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30" activeTab="0"/>
  </bookViews>
  <sheets>
    <sheet name="Rekapitulace stavby" sheetId="1" r:id="rId1"/>
    <sheet name="SO 00 - VRN" sheetId="2" r:id="rId2"/>
    <sheet name="SO 01 - Příprava území" sheetId="3" r:id="rId3"/>
    <sheet name="SO 02 - Zázemí haly" sheetId="4" r:id="rId4"/>
    <sheet name="SO 03 - Sportovní hala" sheetId="5" r:id="rId5"/>
    <sheet name="SO 04 - Zpevněné plochy" sheetId="6" r:id="rId6"/>
    <sheet name="SO 05 - Oplocení" sheetId="7" r:id="rId7"/>
    <sheet name="SO 06 - Přípojka kanalizace" sheetId="8" r:id="rId8"/>
    <sheet name="721 - Vnitřní kanalizace ..." sheetId="9" r:id="rId9"/>
    <sheet name="723 - Plynovod" sheetId="10" r:id="rId10"/>
    <sheet name="730 - Vytápění" sheetId="11" r:id="rId11"/>
    <sheet name="742-2 - Silnoproud - hala" sheetId="12" r:id="rId12"/>
    <sheet name="742-A06 - Měření a regulace" sheetId="13" r:id="rId13"/>
    <sheet name="751-1 - Vzduchotechnika -..." sheetId="14" r:id="rId14"/>
    <sheet name="751-2 - Vzduchotechnika -..." sheetId="15" r:id="rId15"/>
  </sheets>
  <definedNames>
    <definedName name="_xlnm._FilterDatabase" localSheetId="8" hidden="1">'721 - Vnitřní kanalizace ...'!$C$122:$K$244</definedName>
    <definedName name="_xlnm._FilterDatabase" localSheetId="9" hidden="1">'723 - Plynovod'!$C$119:$K$142</definedName>
    <definedName name="_xlnm._FilterDatabase" localSheetId="10" hidden="1">'730 - Vytápění'!$C$123:$K$235</definedName>
    <definedName name="_xlnm._FilterDatabase" localSheetId="11" hidden="1">'742-2 - Silnoproud - hala'!$C$116:$K$268</definedName>
    <definedName name="_xlnm._FilterDatabase" localSheetId="12" hidden="1">'742-A06 - Měření a regulace'!$C$121:$K$164</definedName>
    <definedName name="_xlnm._FilterDatabase" localSheetId="13" hidden="1">'751-1 - Vzduchotechnika -...'!$C$119:$K$182</definedName>
    <definedName name="_xlnm._FilterDatabase" localSheetId="14" hidden="1">'751-2 - Vzduchotechnika -...'!$C$119:$K$163</definedName>
    <definedName name="_xlnm._FilterDatabase" localSheetId="1" hidden="1">'SO 00 - VRN'!$C$116:$K$124</definedName>
    <definedName name="_xlnm._FilterDatabase" localSheetId="2" hidden="1">'SO 01 - Příprava území'!$C$119:$K$153</definedName>
    <definedName name="_xlnm._FilterDatabase" localSheetId="3" hidden="1">'SO 02 - Zázemí haly'!$C$140:$K$683</definedName>
    <definedName name="_xlnm._FilterDatabase" localSheetId="4" hidden="1">'SO 03 - Sportovní hala'!$C$134:$K$286</definedName>
    <definedName name="_xlnm._FilterDatabase" localSheetId="5" hidden="1">'SO 04 - Zpevněné plochy'!$C$128:$K$253</definedName>
    <definedName name="_xlnm._FilterDatabase" localSheetId="6" hidden="1">'SO 05 - Oplocení'!$C$118:$K$140</definedName>
    <definedName name="_xlnm._FilterDatabase" localSheetId="7" hidden="1">'SO 06 - Přípojka kanalizace'!$C$119:$K$141</definedName>
    <definedName name="_xlnm.Print_Area" localSheetId="8">'721 - Vnitřní kanalizace ...'!$C$4:$J$76,'721 - Vnitřní kanalizace ...'!$C$82:$J$104,'721 - Vnitřní kanalizace ...'!$C$110:$K$244</definedName>
    <definedName name="_xlnm.Print_Area" localSheetId="9">'723 - Plynovod'!$C$4:$J$76,'723 - Plynovod'!$C$82:$J$101,'723 - Plynovod'!$C$107:$K$142</definedName>
    <definedName name="_xlnm.Print_Area" localSheetId="10">'730 - Vytápění'!$C$4:$J$76,'730 - Vytápění'!$C$82:$J$105,'730 - Vytápění'!$C$111:$K$235</definedName>
    <definedName name="_xlnm.Print_Area" localSheetId="11">'742-2 - Silnoproud - hala'!$C$4:$J$76,'742-2 - Silnoproud - hala'!$C$82:$J$98,'742-2 - Silnoproud - hala'!$C$104:$K$268</definedName>
    <definedName name="_xlnm.Print_Area" localSheetId="12">'742-A06 - Měření a regulace'!$C$4:$J$76,'742-A06 - Měření a regulace'!$C$82:$J$103,'742-A06 - Měření a regulace'!$C$109:$K$164</definedName>
    <definedName name="_xlnm.Print_Area" localSheetId="13">'751-1 - Vzduchotechnika -...'!$C$4:$J$76,'751-1 - Vzduchotechnika -...'!$C$82:$J$101,'751-1 - Vzduchotechnika -...'!$C$107:$K$182</definedName>
    <definedName name="_xlnm.Print_Area" localSheetId="14">'751-2 - Vzduchotechnika -...'!$C$4:$J$76,'751-2 - Vzduchotechnika -...'!$C$82:$J$101,'751-2 - Vzduchotechnika -...'!$C$107:$K$163</definedName>
    <definedName name="_xlnm.Print_Area" localSheetId="0">'Rekapitulace stavby'!$D$4:$AO$76,'Rekapitulace stavby'!$C$82:$AQ$109</definedName>
    <definedName name="_xlnm.Print_Area" localSheetId="1">'SO 00 - VRN'!$C$4:$J$76,'SO 00 - VRN'!$C$82:$J$98,'SO 00 - VRN'!$C$104:$K$124</definedName>
    <definedName name="_xlnm.Print_Area" localSheetId="2">'SO 01 - Příprava území'!$C$4:$J$76,'SO 01 - Příprava území'!$C$82:$J$101,'SO 01 - Příprava území'!$C$107:$K$153</definedName>
    <definedName name="_xlnm.Print_Area" localSheetId="3">'SO 02 - Zázemí haly'!$C$4:$J$76,'SO 02 - Zázemí haly'!$C$82:$J$122,'SO 02 - Zázemí haly'!$C$128:$K$683</definedName>
    <definedName name="_xlnm.Print_Area" localSheetId="4">'SO 03 - Sportovní hala'!$C$4:$J$76,'SO 03 - Sportovní hala'!$C$82:$J$116,'SO 03 - Sportovní hala'!$C$122:$K$286</definedName>
    <definedName name="_xlnm.Print_Area" localSheetId="5">'SO 04 - Zpevněné plochy'!$C$4:$J$76,'SO 04 - Zpevněné plochy'!$C$82:$J$110,'SO 04 - Zpevněné plochy'!$C$116:$K$253</definedName>
    <definedName name="_xlnm.Print_Area" localSheetId="6">'SO 05 - Oplocení'!$C$4:$J$76,'SO 05 - Oplocení'!$C$82:$J$100,'SO 05 - Oplocení'!$C$106:$K$140</definedName>
    <definedName name="_xlnm.Print_Area" localSheetId="7">'SO 06 - Přípojka kanalizace'!$C$4:$J$76,'SO 06 - Přípojka kanalizace'!$C$82:$J$101,'SO 06 - Přípojka kanalizace'!$C$107:$K$141</definedName>
    <definedName name="_xlnm.Print_Titles" localSheetId="0">'Rekapitulace stavby'!$92:$92</definedName>
    <definedName name="_xlnm.Print_Titles" localSheetId="1">'SO 00 - VRN'!$116:$116</definedName>
    <definedName name="_xlnm.Print_Titles" localSheetId="2">'SO 01 - Příprava území'!$119:$119</definedName>
    <definedName name="_xlnm.Print_Titles" localSheetId="3">'SO 02 - Zázemí haly'!$140:$140</definedName>
    <definedName name="_xlnm.Print_Titles" localSheetId="4">'SO 03 - Sportovní hala'!$134:$134</definedName>
    <definedName name="_xlnm.Print_Titles" localSheetId="5">'SO 04 - Zpevněné plochy'!$128:$128</definedName>
    <definedName name="_xlnm.Print_Titles" localSheetId="6">'SO 05 - Oplocení'!$118:$118</definedName>
    <definedName name="_xlnm.Print_Titles" localSheetId="7">'SO 06 - Přípojka kanalizace'!$119:$119</definedName>
    <definedName name="_xlnm.Print_Titles" localSheetId="8">'721 - Vnitřní kanalizace ...'!$122:$122</definedName>
    <definedName name="_xlnm.Print_Titles" localSheetId="9">'723 - Plynovod'!$119:$119</definedName>
    <definedName name="_xlnm.Print_Titles" localSheetId="10">'730 - Vytápění'!$123:$123</definedName>
    <definedName name="_xlnm.Print_Titles" localSheetId="11">'742-2 - Silnoproud - hala'!$116:$116</definedName>
    <definedName name="_xlnm.Print_Titles" localSheetId="12">'742-A06 - Měření a regulace'!$121:$121</definedName>
    <definedName name="_xlnm.Print_Titles" localSheetId="13">'751-1 - Vzduchotechnika -...'!$119:$119</definedName>
    <definedName name="_xlnm.Print_Titles" localSheetId="14">'751-2 - Vzduchotechnika -...'!$119:$119</definedName>
  </definedNames>
  <calcPr calcId="152511"/>
</workbook>
</file>

<file path=xl/sharedStrings.xml><?xml version="1.0" encoding="utf-8"?>
<sst xmlns="http://schemas.openxmlformats.org/spreadsheetml/2006/main" count="19964" uniqueCount="2823">
  <si>
    <t>Export Komplet</t>
  </si>
  <si>
    <t/>
  </si>
  <si>
    <t>2.0</t>
  </si>
  <si>
    <t>ZAMOK</t>
  </si>
  <si>
    <t>False</t>
  </si>
  <si>
    <t>{f83d5a2b-d794-492d-9e55-30e90ce1282c}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</si>
  <si>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</si>
  <si>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</si>
  <si>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</si>
  <si>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</si>
  <si>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</si>
  <si>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</si>
  <si>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</si>
  <si>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</si>
  <si>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</si>
  <si>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</si>
  <si>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</si>
  <si>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Rozšíření kapacit zázemí ZŠ Šlapanice - pavilon G</t>
  </si>
  <si>
    <t>KSO:</t>
  </si>
  <si>
    <t>CC-CZ:</t>
  </si>
  <si>
    <t>Místo:</t>
  </si>
  <si>
    <t>Šlapanice, Masarykovo nám. 100/7, 664 51 Šlapanice</t>
  </si>
  <si>
    <t>Datum:</t>
  </si>
  <si>
    <t>11. 12. 2018</t>
  </si>
  <si>
    <t>Zadavatel:</t>
  </si>
  <si>
    <t>IČ:</t>
  </si>
  <si>
    <t>00282651</t>
  </si>
  <si>
    <t>Město Šlapanice</t>
  </si>
  <si>
    <t>DIČ:</t>
  </si>
  <si>
    <t>Uchazeč:</t>
  </si>
  <si>
    <t>Vyplň údaj</t>
  </si>
  <si>
    <t>Projektant:</t>
  </si>
  <si>
    <t>04679199</t>
  </si>
  <si>
    <t>T PROJEKT AED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</si>
  <si>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</si>
  <si>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</si>
  <si>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</si>
  <si>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</si>
  <si>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</si>
  <si>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</si>
  <si>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</si>
  <si>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</si>
  <si>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</si>
  <si>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</si>
  <si>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</si>
  <si>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</si>
  <si>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</si>
  <si>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</si>
  <si>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</si>
  <si>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</si>
  <si>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</si>
  <si>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</si>
  <si>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</si>
  <si>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</si>
  <si>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</si>
  <si>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</si>
  <si>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</si>
  <si>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</si>
  <si>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</si>
  <si>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</si>
  <si>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</si>
  <si>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</si>
  <si>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</si>
  <si>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</si>
  <si>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</si>
  <si>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</si>
  <si>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</si>
  <si>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</si>
  <si>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</si>
  <si>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</si>
  <si>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</si>
  <si>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</si>
  <si>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</si>
  <si>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</si>
  <si>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</si>
  <si>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</si>
  <si>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</si>
  <si>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</si>
  <si>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</si>
  <si>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</si>
  <si>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</si>
  <si>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</si>
  <si>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</si>
  <si>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</si>
  <si>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VRN</t>
  </si>
  <si>
    <t>STA</t>
  </si>
  <si>
    <t>{7372579e-1643-48de-8102-5e06eb176fe3}</t>
  </si>
  <si>
    <t>2</t>
  </si>
  <si>
    <t>SO 01</t>
  </si>
  <si>
    <t>Příprava území</t>
  </si>
  <si>
    <t>{3b6dad67-9a17-4a32-8d15-92911a49bb7e}</t>
  </si>
  <si>
    <t>SO 02</t>
  </si>
  <si>
    <t>Zázemí haly</t>
  </si>
  <si>
    <t>{2a3d6699-8720-4adb-a291-e877b7d02921}</t>
  </si>
  <si>
    <t>SO 03</t>
  </si>
  <si>
    <t>Sportovní hala</t>
  </si>
  <si>
    <t>{19cbfcdb-4001-4b76-8fe4-7228b0b2f592}</t>
  </si>
  <si>
    <t>SO 04</t>
  </si>
  <si>
    <t>Zpevněné plochy</t>
  </si>
  <si>
    <t>{5739e0a3-2937-4799-88ef-4d96419f0e2c}</t>
  </si>
  <si>
    <t>SO 05</t>
  </si>
  <si>
    <t>Oplocení</t>
  </si>
  <si>
    <t>{7159e966-a271-40a6-97d4-b840d8080325}</t>
  </si>
  <si>
    <t>SO 06</t>
  </si>
  <si>
    <t>Přípojka kanalizace</t>
  </si>
  <si>
    <t>{0bde48dd-6590-4073-811a-e57e9edb7d1f}</t>
  </si>
  <si>
    <t>721</t>
  </si>
  <si>
    <t>Vnitřní kanalizace a vodovod</t>
  </si>
  <si>
    <t>{1cff4fd4-4fcb-4058-972e-2f5d3d57b1b0}</t>
  </si>
  <si>
    <t>723</t>
  </si>
  <si>
    <t>Plynovod</t>
  </si>
  <si>
    <t>{f6ed19c8-06d8-4abc-8b7e-00e68ee1a0ff}</t>
  </si>
  <si>
    <t>730</t>
  </si>
  <si>
    <t>Vytápění</t>
  </si>
  <si>
    <t>{09bdb76a-d005-46da-92be-8b17f2d7ff38}</t>
  </si>
  <si>
    <t>742-2</t>
  </si>
  <si>
    <t>Silnoproud - hala</t>
  </si>
  <si>
    <t>{a3205bbf-a4c4-433a-a509-c1e234372b8f}</t>
  </si>
  <si>
    <t>742-A06</t>
  </si>
  <si>
    <t>Měření a regulace</t>
  </si>
  <si>
    <t>{60bc304d-2812-4c33-a8e9-a9e98c35f432}</t>
  </si>
  <si>
    <t>751-1</t>
  </si>
  <si>
    <t>Vzduchotechnika - zázemí</t>
  </si>
  <si>
    <t>{15a8ea9a-44d2-4eba-a548-e589cd393af7}</t>
  </si>
  <si>
    <t>751-2</t>
  </si>
  <si>
    <t>Vzduchotechnika - hala</t>
  </si>
  <si>
    <t>{25cc29f7-aa88-43ca-bdd2-4b55a5127aa1}</t>
  </si>
  <si>
    <t>KRYCÍ LIST SOUPISU PRACÍ</t>
  </si>
  <si>
    <t>Objekt:</t>
  </si>
  <si>
    <t>SO 00 -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</si>
  <si>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</si>
  <si>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</si>
  <si>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</si>
  <si>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</si>
  <si>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</si>
  <si>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</si>
  <si>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</si>
  <si>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</si>
  <si>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</si>
  <si>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</si>
  <si>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</si>
  <si>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</si>
  <si>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</si>
  <si>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</si>
  <si>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</si>
  <si>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</si>
  <si>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</si>
  <si>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</si>
  <si>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</si>
  <si>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</si>
  <si>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</si>
  <si>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</si>
  <si>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7</t>
  </si>
  <si>
    <t>K</t>
  </si>
  <si>
    <t>012002000</t>
  </si>
  <si>
    <t>Geodetické práce</t>
  </si>
  <si>
    <t>Soubor</t>
  </si>
  <si>
    <t>CS ÚRS 2018 02</t>
  </si>
  <si>
    <t>1024</t>
  </si>
  <si>
    <t>-767664652</t>
  </si>
  <si>
    <t>013254000</t>
  </si>
  <si>
    <t>Dokumentace skutečného provedení stavby</t>
  </si>
  <si>
    <t>-300759661</t>
  </si>
  <si>
    <t>3</t>
  </si>
  <si>
    <t>030001000</t>
  </si>
  <si>
    <t>Zařízení staveniště</t>
  </si>
  <si>
    <t>1860355354</t>
  </si>
  <si>
    <t>4</t>
  </si>
  <si>
    <t>043002000</t>
  </si>
  <si>
    <t>Zkoušky a ostatní měření</t>
  </si>
  <si>
    <t>-1158907936</t>
  </si>
  <si>
    <t>044002000</t>
  </si>
  <si>
    <t>Revize</t>
  </si>
  <si>
    <t>1769241704</t>
  </si>
  <si>
    <t>6</t>
  </si>
  <si>
    <t>045002000</t>
  </si>
  <si>
    <t>Kompletační a koordinační činnost</t>
  </si>
  <si>
    <t>-327069065</t>
  </si>
  <si>
    <t>SO 01 - Příprava území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</si>
  <si>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</si>
  <si>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</si>
  <si>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</si>
  <si>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</si>
  <si>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</si>
  <si>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</si>
  <si>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</si>
  <si>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113107232</t>
  </si>
  <si>
    <t>Odstranění podkladu z betonu prostého tl 300 mm strojně pl přes 200 m2</t>
  </si>
  <si>
    <t>m2</t>
  </si>
  <si>
    <t>1172011326</t>
  </si>
  <si>
    <t>113107212</t>
  </si>
  <si>
    <t>Odstranění podkladu z kameniva těženého tl 200 mm strojně pl přes 200 m2</t>
  </si>
  <si>
    <t>-1193144687</t>
  </si>
  <si>
    <t>13</t>
  </si>
  <si>
    <t>113154124</t>
  </si>
  <si>
    <t>Frézování živičného krytu tl 100 mm pruh š 1 m pl do 500 m2 bez překážek v trase</t>
  </si>
  <si>
    <t>-295108290</t>
  </si>
  <si>
    <t>24</t>
  </si>
  <si>
    <t>162706211</t>
  </si>
  <si>
    <t>Vodorovné přemístění do 6000 m bez naložení výkopku z kamenouhelných hlušin</t>
  </si>
  <si>
    <t>m3</t>
  </si>
  <si>
    <t>-1228988459</t>
  </si>
  <si>
    <t>VV</t>
  </si>
  <si>
    <t>"Odhadovaný přebytek"   150</t>
  </si>
  <si>
    <t>25</t>
  </si>
  <si>
    <t>167103101</t>
  </si>
  <si>
    <t>Nakládání výkopku ze zemin schopných zúrodnění</t>
  </si>
  <si>
    <t>-867019049</t>
  </si>
  <si>
    <t>26</t>
  </si>
  <si>
    <t>171206111</t>
  </si>
  <si>
    <t>Uložení zemin schopných zúrodnění nebo výsypek do násypů</t>
  </si>
  <si>
    <t>-633867978</t>
  </si>
  <si>
    <t>"Uložení na místo určené obcí" 150</t>
  </si>
  <si>
    <t>20</t>
  </si>
  <si>
    <t>181951101</t>
  </si>
  <si>
    <t>Úprava pláně v hornině tř. 1 až 4 bez zhutnění</t>
  </si>
  <si>
    <t>-1549918103</t>
  </si>
  <si>
    <t>9</t>
  </si>
  <si>
    <t>Ostatní konstrukce a práce, bourání</t>
  </si>
  <si>
    <t>961044111</t>
  </si>
  <si>
    <t>Bourání základů z betonu prostého</t>
  </si>
  <si>
    <t>-51561124</t>
  </si>
  <si>
    <t xml:space="preserve">"Bourání patek plotových sloupků, sloupky po 1,5m" 261,3/1,5*(3,14*0,2*0,2*0,55)   </t>
  </si>
  <si>
    <t>961055111</t>
  </si>
  <si>
    <t>Bourání základů ze ŽB</t>
  </si>
  <si>
    <t>55892707</t>
  </si>
  <si>
    <t>"Základy pod rampamy"   40</t>
  </si>
  <si>
    <t>966071822</t>
  </si>
  <si>
    <t>Rozebrání oplocení z drátěného pletiva se čtvercovými oky výšky do 2,0 m</t>
  </si>
  <si>
    <t>m</t>
  </si>
  <si>
    <t>514843148</t>
  </si>
  <si>
    <t>"Stávající plot"   101,6+64,3+95,4</t>
  </si>
  <si>
    <t>997</t>
  </si>
  <si>
    <t>Přesun sutě</t>
  </si>
  <si>
    <t>8</t>
  </si>
  <si>
    <t>997013111</t>
  </si>
  <si>
    <t>Vnitrostaveništní doprava suti a vybouraných hmot pro budovy v do 6 m s použitím mechanizace</t>
  </si>
  <si>
    <t>t</t>
  </si>
  <si>
    <t>-1782117827</t>
  </si>
  <si>
    <t>"Beton"   1420,119</t>
  </si>
  <si>
    <t>"Železobeton"   96,172</t>
  </si>
  <si>
    <t>"Asfalt"   68,119</t>
  </si>
  <si>
    <t>"Zemina"   449,317</t>
  </si>
  <si>
    <t>Součet</t>
  </si>
  <si>
    <t>997013501</t>
  </si>
  <si>
    <t>Odvoz suti a vybouraných hmot na skládku nebo meziskládku do 1 km se složením</t>
  </si>
  <si>
    <t>-1954085686</t>
  </si>
  <si>
    <t>10</t>
  </si>
  <si>
    <t>997013509</t>
  </si>
  <si>
    <t>Příplatek k odvozu suti a vybouraných hmot na skládku ZKD 1 km přes 1 km</t>
  </si>
  <si>
    <t>23475763</t>
  </si>
  <si>
    <t>"Skládka vzdálena 20 km"   19*2033,727</t>
  </si>
  <si>
    <t>11</t>
  </si>
  <si>
    <t>997013801</t>
  </si>
  <si>
    <t>Poplatek za uložení na skládce (skládkovné) stavebního odpadu betonového kód odpadu 170 101</t>
  </si>
  <si>
    <t>-1987502252</t>
  </si>
  <si>
    <t>12</t>
  </si>
  <si>
    <t>997013802</t>
  </si>
  <si>
    <t>Poplatek za uložení na skládce (skládkovné) stavebního odpadu železobetonového kód odpadu 170 101</t>
  </si>
  <si>
    <t>-1283181732</t>
  </si>
  <si>
    <t>17</t>
  </si>
  <si>
    <t>997223845</t>
  </si>
  <si>
    <t>Poplatek za uložení na skládce (skládkovné) odpadu asfaltového bez dehtu kód odpadu 170 302</t>
  </si>
  <si>
    <t>-846258370</t>
  </si>
  <si>
    <t>16</t>
  </si>
  <si>
    <t>997223855</t>
  </si>
  <si>
    <t>Poplatek za uložení na skládce (skládkovné) zeminy a kameniva kód odpadu 170 504</t>
  </si>
  <si>
    <t>817437863</t>
  </si>
  <si>
    <t>"Podklad z kameniva"   449,317</t>
  </si>
  <si>
    <t>SO 02 - Zázemí haly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</si>
  <si>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</si>
  <si>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</si>
  <si>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</si>
  <si>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</si>
  <si>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64 - Osazování výplní otvorů</t>
  </si>
  <si>
    <t xml:space="preserve">      94 - Lešení a stavební výtahy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</si>
  <si>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</si>
  <si>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</si>
  <si>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</si>
  <si>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</si>
  <si>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</si>
  <si>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</si>
  <si>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</si>
  <si>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</si>
  <si>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</si>
  <si>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</si>
  <si>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</si>
  <si>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  781 - Dokončovací práce - obklady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</si>
  <si>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</si>
  <si>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</si>
  <si>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</si>
  <si>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HZS - Hodinové zúčtovací sazby</t>
  </si>
  <si>
    <t>131201102</t>
  </si>
  <si>
    <t>Hloubení jam nezapažených v hornině tř. 3 objemu do 1000 m3</t>
  </si>
  <si>
    <t>91548571</t>
  </si>
  <si>
    <t>"Základová jáma pod zázemím + 15% rezerva"   390,02*0,25*1,15</t>
  </si>
  <si>
    <t>132201102</t>
  </si>
  <si>
    <t>Hloubení rýh š do 600 mm v hornině tř. 3 objemu přes 100 m3</t>
  </si>
  <si>
    <t>-242160564</t>
  </si>
  <si>
    <t>"Základové pásy pod zázemím (průřez*délka) + 15%"   (1,54*49,8 + 1,5*17,4 + 0,93*26,2)*1,15</t>
  </si>
  <si>
    <t>162701105</t>
  </si>
  <si>
    <t>Vodorovné přemístění do 10000 m výkopku/sypaniny z horniny tř. 1 až 4</t>
  </si>
  <si>
    <t>814210670</t>
  </si>
  <si>
    <t>"Jáma - odvoz"   112,131</t>
  </si>
  <si>
    <t>"Rýhy - odvoz"   146,232</t>
  </si>
  <si>
    <t>"Štěrk - dovoz"    224,647</t>
  </si>
  <si>
    <t>167101102</t>
  </si>
  <si>
    <t>Nakládání výkopku z hornin tř. 1 až 4 přes 100 m3</t>
  </si>
  <si>
    <t>1561544045</t>
  </si>
  <si>
    <t>167101103</t>
  </si>
  <si>
    <t>Skládání nebo překládání výkopku z horniny tř. 1 až 4</t>
  </si>
  <si>
    <t>1009168819</t>
  </si>
  <si>
    <t>-1120508750</t>
  </si>
  <si>
    <t>"1900kg/m3"   316,866*1,9</t>
  </si>
  <si>
    <t>174101101</t>
  </si>
  <si>
    <t>Zásyp jam, šachet rýh nebo kolem objektů sypaninou se zhutněním</t>
  </si>
  <si>
    <t>-2017360873</t>
  </si>
  <si>
    <t>"Zásyp kolem základů a pod mazaninou"   ((1,54-0,51)*49,8 + (1,5-0,48)*17,4 + (0,93-0,4)*26,2  +  282,78*0,35+2,3*53,1*0,35)</t>
  </si>
  <si>
    <t>M</t>
  </si>
  <si>
    <t>58331201</t>
  </si>
  <si>
    <t>štěrkopísek netříděný</t>
  </si>
  <si>
    <t>2048516733</t>
  </si>
  <si>
    <t>"Pro zásyp a obsyp + 10% rezerva"   168,485*1,9*1,1</t>
  </si>
  <si>
    <t>10364100</t>
  </si>
  <si>
    <t>zemina pro terénní úpravy - tříděná</t>
  </si>
  <si>
    <t>-82100086</t>
  </si>
  <si>
    <t>"Pro zásyp a obsyp + 10% rezerva"   56,162*1,9*1,1</t>
  </si>
  <si>
    <t>Zakládání</t>
  </si>
  <si>
    <t>273321411</t>
  </si>
  <si>
    <t>Základové desky ze ŽB bez zvýšených nároků na prostředí tř. C 20/25</t>
  </si>
  <si>
    <t>-1097642261</t>
  </si>
  <si>
    <t>"Podkladní mazanina v zázemí + 5% rezerva"   318*0,15*1,05</t>
  </si>
  <si>
    <t>273351121</t>
  </si>
  <si>
    <t>Zřízení bednění základových desek</t>
  </si>
  <si>
    <t>1855125216</t>
  </si>
  <si>
    <t>"Pro podkladní mazaninu v zázemí"   0,15*77,15</t>
  </si>
  <si>
    <t>273351122</t>
  </si>
  <si>
    <t>Odstranění bednění základových desek</t>
  </si>
  <si>
    <t>-1549596844</t>
  </si>
  <si>
    <t>274362021</t>
  </si>
  <si>
    <t>Výztuž základových pásů svařovanými sítěmi Kari</t>
  </si>
  <si>
    <t>-1201684187</t>
  </si>
  <si>
    <t>"Výztuž podkladní mazaniny v zázemí - Kari 6x100x100 + rezerva 10%"   0,00444*318,54*1,1</t>
  </si>
  <si>
    <t>14</t>
  </si>
  <si>
    <t>274321511</t>
  </si>
  <si>
    <t>Základové pasy ze ŽB bez zvýšených nároků na prostředí tř. C 25/30</t>
  </si>
  <si>
    <t>-867439680</t>
  </si>
  <si>
    <t>"Základové pásy pod zázemím - průřez*délka + 10% rezerva"</t>
  </si>
  <si>
    <t>(0,51*49,8  +  0,48*17,4  +  0,4*26,2)*1,1</t>
  </si>
  <si>
    <t>274351121</t>
  </si>
  <si>
    <t>Zřízení bednění základových pasů rovného</t>
  </si>
  <si>
    <t>597338640</t>
  </si>
  <si>
    <t>"Pro základové pasy v zázemí"   0,65*(73,6+35,2+77,13)</t>
  </si>
  <si>
    <t>274351122</t>
  </si>
  <si>
    <t>Odstranění bednění základových pasů rovného</t>
  </si>
  <si>
    <t>-1898349158</t>
  </si>
  <si>
    <t>274361821</t>
  </si>
  <si>
    <t>Výztuž základových pásů betonářskou ocelí 10 505 (R)</t>
  </si>
  <si>
    <t>-738782725</t>
  </si>
  <si>
    <t>"Pro základové pasy v zázemí - 80kg/m3"   48,653*0,08</t>
  </si>
  <si>
    <t>"Pro základové zdivo v zázemí - 10kg/m2"   (23,98 + 27,39)*0,010</t>
  </si>
  <si>
    <t>18</t>
  </si>
  <si>
    <t>279113145</t>
  </si>
  <si>
    <t>Základová zeď tl do 400 mm z tvárnic ztraceného bednění včetně výplně z betonu tř. C 20/25</t>
  </si>
  <si>
    <t>-975809875</t>
  </si>
  <si>
    <t>"Základové zdivo pod zázemím + 10% rezerva"</t>
  </si>
  <si>
    <t>0,5*(17,4 + 26,2)*1,1</t>
  </si>
  <si>
    <t>19</t>
  </si>
  <si>
    <t>279113146</t>
  </si>
  <si>
    <t>Základová zeď tl do 500 mm z tvárnic ztraceného bednění včetně výplně z betonu tř. C 20/25</t>
  </si>
  <si>
    <t>-310675855</t>
  </si>
  <si>
    <t>(0,5*49,8)*1,1</t>
  </si>
  <si>
    <t>291111115</t>
  </si>
  <si>
    <t>Podklad pro zpevněné plochy z betonového recyklátu prolitého cementovou maltou</t>
  </si>
  <si>
    <t>-126875074</t>
  </si>
  <si>
    <t>"Podklad pro základové pásy v zázemí + 15% rezerva"</t>
  </si>
  <si>
    <t>0,1*(0,75*(49,9+17,5) + 0,6*(25,7))*1,15</t>
  </si>
  <si>
    <t>Svislé a kompletní konstrukce</t>
  </si>
  <si>
    <t>311101213</t>
  </si>
  <si>
    <t>Vytvoření prostupů do 0,10 m2 ve zdech nosných osazením vložek z trub, dílců, tvarovek</t>
  </si>
  <si>
    <t>-451959122</t>
  </si>
  <si>
    <t>"Prostupy základem"   9*0,65</t>
  </si>
  <si>
    <t>22</t>
  </si>
  <si>
    <t>28611102</t>
  </si>
  <si>
    <t>trubka kanalizační PVC hladká hrdlovaná D 315x5000 mm</t>
  </si>
  <si>
    <t>1904988075</t>
  </si>
  <si>
    <t>23</t>
  </si>
  <si>
    <t>311101214</t>
  </si>
  <si>
    <t>Vytvoření prostupů do 0,20 m2 ve zdech nosných osazením vložek z trub, dílců, tvarovek</t>
  </si>
  <si>
    <t>-349160238</t>
  </si>
  <si>
    <t>"Prostupy základem"  0,65*2</t>
  </si>
  <si>
    <t>28611105</t>
  </si>
  <si>
    <t>trubka kanalizační PVC hladká hrdlovaná D 500x5000 mm</t>
  </si>
  <si>
    <t>615958322</t>
  </si>
  <si>
    <t>311235141</t>
  </si>
  <si>
    <t>Zdivo jednovrstvé z cihel broušených přes P10 do P15 na tenkovrstvou maltu tl 240 mm</t>
  </si>
  <si>
    <t>-2107698983</t>
  </si>
  <si>
    <t>"Atikové zdivo"   0,75*(2*12,2+2*26,8)</t>
  </si>
  <si>
    <t>311235161</t>
  </si>
  <si>
    <t>Zdivo jednovrstvé z cihel broušených přes P10 do P15 na tenkovrstvou maltu tl 300 mm</t>
  </si>
  <si>
    <t>-1201746019</t>
  </si>
  <si>
    <t>"Vnitřní nosné zdivo"   3,25*(17,3+25,7)</t>
  </si>
  <si>
    <t>"Odečty"   -(0,8*1,97*3 + 1,6*2,1 + 1,8*2,1*2)</t>
  </si>
  <si>
    <t>27</t>
  </si>
  <si>
    <t>311235211</t>
  </si>
  <si>
    <t>Zdivo jednovrstvé z cihel broušených do P10 na tenkovrstvou maltu tl 440 mm</t>
  </si>
  <si>
    <t>595076769</t>
  </si>
  <si>
    <t>"Obvodové zdivo"   50,5*3,25</t>
  </si>
  <si>
    <t>"Odečty"   -(1,4*2,1 + 1,65*2,05 + 1,5*0,75*5 + 0,9*0,75*4)</t>
  </si>
  <si>
    <t>28</t>
  </si>
  <si>
    <t>317168012</t>
  </si>
  <si>
    <t>Překlad keramický plochý š 115 mm dl 1250 mm</t>
  </si>
  <si>
    <t>kus</t>
  </si>
  <si>
    <t>1895558427</t>
  </si>
  <si>
    <t>"Viz. PD"    10</t>
  </si>
  <si>
    <t>29</t>
  </si>
  <si>
    <t>317168052</t>
  </si>
  <si>
    <t>Překlad keramický vysoký v 238 mm dl 1250 mm</t>
  </si>
  <si>
    <t>-1182812589</t>
  </si>
  <si>
    <t>"Viz. PD"   4*5 + 3*4</t>
  </si>
  <si>
    <t>30</t>
  </si>
  <si>
    <t>317168054</t>
  </si>
  <si>
    <t>Překlad keramický vysoký v 238 mm dl 1750 mm</t>
  </si>
  <si>
    <t>1704952761</t>
  </si>
  <si>
    <t>"Viz. PD"   5*3</t>
  </si>
  <si>
    <t>31</t>
  </si>
  <si>
    <t>317168055</t>
  </si>
  <si>
    <t>Překlad keramický vysoký v 238 mm dl 2000 mm</t>
  </si>
  <si>
    <t>-214318932</t>
  </si>
  <si>
    <t>"Viz. PD"   1*5</t>
  </si>
  <si>
    <t>32</t>
  </si>
  <si>
    <t>317168056</t>
  </si>
  <si>
    <t>Překlad keramický vysoký v 238 mm dl 2250 mm</t>
  </si>
  <si>
    <t>-254542584</t>
  </si>
  <si>
    <t>"Viz. PD"   1*4 + 1*5</t>
  </si>
  <si>
    <t>33</t>
  </si>
  <si>
    <t>317168057</t>
  </si>
  <si>
    <t>Překlad keramický vysoký v 238 mm dl 2500 mm</t>
  </si>
  <si>
    <t>1584660603</t>
  </si>
  <si>
    <t>"Viz. PD"   2*4</t>
  </si>
  <si>
    <t>34</t>
  </si>
  <si>
    <t>317998114</t>
  </si>
  <si>
    <t>Tepelná izolace mezi překlady v 24 cm z polystyrénu tl 90 mm</t>
  </si>
  <si>
    <t>-1634604098</t>
  </si>
  <si>
    <t>"Mezi překlady"   1*2,00 + 1*2,25 + 5*1,75 + 4*1,25</t>
  </si>
  <si>
    <t>35</t>
  </si>
  <si>
    <t>342244101</t>
  </si>
  <si>
    <t>Příčka z cihel děrovaných do P10 na maltu M5 tloušťky 80 mm</t>
  </si>
  <si>
    <t>-1207739357</t>
  </si>
  <si>
    <t>"Příčky v zázemí"   3,25*(3*1,2 + 2*4,35+3*1,6+1,2+2,65+0,75-0,9)</t>
  </si>
  <si>
    <t>"Odečty"   -1,97*(1,1 + 0,9 + 2*0,8 + 0,7)</t>
  </si>
  <si>
    <t>36</t>
  </si>
  <si>
    <t>342244121</t>
  </si>
  <si>
    <t>Příčka z cihel děrovaných do P10 na maltu M5 tloušťky 140 mm</t>
  </si>
  <si>
    <t>-1564937060</t>
  </si>
  <si>
    <t>"Příčky v zázemí"   3,25*(7*4,85 +19,5+6,1+5*4,35)</t>
  </si>
  <si>
    <t>"Odečty"   -1,97*(0,7 + 6*0,8)</t>
  </si>
  <si>
    <t>37</t>
  </si>
  <si>
    <t>314814R</t>
  </si>
  <si>
    <t>Ocelová pásoviny pro vyztužení nadpraží, 1000x5x60 mm</t>
  </si>
  <si>
    <t>-970996407</t>
  </si>
  <si>
    <t>38</t>
  </si>
  <si>
    <t>346244382</t>
  </si>
  <si>
    <t>Plentování jednostranné v do 300 mm válcovaných nosníků cihlami</t>
  </si>
  <si>
    <t>481171744</t>
  </si>
  <si>
    <t>"Stropní nosníky"   (0,11+2*0,24)*(4,0+5,6)</t>
  </si>
  <si>
    <t>Vodorovné konstrukce</t>
  </si>
  <si>
    <t>39</t>
  </si>
  <si>
    <t>411121125</t>
  </si>
  <si>
    <t>Montáž prefabrikovaných ŽB stropů ze stropních panelů š 1200 mm dl do 7000 mm</t>
  </si>
  <si>
    <t>-239813389</t>
  </si>
  <si>
    <t>40</t>
  </si>
  <si>
    <t>411101R</t>
  </si>
  <si>
    <t>Předpjatý dutinový stropní panel spiroll, 5050x1190x160mm</t>
  </si>
  <si>
    <t>-793651405</t>
  </si>
  <si>
    <t>41</t>
  </si>
  <si>
    <t>411102R</t>
  </si>
  <si>
    <t>Předpjatý dutinový stropní panel spiroll, 6250x1190x160mm</t>
  </si>
  <si>
    <t>-550113986</t>
  </si>
  <si>
    <t>42</t>
  </si>
  <si>
    <t>411321414</t>
  </si>
  <si>
    <t>Stropy deskové ze ŽB tř. C 25/30</t>
  </si>
  <si>
    <t>237308234</t>
  </si>
  <si>
    <t>"Dobetonávka ve stropě"   11,59*0,5*0,16</t>
  </si>
  <si>
    <t>43</t>
  </si>
  <si>
    <t>411351011</t>
  </si>
  <si>
    <t>Zřízení bednění stropů deskových tl do 25 cm bez podpěrné kce</t>
  </si>
  <si>
    <t>439420906</t>
  </si>
  <si>
    <t>"Bednění dobetonávky ve stropě"   11,95*0,5</t>
  </si>
  <si>
    <t>44</t>
  </si>
  <si>
    <t>411351012</t>
  </si>
  <si>
    <t>Odstranění bednění stropů deskových tl do 25 cm bez podpěrné kce</t>
  </si>
  <si>
    <t>-1646356334</t>
  </si>
  <si>
    <t>45</t>
  </si>
  <si>
    <t>411354313</t>
  </si>
  <si>
    <t>Zřízení podpěrné konstrukce stropů výšky do 4 m tl do 25 cm</t>
  </si>
  <si>
    <t>-2019075893</t>
  </si>
  <si>
    <t>46</t>
  </si>
  <si>
    <t>411354314</t>
  </si>
  <si>
    <t>Odstranění podpěrné konstrukce stropů výšky do 4 m tl do 25 cm</t>
  </si>
  <si>
    <t>1314520556</t>
  </si>
  <si>
    <t>47</t>
  </si>
  <si>
    <t>411362021</t>
  </si>
  <si>
    <t>Výztuž stropů svařovanými sítěmi Kari</t>
  </si>
  <si>
    <t>-1088008002</t>
  </si>
  <si>
    <t>"Výztuž dobetonávky"   2*(11,95*0,5)*0,00404</t>
  </si>
  <si>
    <t>48</t>
  </si>
  <si>
    <t>413941125</t>
  </si>
  <si>
    <t>Osazování ocelových válcovaných nosníků stropů I, IE, U, UE nebo L č. 24 a vyšší</t>
  </si>
  <si>
    <t>-1463873996</t>
  </si>
  <si>
    <t>"Nosník HEB 240, viz. PD"    0,333+0,466</t>
  </si>
  <si>
    <t>49</t>
  </si>
  <si>
    <t>13010984</t>
  </si>
  <si>
    <t>ocel profilová HE-B 240 jakost 11 375</t>
  </si>
  <si>
    <t>689180086</t>
  </si>
  <si>
    <t>P</t>
  </si>
  <si>
    <t>Poznámka k položce:
Hmotnost: 85,00 kg/m</t>
  </si>
  <si>
    <t>50</t>
  </si>
  <si>
    <t>417321414</t>
  </si>
  <si>
    <t>Ztužující pásy a věnce ze ŽB tř. C 20/25</t>
  </si>
  <si>
    <t>1180913606</t>
  </si>
  <si>
    <t>"Železobetonový ztužující věnec + 5% rezerva"   (49,5*0,45*0,25 + 51*0,3*0,25)*1,1</t>
  </si>
  <si>
    <t>"Obetonávka panelů + 10% rezerva"   0,16*(2*12,1*0,45 + 25,85*0,35 + 25,85*0,15)*1,1</t>
  </si>
  <si>
    <t>51</t>
  </si>
  <si>
    <t>417351115</t>
  </si>
  <si>
    <t>Zřízení bednění ztužujících věnců</t>
  </si>
  <si>
    <t>1520283127</t>
  </si>
  <si>
    <t>"Bednění věnce"   0,25*(65,8+63,0+35,2)</t>
  </si>
  <si>
    <t>"Bednění obetonávky"   0,16*65,8</t>
  </si>
  <si>
    <t>52</t>
  </si>
  <si>
    <t>417351116</t>
  </si>
  <si>
    <t>Odstranění bednění ztužujících věnců</t>
  </si>
  <si>
    <t>1610310137</t>
  </si>
  <si>
    <t>53</t>
  </si>
  <si>
    <t>417361821</t>
  </si>
  <si>
    <t>Výztuž ztužujících pásů a věnců betonářskou ocelí 10 505</t>
  </si>
  <si>
    <t>-123735129</t>
  </si>
  <si>
    <t>"Výkaz viz. PD"   0,592</t>
  </si>
  <si>
    <t>Úpravy povrchů, podlahy a osazování výplní</t>
  </si>
  <si>
    <t>54</t>
  </si>
  <si>
    <t>612331111</t>
  </si>
  <si>
    <t>Cementová omítka hrubá jednovrstvá zatřená vnitřních stěn nanášená ručně</t>
  </si>
  <si>
    <t>-2133441078</t>
  </si>
  <si>
    <t>"Omítky"    2*253,39+2*59,129+58,5-0,5*8*3,25+139+3,25*17,3</t>
  </si>
  <si>
    <t>55</t>
  </si>
  <si>
    <t>612311131</t>
  </si>
  <si>
    <t>Potažení vnitřních stěn vápenným štukem tloušťky do 3 mm</t>
  </si>
  <si>
    <t>-1160957787</t>
  </si>
  <si>
    <t>"Hrubá omítka mínus obklady"   865,763-374,01</t>
  </si>
  <si>
    <t>56</t>
  </si>
  <si>
    <t>622211021</t>
  </si>
  <si>
    <t>Montáž kontaktního zateplení vnějších stěn z polystyrénových desek tl do 120 mm</t>
  </si>
  <si>
    <t>914080953</t>
  </si>
  <si>
    <t>"Severovýchod"   49,22</t>
  </si>
  <si>
    <t>"Jihozápad"   21,32</t>
  </si>
  <si>
    <t>"Severozápad"   101,95</t>
  </si>
  <si>
    <t>"Základy"   51,47*0,5</t>
  </si>
  <si>
    <t>57</t>
  </si>
  <si>
    <t>28376372</t>
  </si>
  <si>
    <t>deska z polystyrénu XPS, hrana rovná, polo či pero drážka a hladký povrch tl 100mm</t>
  </si>
  <si>
    <t>-1153143848</t>
  </si>
  <si>
    <t>Mezisoučet</t>
  </si>
  <si>
    <t>"Rezerva 5%"   172,49*1,05</t>
  </si>
  <si>
    <t>58</t>
  </si>
  <si>
    <t>622521011</t>
  </si>
  <si>
    <t>Tenkovrstvá silikátová zrnitá omítka tl. 1,5 mm včetně penetrace vnějších stěn</t>
  </si>
  <si>
    <t>1327952752</t>
  </si>
  <si>
    <t>59</t>
  </si>
  <si>
    <t>622252001</t>
  </si>
  <si>
    <t>Montáž zakládacích soklových lišt kontaktního zateplení</t>
  </si>
  <si>
    <t>1751501770</t>
  </si>
  <si>
    <t>"Obvod budovy"   59,1</t>
  </si>
  <si>
    <t>60</t>
  </si>
  <si>
    <t>59051653</t>
  </si>
  <si>
    <t>lišta soklová Al s okapničkou zakládací U 16cm 0,95/200cm</t>
  </si>
  <si>
    <t>-934653348</t>
  </si>
  <si>
    <t>"rezerva 5%"   59,1*1,05</t>
  </si>
  <si>
    <t>61</t>
  </si>
  <si>
    <t>622252002</t>
  </si>
  <si>
    <t>Montáž ostatních lišt kontaktního zateplení</t>
  </si>
  <si>
    <t>-937700042</t>
  </si>
  <si>
    <t>"Začišťovací lišta"   1,8+2*2,75 + 5*1,5*0,75 + 4*0,9*0,75</t>
  </si>
  <si>
    <t>"Hliníkový profil"   1,8+2*2,75 + 5*1,5*0,75 + 4*0,9*0,75  +  4,46*4</t>
  </si>
  <si>
    <t>62</t>
  </si>
  <si>
    <t>59051476</t>
  </si>
  <si>
    <t>profil okenní začišťovací se sklovláknitou armovací tkaninou 9 mm/2,4 m</t>
  </si>
  <si>
    <t>-100262248</t>
  </si>
  <si>
    <t>"Začišťovací lišta + 5% rezerva"   (1,8+2*2,75 + 5*1,5*0,75 + 4*0,9*0,75)*1,05</t>
  </si>
  <si>
    <t>63</t>
  </si>
  <si>
    <t>59051480</t>
  </si>
  <si>
    <t>profil rohový Al s tkaninou kontaktního zateplení</t>
  </si>
  <si>
    <t>1134017899</t>
  </si>
  <si>
    <t>"Hliníkový profil + 5% rezerva"   (1,8+2*2,75 + 5*1,5*0,75 + 4*0,9*0,75  +  4,46*4)*1,05</t>
  </si>
  <si>
    <t>64</t>
  </si>
  <si>
    <t>631311125</t>
  </si>
  <si>
    <t>Mazanina tl do 120 mm z betonu prostého bez zvýšených nároků na prostředí tř. C 20/25</t>
  </si>
  <si>
    <t>1420319333</t>
  </si>
  <si>
    <t>"Roznášecí vrstva v podlaze"</t>
  </si>
  <si>
    <t>"1.01"  47,19</t>
  </si>
  <si>
    <t>"1.02" 14,53</t>
  </si>
  <si>
    <t>"1.03"  9,57</t>
  </si>
  <si>
    <t>"1.04"  5,58</t>
  </si>
  <si>
    <t>"1.05"  14,55</t>
  </si>
  <si>
    <t>"1.06"  14,78</t>
  </si>
  <si>
    <t>"1.07"  9,58</t>
  </si>
  <si>
    <t>"1.08"  44,00</t>
  </si>
  <si>
    <t>"1.09"  5,12</t>
  </si>
  <si>
    <t>"1.10"  8,58</t>
  </si>
  <si>
    <t>"1.11"  13,27</t>
  </si>
  <si>
    <t>"1.12"  7,29</t>
  </si>
  <si>
    <t>"1.13"  3,98</t>
  </si>
  <si>
    <t>"1.14"  27,83</t>
  </si>
  <si>
    <t>"1.15"  7,76</t>
  </si>
  <si>
    <t>"1.16"  7,33</t>
  </si>
  <si>
    <t>"1.17"  11,36</t>
  </si>
  <si>
    <t>"1.18"  7,96</t>
  </si>
  <si>
    <t>"1.19"  3,87</t>
  </si>
  <si>
    <t>"Tl.: 101,5mm + 5% rezerva"   264,13*0,1015*1,05</t>
  </si>
  <si>
    <t>65</t>
  </si>
  <si>
    <t>631362021</t>
  </si>
  <si>
    <t>Výztuž mazanin svařovanými sítěmi Kari</t>
  </si>
  <si>
    <t>-422064507</t>
  </si>
  <si>
    <t>"Výztuž mazaniny v podlaze, Kari 5x150x150 + 10% rezerva"   264*0,0021*1,1</t>
  </si>
  <si>
    <t>66</t>
  </si>
  <si>
    <t>634111116</t>
  </si>
  <si>
    <t>Obvodová dilatace pružnou těsnicí páskou v 150 mm mezi stěnou a mazaninou</t>
  </si>
  <si>
    <t>-408013007</t>
  </si>
  <si>
    <t>"Pro mazaninu + 5% rezerva"   (7*4,85 +19,5+6,1+5*4,35) + (3*1,2 + 2*4,35+3*1,6+1,2+2,65+0,75-0,9) + (17,3+25,7)</t>
  </si>
  <si>
    <t>67</t>
  </si>
  <si>
    <t>637121113</t>
  </si>
  <si>
    <t>Okapový chodník z kačírku tl 200 mm s udusáním</t>
  </si>
  <si>
    <t>1347786571</t>
  </si>
  <si>
    <t>0,5*2*4,85</t>
  </si>
  <si>
    <t>68</t>
  </si>
  <si>
    <t>637311131</t>
  </si>
  <si>
    <t>Okapový chodník z betonových záhonových obrubníků lože beton</t>
  </si>
  <si>
    <t>-598908147</t>
  </si>
  <si>
    <t>"Pro okapový chodník"   4,87*2</t>
  </si>
  <si>
    <t>69</t>
  </si>
  <si>
    <t>919726122</t>
  </si>
  <si>
    <t>Geotextilie pro ochranu, separaci a filtraci netkaná měrná hmotnost do 300 g/m2</t>
  </si>
  <si>
    <t>-1996697631</t>
  </si>
  <si>
    <t>"Pod okapový chodník + 10% rezerva"   4,85*1,1</t>
  </si>
  <si>
    <t>Osazování výplní otvorů</t>
  </si>
  <si>
    <t>70</t>
  </si>
  <si>
    <t>64001R</t>
  </si>
  <si>
    <t>D+M dveře vstupní hliníkové dvoukřídlé, 1800x2750mm, včetně zárubně, kování a doplňků</t>
  </si>
  <si>
    <t>1788257184</t>
  </si>
  <si>
    <t>"Specifikace viz. PD"   1</t>
  </si>
  <si>
    <t>71</t>
  </si>
  <si>
    <t>64002R</t>
  </si>
  <si>
    <t>D+M dveře vnitřní hliníkové dvoukřídlé, 1400x2100mm,  včetně zárubně, kování a doplňků</t>
  </si>
  <si>
    <t>-874766262</t>
  </si>
  <si>
    <t>"Specifikace viz. PD" 1</t>
  </si>
  <si>
    <t>72</t>
  </si>
  <si>
    <t>64003R</t>
  </si>
  <si>
    <t>D+M dveře vnitřní hliníkové dvoukřídlé, 1800x2100mm,  včetně zárubně, kování a doplňků</t>
  </si>
  <si>
    <t>-1147581485</t>
  </si>
  <si>
    <t>73</t>
  </si>
  <si>
    <t>64004R</t>
  </si>
  <si>
    <t>-1241158910</t>
  </si>
  <si>
    <t>74</t>
  </si>
  <si>
    <t>64005R</t>
  </si>
  <si>
    <t>D+M dveře vnitřní hliníkové dvoukřídlé, 1600x2100mm, včetně zárubně, kování a doplňků</t>
  </si>
  <si>
    <t>1821625453</t>
  </si>
  <si>
    <t>75</t>
  </si>
  <si>
    <t>64006R</t>
  </si>
  <si>
    <t>D+M dveře vnitřní dřevěné jednokřídlové, 700x1970mm, včetně zárubně, kování a doplňků</t>
  </si>
  <si>
    <t>1055727198</t>
  </si>
  <si>
    <t>76</t>
  </si>
  <si>
    <t>64007R</t>
  </si>
  <si>
    <t>-588183899</t>
  </si>
  <si>
    <t>77</t>
  </si>
  <si>
    <t>64008R</t>
  </si>
  <si>
    <t>-1985470408</t>
  </si>
  <si>
    <t>"Specifikace viz. PD" 4</t>
  </si>
  <si>
    <t>80</t>
  </si>
  <si>
    <t>64011R</t>
  </si>
  <si>
    <t>D+M dveře vnitřní dřevěné jednokřídlové, 800x1970mm, včetně zárubně, kování a doplňků</t>
  </si>
  <si>
    <t>-1354017311</t>
  </si>
  <si>
    <t>81</t>
  </si>
  <si>
    <t>64012R</t>
  </si>
  <si>
    <t>781190733</t>
  </si>
  <si>
    <t>"Specifikace viz. PD" 3</t>
  </si>
  <si>
    <t>82</t>
  </si>
  <si>
    <t>64013R</t>
  </si>
  <si>
    <t>1847658382</t>
  </si>
  <si>
    <t>"Specifikace viz. PD" 6</t>
  </si>
  <si>
    <t>83</t>
  </si>
  <si>
    <t>64014R</t>
  </si>
  <si>
    <t>D+M dveře vnitřní dřevěné jednokřídlové, 900x1970mm, včetně zárubně, kování a doplňků</t>
  </si>
  <si>
    <t>1402192523</t>
  </si>
  <si>
    <t>84</t>
  </si>
  <si>
    <t>64015R</t>
  </si>
  <si>
    <t>D+M dveře vnitřní dřevěné jednokřídlové, 1100x1970mm, včetně zárubně, kování a doplňků</t>
  </si>
  <si>
    <t>-42504309</t>
  </si>
  <si>
    <t>86</t>
  </si>
  <si>
    <t>6401R</t>
  </si>
  <si>
    <t xml:space="preserve">D+M Okno jednokřídlové hliníkové, 1500x750mm </t>
  </si>
  <si>
    <t>912773091</t>
  </si>
  <si>
    <t>"Specifikace viz. PD"   5</t>
  </si>
  <si>
    <t>87</t>
  </si>
  <si>
    <t>6402R</t>
  </si>
  <si>
    <t>D+M Okno jednokřídlové hliníkové, 900x750mm</t>
  </si>
  <si>
    <t>-1828713520</t>
  </si>
  <si>
    <t>"Specifikace viz. PD"   4</t>
  </si>
  <si>
    <t>88</t>
  </si>
  <si>
    <t>952901111</t>
  </si>
  <si>
    <t>Vyčištění budov bytové a občanské výstavby při výšce podlaží do 4 m</t>
  </si>
  <si>
    <t>-760908526</t>
  </si>
  <si>
    <t>89</t>
  </si>
  <si>
    <t>953312122</t>
  </si>
  <si>
    <t>Vložky do svislých dilatačních spár z extrudovaných polystyrénových desek tl 20 mm</t>
  </si>
  <si>
    <t>1558752574</t>
  </si>
  <si>
    <t>"Styk zázemí a haly"   106,7</t>
  </si>
  <si>
    <t>90</t>
  </si>
  <si>
    <t>953965117</t>
  </si>
  <si>
    <t>Kotevní šroub pro chemické kotvy M 10 dl 190 mm</t>
  </si>
  <si>
    <t>645936746</t>
  </si>
  <si>
    <t>"Pro kotvení fasádního roštu, spotřeba 6 ks/m"   172,49*6</t>
  </si>
  <si>
    <t>94</t>
  </si>
  <si>
    <t>Lešení a stavební výtahy</t>
  </si>
  <si>
    <t>91</t>
  </si>
  <si>
    <t>941311111</t>
  </si>
  <si>
    <t>Montáž lešení řadového modulového lehkého zatížení do 200 kg/m2 š do 0,9 m v do 10 m</t>
  </si>
  <si>
    <t>-1081901198</t>
  </si>
  <si>
    <t>"Pro fasádu"   124,91 + 28,07 + 60,11</t>
  </si>
  <si>
    <t>92</t>
  </si>
  <si>
    <t>941311211</t>
  </si>
  <si>
    <t>Příplatek k lešení řadovému modulovému lehkému š 0,9 m v do 25 m za první a ZKD den použití</t>
  </si>
  <si>
    <t>-1423119731</t>
  </si>
  <si>
    <t>"Pronájem na 60 dnů"   213,09*60</t>
  </si>
  <si>
    <t>93</t>
  </si>
  <si>
    <t>941311811</t>
  </si>
  <si>
    <t>Demontáž lešení řadového modulového lehkého zatížení do 200 kg/m2 š do 0,9 m v do 10 m</t>
  </si>
  <si>
    <t>70071793</t>
  </si>
  <si>
    <t>944511111</t>
  </si>
  <si>
    <t>Montáž ochranné sítě z textilie z umělých vláken</t>
  </si>
  <si>
    <t>-1721724686</t>
  </si>
  <si>
    <t>"Krytí lešení"   213,09</t>
  </si>
  <si>
    <t>95</t>
  </si>
  <si>
    <t>944511211</t>
  </si>
  <si>
    <t>Příplatek k ochranné síti za první a ZKD den použití</t>
  </si>
  <si>
    <t>-964826941</t>
  </si>
  <si>
    <t>96</t>
  </si>
  <si>
    <t>944611811</t>
  </si>
  <si>
    <t>Demontáž ochranné plachty z textilie z umělých vláken</t>
  </si>
  <si>
    <t>778939802</t>
  </si>
  <si>
    <t>97</t>
  </si>
  <si>
    <t>944711111</t>
  </si>
  <si>
    <t>Montáž záchytné stříšky š do 1,5 m</t>
  </si>
  <si>
    <t>-1686377372</t>
  </si>
  <si>
    <t>"Nad dveřmi"   1,9</t>
  </si>
  <si>
    <t>98</t>
  </si>
  <si>
    <t>944711211</t>
  </si>
  <si>
    <t>Příplatek k záchytné stříšce š do 1,5 m za první a ZKD den použití</t>
  </si>
  <si>
    <t>409340339</t>
  </si>
  <si>
    <t>"Pronájem na 60 dnů"   1,9*60</t>
  </si>
  <si>
    <t>99</t>
  </si>
  <si>
    <t>944711811</t>
  </si>
  <si>
    <t>Demontáž záchytné stříšky š do 1,5 m</t>
  </si>
  <si>
    <t>-1291445218</t>
  </si>
  <si>
    <t>100</t>
  </si>
  <si>
    <t>949101112</t>
  </si>
  <si>
    <t>Lešení pomocné pro objekty pozemních staveb s lešeňovou podlahou v do 3,5 m zatížení do 150 kg/m2</t>
  </si>
  <si>
    <t>-596683702</t>
  </si>
  <si>
    <t>"Pro celé zázemí"   289,33</t>
  </si>
  <si>
    <t>998</t>
  </si>
  <si>
    <t>Přesun hmot</t>
  </si>
  <si>
    <t>101</t>
  </si>
  <si>
    <t>998011001</t>
  </si>
  <si>
    <t>Přesun hmot pro budovy zděné v do 6 m</t>
  </si>
  <si>
    <t>2052103391</t>
  </si>
  <si>
    <t>PSV</t>
  </si>
  <si>
    <t>Práce a dodávky PSV</t>
  </si>
  <si>
    <t>200</t>
  </si>
  <si>
    <t>12567766532R</t>
  </si>
  <si>
    <t>D+M hasící přístroj nástěnný 6 kg, včetně nástěnného držáku, provedení revize a všech potřebných doplňků</t>
  </si>
  <si>
    <t>1662168387</t>
  </si>
  <si>
    <t>711</t>
  </si>
  <si>
    <t>Izolace proti vodě, vlhkosti a plynům</t>
  </si>
  <si>
    <t>102</t>
  </si>
  <si>
    <t>711191101</t>
  </si>
  <si>
    <t>Provedení izolace proti zemní vlhkosti hydroizolační stěrkou vodorovné na betonu, 1 vrstva</t>
  </si>
  <si>
    <t>-199127337</t>
  </si>
  <si>
    <t>103</t>
  </si>
  <si>
    <t>58581005</t>
  </si>
  <si>
    <t>malta těsnící hydraulicky rychle tuhnoucí se síranovzdorným pojivem</t>
  </si>
  <si>
    <t>kg</t>
  </si>
  <si>
    <t>-915483337</t>
  </si>
  <si>
    <t>"Spotřeba 1,5kg/m2 + 10% rezerva"   102,51*1,5*1,1</t>
  </si>
  <si>
    <t>196</t>
  </si>
  <si>
    <t>711411011</t>
  </si>
  <si>
    <t>Provedení izolace proti tlakové vodě vodorovné za studena suspenzí asfaltovou</t>
  </si>
  <si>
    <t>-1669828207</t>
  </si>
  <si>
    <t>"Dlaždice"   264</t>
  </si>
  <si>
    <t>197</t>
  </si>
  <si>
    <t>711412011</t>
  </si>
  <si>
    <t>Provedení izolace proti tlakové vodě svislé za studena suspenzí asfaltovou</t>
  </si>
  <si>
    <t>1482252511</t>
  </si>
  <si>
    <t>"Všechny obklady"   2,1*(6,7+16,1+10,4+10,1+11,5+7,0+12,6+13,6+6,7+13,3+14,5+14,5+13,3+14,5+13,3)</t>
  </si>
  <si>
    <t>198</t>
  </si>
  <si>
    <t>11163346</t>
  </si>
  <si>
    <t>gumoasfalt těsnící</t>
  </si>
  <si>
    <t>-715680903</t>
  </si>
  <si>
    <t>Poznámka k položce:
Spotřeba: 0,75 kg/m2</t>
  </si>
  <si>
    <t>"Spotřeba 1kg/m2 + rezerva 10%"</t>
  </si>
  <si>
    <t>"Všechny obklady"   2,1*(6,7+16,1+10,4+10,1+11,5+7,0+12,6+13,6+6,7+13,3+14,5+14,5+13,3+14,5+13,3)*1,1*0,001</t>
  </si>
  <si>
    <t>"Dlaždice"   264*1,1*0,001</t>
  </si>
  <si>
    <t>199</t>
  </si>
  <si>
    <t>7114701224</t>
  </si>
  <si>
    <t>Příplatek za provedení detailů styku stěna-stěna a stěna-podlaha</t>
  </si>
  <si>
    <t>1856309628</t>
  </si>
  <si>
    <t>"Styk dlažba-obklad + 5% rezerva"   6,7+16,1+10,4+10,1+11,5+7,0+12,6+13,6+6,7+13,3+14,5+14,5+13,3+14,5+13,3</t>
  </si>
  <si>
    <t>"Styky stěn"   72*2,1</t>
  </si>
  <si>
    <t>104</t>
  </si>
  <si>
    <t>711471051</t>
  </si>
  <si>
    <t>Provedení vodorovné izolace proti tlakové vodě termoplasty lepenou fólií PVC</t>
  </si>
  <si>
    <t>1986874724</t>
  </si>
  <si>
    <t>"Na pokladní mazanině"    318</t>
  </si>
  <si>
    <t>105</t>
  </si>
  <si>
    <t>711472051</t>
  </si>
  <si>
    <t>Provedení svislé izolace proti tlakové vodě termoplasty lepenou fólií PVC</t>
  </si>
  <si>
    <t>873090556</t>
  </si>
  <si>
    <t>"Vytaže na zdivo"   0,3*65,8</t>
  </si>
  <si>
    <t>106</t>
  </si>
  <si>
    <t>28322004</t>
  </si>
  <si>
    <t>fólie zemní hydroizolační mPVC, tl. 1,5 mm</t>
  </si>
  <si>
    <t>57542665</t>
  </si>
  <si>
    <t>"Na podkladní mazanině + 15% rezerva"   318*1,15</t>
  </si>
  <si>
    <t>"Vytažení na zdivo + 20% rezerva"   19,74*1,20</t>
  </si>
  <si>
    <t>107</t>
  </si>
  <si>
    <t>711491173</t>
  </si>
  <si>
    <t>Provedení izolace proti tlakové vodě vodorovné z nopové folie</t>
  </si>
  <si>
    <t>1121765827</t>
  </si>
  <si>
    <t>108</t>
  </si>
  <si>
    <t>28323024</t>
  </si>
  <si>
    <t>fólie drenážní nopová v 8mm tl 0,4mm š 0,5m</t>
  </si>
  <si>
    <t>1656265838</t>
  </si>
  <si>
    <t>"Základy + 15%"   25,735*1,15</t>
  </si>
  <si>
    <t>109</t>
  </si>
  <si>
    <t>711491176</t>
  </si>
  <si>
    <t>Připevnění vodorovné izolace proti tlakové vodě ukončovací lištou</t>
  </si>
  <si>
    <t>2099311253</t>
  </si>
  <si>
    <t>110</t>
  </si>
  <si>
    <t>28323009</t>
  </si>
  <si>
    <t>lišta ukončovací pro drenážní fólie profilované</t>
  </si>
  <si>
    <t>1970335978</t>
  </si>
  <si>
    <t>"Lišta + 5% rezerva"   51,4*1,05</t>
  </si>
  <si>
    <t>111</t>
  </si>
  <si>
    <t>998711101</t>
  </si>
  <si>
    <t>Přesun hmot tonážní pro izolace proti vodě, vlhkosti a plynům v objektech výšky do 6 m</t>
  </si>
  <si>
    <t>137344347</t>
  </si>
  <si>
    <t>712</t>
  </si>
  <si>
    <t>Povlakové krytiny</t>
  </si>
  <si>
    <t>112</t>
  </si>
  <si>
    <t>712341559</t>
  </si>
  <si>
    <t>Provedení povlakové krytiny střech do 10° pásy NAIP přitavením v plné ploše</t>
  </si>
  <si>
    <t>-910205316</t>
  </si>
  <si>
    <t>"Střecha, pojistná hydroizolace"    318</t>
  </si>
  <si>
    <t>113</t>
  </si>
  <si>
    <t>62832134</t>
  </si>
  <si>
    <t>pás těžký asfaltovaný V60 S40</t>
  </si>
  <si>
    <t>-1691689134</t>
  </si>
  <si>
    <t>"Střecha + 15% rezerva"   318*1,15</t>
  </si>
  <si>
    <t>114</t>
  </si>
  <si>
    <t>712861703</t>
  </si>
  <si>
    <t>Provedení povlakové krytiny vytažením na konstrukce fólií přilepenou v plné ploše</t>
  </si>
  <si>
    <t>-904257101</t>
  </si>
  <si>
    <t>"Svisle na atiku"   148,97*0,9</t>
  </si>
  <si>
    <t>115</t>
  </si>
  <si>
    <t>712363541</t>
  </si>
  <si>
    <t>Provedení povlak krytiny mechanicky kotvenou do betonu TI tl do 240 mm vnitřní pole, budova v do 18m</t>
  </si>
  <si>
    <t>363998946</t>
  </si>
  <si>
    <t>"Střecha"   298,7</t>
  </si>
  <si>
    <t>116</t>
  </si>
  <si>
    <t>28342411</t>
  </si>
  <si>
    <t>fólie hydroizolační střešní mPVC vyztužená skelným vláknem tl 1,5 mm</t>
  </si>
  <si>
    <t>-1190512397</t>
  </si>
  <si>
    <t>"Střecha + 15% rezerva"   298,7*1,15</t>
  </si>
  <si>
    <t xml:space="preserve">"Izolace atiky + 20% rezerva"   134,073*1,2   </t>
  </si>
  <si>
    <t>117</t>
  </si>
  <si>
    <t>712363115</t>
  </si>
  <si>
    <t>Provedení povlakové krytiny střech do 10° zaizolování prostupů kruhového průřezu D do 300 mm</t>
  </si>
  <si>
    <t>-533740466</t>
  </si>
  <si>
    <t>118</t>
  </si>
  <si>
    <t>28342011</t>
  </si>
  <si>
    <t>manžeta těsnící pro prostupy hydroizolací z PVC uzavřená kruhová vnitřní průměr 40-70</t>
  </si>
  <si>
    <t>41226935</t>
  </si>
  <si>
    <t>119</t>
  </si>
  <si>
    <t>712363118</t>
  </si>
  <si>
    <t>Provedení povlakové krytiny střech do 10° zaizolování prostupů hranatého průřezu plochy do 0,09 m2</t>
  </si>
  <si>
    <t>1450543675</t>
  </si>
  <si>
    <t>120</t>
  </si>
  <si>
    <t>28342018</t>
  </si>
  <si>
    <t>manžeta těsnící pro prostupy hydroizolací z PVC uzavřená čtyřhranná rozměr  10x90-100, 15x100, 40x80, 50x80, 70x70, 80x80, 55x85</t>
  </si>
  <si>
    <t>589052945</t>
  </si>
  <si>
    <t>121</t>
  </si>
  <si>
    <t>712363352</t>
  </si>
  <si>
    <t>Povlakové krytiny střech do 10° z tvarovaných poplastovaných lišt délky 2 m koutová lišta vnitřní rš 100 mm</t>
  </si>
  <si>
    <t>-563187572</t>
  </si>
  <si>
    <t>"Střecha"   75,07 + 73,9</t>
  </si>
  <si>
    <t>122</t>
  </si>
  <si>
    <t>712363354</t>
  </si>
  <si>
    <t>Povlakové krytiny střech do 10° z tvarovaných poplastovaných lišt délky 2 m stěnová lišta vyhnutá rš 70 mm</t>
  </si>
  <si>
    <t>578708083</t>
  </si>
  <si>
    <t>"Střecha"   75,07</t>
  </si>
  <si>
    <t>123</t>
  </si>
  <si>
    <t>712391171</t>
  </si>
  <si>
    <t>Provedení povlakové krytiny střech do 10° podkladní textilní vrstvy</t>
  </si>
  <si>
    <t>566718369</t>
  </si>
  <si>
    <t>"podkladní vrstva na střechu"   298,7</t>
  </si>
  <si>
    <t>124</t>
  </si>
  <si>
    <t>69311033</t>
  </si>
  <si>
    <t>geotextilie tkaná PP 20kN/m</t>
  </si>
  <si>
    <t>1271994582</t>
  </si>
  <si>
    <t>"podkladní vrstva +15%rezerva"   298,7*1,15</t>
  </si>
  <si>
    <t>125</t>
  </si>
  <si>
    <t>998712101</t>
  </si>
  <si>
    <t>Přesun hmot tonážní tonážní pro krytiny povlakové v objektech v do 6 m</t>
  </si>
  <si>
    <t>-2138259590</t>
  </si>
  <si>
    <t>713</t>
  </si>
  <si>
    <t>Izolace tepelné</t>
  </si>
  <si>
    <t>126</t>
  </si>
  <si>
    <t>713121121</t>
  </si>
  <si>
    <t>Montáž izolace tepelné podlah volně kladenými rohožemi, pásy, dílci, deskami 2 vrstvy</t>
  </si>
  <si>
    <t>1924224976</t>
  </si>
  <si>
    <t>"Tepelná izolace v podlaze"</t>
  </si>
  <si>
    <t>127</t>
  </si>
  <si>
    <t>28372303</t>
  </si>
  <si>
    <t>deska EPS 100 pro trvalé zatížení v tlaku (max. 2000 kg/m2) tl 40mm</t>
  </si>
  <si>
    <t>-138311213</t>
  </si>
  <si>
    <t>"Tepelná izolace v podlaze, dvě vrstvy + 5% rezerva"   264*1,05*2</t>
  </si>
  <si>
    <t>128</t>
  </si>
  <si>
    <t>713141151</t>
  </si>
  <si>
    <t>Montáž izolace tepelné střech plochých kladené volně 1 vrstva rohoží, pásů, dílců, desek</t>
  </si>
  <si>
    <t>1978511486</t>
  </si>
  <si>
    <t>"Izolace střechy, dvě vrstvy"   298,7*2</t>
  </si>
  <si>
    <t>129</t>
  </si>
  <si>
    <t>28372306</t>
  </si>
  <si>
    <t>deska EPS 100 pro trvalé zatížení v tlaku (max. 2000 kg/m2) tl 60mm</t>
  </si>
  <si>
    <t>-1359640395</t>
  </si>
  <si>
    <t>"Izolace střechy + 5%rezerva"   298,7*1,05</t>
  </si>
  <si>
    <t>130</t>
  </si>
  <si>
    <t>28372308</t>
  </si>
  <si>
    <t>deska EPS 100 pro trvalé zatížení v tlaku (max. 2000 kg/m2) tl 80mm</t>
  </si>
  <si>
    <t>-1253987740</t>
  </si>
  <si>
    <t>131</t>
  </si>
  <si>
    <t>713141211</t>
  </si>
  <si>
    <t>Montáž izolace tepelné střech plochých volně položené atikový klín</t>
  </si>
  <si>
    <t>1162668810</t>
  </si>
  <si>
    <t>132</t>
  </si>
  <si>
    <t>63152005</t>
  </si>
  <si>
    <t>klín atikový přechodný minerální plochých střech tl.50 x 50 mm</t>
  </si>
  <si>
    <t>-24357391</t>
  </si>
  <si>
    <t>"Klín + 5% rezerva"   76,1*1,05</t>
  </si>
  <si>
    <t>133</t>
  </si>
  <si>
    <t>713141261</t>
  </si>
  <si>
    <t>Přikotvení tepelné izolace šrouby do betonu nebo pórobetonu pro izolaci tl přes 240 mm</t>
  </si>
  <si>
    <t>898009149</t>
  </si>
  <si>
    <t>134</t>
  </si>
  <si>
    <t>713141311</t>
  </si>
  <si>
    <t>Montáž izolace tepelné střech plochých kladené volně, spádová vrstva</t>
  </si>
  <si>
    <t>507197840</t>
  </si>
  <si>
    <t>"Spádová vrstva střechy"   298,7</t>
  </si>
  <si>
    <t>135</t>
  </si>
  <si>
    <t>28376141</t>
  </si>
  <si>
    <t>klín izolační z pěnového polystyrenu EPS 100 spádový</t>
  </si>
  <si>
    <t>16982367</t>
  </si>
  <si>
    <t>"Spádová vrstva střechy + 5% rezerva"   298,7*0,08*1,05</t>
  </si>
  <si>
    <t>136</t>
  </si>
  <si>
    <t>713191132</t>
  </si>
  <si>
    <t>Montáž izolace tepelné podlah, stropů vrchem nebo střech překrytí separační fólií z PE</t>
  </si>
  <si>
    <t>1858684314</t>
  </si>
  <si>
    <t>"Separační fólie v podlaze"</t>
  </si>
  <si>
    <t>137</t>
  </si>
  <si>
    <t>28323100</t>
  </si>
  <si>
    <t>fólie PE hydroizolační (ojemová hmotnost 750 kg/m3), š. 1,4 m, tl. 0,8 mm</t>
  </si>
  <si>
    <t>-1765780633</t>
  </si>
  <si>
    <t>"Separační fólie v podlaze + 15% rezerva"   264*1,15</t>
  </si>
  <si>
    <t>138</t>
  </si>
  <si>
    <t>713191133</t>
  </si>
  <si>
    <t>Montáž izolace tepelné podlah, stropů vrchem nebo střech překrytí fólií s přelepeným spojem</t>
  </si>
  <si>
    <t>-769130884</t>
  </si>
  <si>
    <t>"Geotextílie v podlaze"   318</t>
  </si>
  <si>
    <t>139</t>
  </si>
  <si>
    <t>69311081</t>
  </si>
  <si>
    <t>geotextilie netkaná PES 300g/m2</t>
  </si>
  <si>
    <t>1083403243</t>
  </si>
  <si>
    <t>"Geotextílie v podlaze + 10% rezerva"   318*1,1</t>
  </si>
  <si>
    <t>140</t>
  </si>
  <si>
    <t>998713101</t>
  </si>
  <si>
    <t>Přesun hmot tonážní pro izolace tepelné v objektech v do 6 m</t>
  </si>
  <si>
    <t>-504521900</t>
  </si>
  <si>
    <t>Zdravotechnika - vnitřní kanalizace</t>
  </si>
  <si>
    <t>141</t>
  </si>
  <si>
    <t>721233113</t>
  </si>
  <si>
    <t>Střešní vtok polypropylen PP pro ploché střechy svislý odtok DN 125</t>
  </si>
  <si>
    <t>646348925</t>
  </si>
  <si>
    <t>142</t>
  </si>
  <si>
    <t>998721101</t>
  </si>
  <si>
    <t>Přesun hmot tonážní pro vnitřní kanalizace v objektech v do 6 m</t>
  </si>
  <si>
    <t>-201662199</t>
  </si>
  <si>
    <t>763</t>
  </si>
  <si>
    <t>Konstrukce suché výstavby</t>
  </si>
  <si>
    <t>143</t>
  </si>
  <si>
    <t>763121223</t>
  </si>
  <si>
    <t>SDK stěna předsazená deska 1x H2 tl 12,5 mm lepené na pásky bez nosné kce</t>
  </si>
  <si>
    <t>-412887056</t>
  </si>
  <si>
    <t>"Opláštěnís střešník vpustí"   2*((0,22+0,22)*3,25)</t>
  </si>
  <si>
    <t>144</t>
  </si>
  <si>
    <t>763135101</t>
  </si>
  <si>
    <t>Montáž SDK kazetového podhledu z kazet 600x600 mm na zavěšenou viditelnou nosnou konstrukci</t>
  </si>
  <si>
    <t>-14093057</t>
  </si>
  <si>
    <t>145</t>
  </si>
  <si>
    <t>59030570</t>
  </si>
  <si>
    <t>podhled kazetový bez děrování, viditelný rastr, tl. 10 mm, 600 x 600 mm</t>
  </si>
  <si>
    <t>-196121782</t>
  </si>
  <si>
    <t>"Podhled + 5% rezerva"   264,13*1,05</t>
  </si>
  <si>
    <t>146</t>
  </si>
  <si>
    <t>763213111</t>
  </si>
  <si>
    <t>Sádrovláknitá příčka instalační tl 220 mm zdvojený profil CW+UW 50 desky 2x12,5 TI 40 mm 20 kg/m3</t>
  </si>
  <si>
    <t>2084319607</t>
  </si>
  <si>
    <t>"Instalační příčky pro WC"   9*(1,3*0,9)</t>
  </si>
  <si>
    <t>147</t>
  </si>
  <si>
    <t>763411116</t>
  </si>
  <si>
    <t>Sanitární příčky do mokrého prostředí, kompaktní desky tl 13 mm</t>
  </si>
  <si>
    <t>1522354833</t>
  </si>
  <si>
    <t>"Dělící příčky"   ((2,15+1,73)*3+2,05)*2,1-(7*0,7*2,0)</t>
  </si>
  <si>
    <t>148</t>
  </si>
  <si>
    <t>763411126</t>
  </si>
  <si>
    <t>Dveře sanitárních příček, kompaktní desky tl 13 mm, š do 800 mm, v do 2000 mm</t>
  </si>
  <si>
    <t>-1908041119</t>
  </si>
  <si>
    <t>149</t>
  </si>
  <si>
    <t>998763301</t>
  </si>
  <si>
    <t>Přesun hmot tonážní pro sádrokartonové konstrukce v objektech v do 6 m</t>
  </si>
  <si>
    <t>-275456761</t>
  </si>
  <si>
    <t>764</t>
  </si>
  <si>
    <t>Konstrukce klempířské</t>
  </si>
  <si>
    <t>150</t>
  </si>
  <si>
    <t>764214606</t>
  </si>
  <si>
    <t>Oplechování horních ploch a atik bez rohů z Pz s povrch úpravou mechanicky kotvené rš 500 mm</t>
  </si>
  <si>
    <t>-1623643121</t>
  </si>
  <si>
    <t>151</t>
  </si>
  <si>
    <t>764216603</t>
  </si>
  <si>
    <t>Oplechování rovných parapetů mechanicky kotvené z Pz s povrchovou úpravou rš 250 mm</t>
  </si>
  <si>
    <t>704467602</t>
  </si>
  <si>
    <t>152</t>
  </si>
  <si>
    <t>764311416</t>
  </si>
  <si>
    <t>Lemování rovných zdí střech s krytinou skládanou  z Pz plechu rš 500 mm</t>
  </si>
  <si>
    <t>1242446040</t>
  </si>
  <si>
    <t>153</t>
  </si>
  <si>
    <t>998764101</t>
  </si>
  <si>
    <t>Přesun hmot tonážní pro konstrukce klempířské v objektech v do 6 m</t>
  </si>
  <si>
    <t>1380681076</t>
  </si>
  <si>
    <t>766</t>
  </si>
  <si>
    <t>Konstrukce truhlářské</t>
  </si>
  <si>
    <t>154</t>
  </si>
  <si>
    <t>7660001R</t>
  </si>
  <si>
    <t>D+M Lavička šatnová D1</t>
  </si>
  <si>
    <t>553088389</t>
  </si>
  <si>
    <t>155</t>
  </si>
  <si>
    <t>766002R</t>
  </si>
  <si>
    <t>D+M Sportovní šatní skříň D2, 600x2160x800 mm</t>
  </si>
  <si>
    <t>-730740863</t>
  </si>
  <si>
    <t>156</t>
  </si>
  <si>
    <t>766003R</t>
  </si>
  <si>
    <t>D+M Sportovní šatní skříň D3, 900x2160x800 mm</t>
  </si>
  <si>
    <t>260216921</t>
  </si>
  <si>
    <t>157</t>
  </si>
  <si>
    <t>766004R</t>
  </si>
  <si>
    <t>D+M Regálový botník D4</t>
  </si>
  <si>
    <t>2005408992</t>
  </si>
  <si>
    <t>158</t>
  </si>
  <si>
    <t>766005R</t>
  </si>
  <si>
    <t>D+M Kancelářská skříň D5, 2000x1900x600 mm</t>
  </si>
  <si>
    <t>652364548</t>
  </si>
  <si>
    <t>159</t>
  </si>
  <si>
    <t>766006R</t>
  </si>
  <si>
    <t>D+M Kancelářská skříň D6 1650x1100x600 mm</t>
  </si>
  <si>
    <t>1394584108</t>
  </si>
  <si>
    <t>160</t>
  </si>
  <si>
    <t>766417211</t>
  </si>
  <si>
    <t>Montáž obložení stěn podkladového roštu</t>
  </si>
  <si>
    <t>575914283</t>
  </si>
  <si>
    <t>"Podkladový rošt, 3m/m2"   (49,22 + 21,32 + 101,95)*3</t>
  </si>
  <si>
    <t>"Pohledový obklad 9m/m2"   (49,22 + 21,32 + 101,95)*9</t>
  </si>
  <si>
    <t>161</t>
  </si>
  <si>
    <t>766012546R</t>
  </si>
  <si>
    <t>řezivo z cedru obkladové hranoly</t>
  </si>
  <si>
    <t>1750714636</t>
  </si>
  <si>
    <t>"Hranoly 60x40mm + 5% rezerva"   2069,88*0,06*0,04*1,05</t>
  </si>
  <si>
    <t>162</t>
  </si>
  <si>
    <t>766694111</t>
  </si>
  <si>
    <t>Montáž parapetních desek dřevěných nebo plastových šířky do 30 cm délky do 1,0 m</t>
  </si>
  <si>
    <t>1551034531</t>
  </si>
  <si>
    <t>163</t>
  </si>
  <si>
    <t>766694112</t>
  </si>
  <si>
    <t>Montáž parapetních desek dřevěných nebo plastových šířky do 30 cm délky do 1,6 m</t>
  </si>
  <si>
    <t>-1249929664</t>
  </si>
  <si>
    <t>164</t>
  </si>
  <si>
    <t>61144402</t>
  </si>
  <si>
    <t>parapet plastový vnitřní - komůrkový 30,5 x 2 x 100 cm</t>
  </si>
  <si>
    <t>1246851746</t>
  </si>
  <si>
    <t>4*0,9 + 1,5*5</t>
  </si>
  <si>
    <t>165</t>
  </si>
  <si>
    <t>61144019</t>
  </si>
  <si>
    <t>koncovka k parapetu plastovému vnitřnímu 1 pár</t>
  </si>
  <si>
    <t>sada</t>
  </si>
  <si>
    <t>-40060684</t>
  </si>
  <si>
    <t>166</t>
  </si>
  <si>
    <t>998766101</t>
  </si>
  <si>
    <t>Přesun hmot tonážní pro konstrukce truhlářské v objektech v do 6 m</t>
  </si>
  <si>
    <t>1810969846</t>
  </si>
  <si>
    <t>767</t>
  </si>
  <si>
    <t>Konstrukce zámečnické</t>
  </si>
  <si>
    <t>167</t>
  </si>
  <si>
    <t>767832102</t>
  </si>
  <si>
    <t>Montáž venkovních požárních žebříků do zdiva bez suchovodu</t>
  </si>
  <si>
    <t>-724402191</t>
  </si>
  <si>
    <t>168</t>
  </si>
  <si>
    <t>44983000</t>
  </si>
  <si>
    <t>žebřík venkovní bez suchovodu v provedení žárový Zn</t>
  </si>
  <si>
    <t>1413952884</t>
  </si>
  <si>
    <t>194</t>
  </si>
  <si>
    <t>767995112</t>
  </si>
  <si>
    <t>Montáž atypických zámečnických konstrukcí hmotnosti do 10 kg</t>
  </si>
  <si>
    <t>-64629351</t>
  </si>
  <si>
    <t>"Konstrukce pro VZT - rám A"   972,79</t>
  </si>
  <si>
    <t>"Konstrukce pro VZT - rám B"   940,94</t>
  </si>
  <si>
    <t>"Kostrukce pro potrubí C"   22,71</t>
  </si>
  <si>
    <t>195</t>
  </si>
  <si>
    <t>953965124</t>
  </si>
  <si>
    <t>Kotevní šroub pro chemické kotvy M 12 dl 300 mm</t>
  </si>
  <si>
    <t>-773461868</t>
  </si>
  <si>
    <t>"Pro konstrukce vzduchotechniky"   26+40+24</t>
  </si>
  <si>
    <t>169</t>
  </si>
  <si>
    <t>998767101</t>
  </si>
  <si>
    <t>Přesun hmot tonážní pro zámečnické konstrukce v objektech v do 6 m</t>
  </si>
  <si>
    <t>-1280347018</t>
  </si>
  <si>
    <t>771</t>
  </si>
  <si>
    <t>Podlahy z dlaždic</t>
  </si>
  <si>
    <t>170</t>
  </si>
  <si>
    <t>771471112</t>
  </si>
  <si>
    <t>Montáž soklíků z dlaždic keramických rovných do malty v do 90 mm</t>
  </si>
  <si>
    <t>516893684</t>
  </si>
  <si>
    <t>"Chodby a tech. místnost"   26,35+28,1+6,1+9,8</t>
  </si>
  <si>
    <t>171</t>
  </si>
  <si>
    <t>59761271</t>
  </si>
  <si>
    <t>sokl - podlahy (barevný) 600 x 95mm</t>
  </si>
  <si>
    <t>-647067772</t>
  </si>
  <si>
    <t>"Chodby a tech. místnost, 1,7ks/mb +5% rezerva"   70,35*1,7*1,05</t>
  </si>
  <si>
    <t>"Zaokrouhleno"   126</t>
  </si>
  <si>
    <t>172</t>
  </si>
  <si>
    <t>771571113</t>
  </si>
  <si>
    <t>Montáž podlah z keramických dlaždic režných hladkých do malty do 12 ks/m2</t>
  </si>
  <si>
    <t>-425569069</t>
  </si>
  <si>
    <t xml:space="preserve">"Všechny podlahy"   </t>
  </si>
  <si>
    <t>173</t>
  </si>
  <si>
    <t>59761290</t>
  </si>
  <si>
    <t>dlaždice keramické podlahové  (barevné) přes 9 do 12 ks/m2</t>
  </si>
  <si>
    <t>-159789833</t>
  </si>
  <si>
    <t>"Všechny podlahy + 5% rezerva"   264*1,05</t>
  </si>
  <si>
    <t>174</t>
  </si>
  <si>
    <t>771579196</t>
  </si>
  <si>
    <t>Příplatek k montáž podlah keramických za spárování tmelem dvousložkovým</t>
  </si>
  <si>
    <t>-459703759</t>
  </si>
  <si>
    <t>176</t>
  </si>
  <si>
    <t>771591111</t>
  </si>
  <si>
    <t>Podlahy penetrace podkladu</t>
  </si>
  <si>
    <t>1769397309</t>
  </si>
  <si>
    <t>177</t>
  </si>
  <si>
    <t>771990111</t>
  </si>
  <si>
    <t>Vyrovnání podkladu samonivelační stěrkou tl 4 mm pevnosti 15 Mpa</t>
  </si>
  <si>
    <t>472528906</t>
  </si>
  <si>
    <t>178</t>
  </si>
  <si>
    <t>998771101</t>
  </si>
  <si>
    <t>Přesun hmot tonážní pro podlahy z dlaždic v objektech v do 6 m</t>
  </si>
  <si>
    <t>1699295605</t>
  </si>
  <si>
    <t>781</t>
  </si>
  <si>
    <t>Dokončovací práce - obklady</t>
  </si>
  <si>
    <t>179</t>
  </si>
  <si>
    <t>781474113</t>
  </si>
  <si>
    <t>Montáž obkladů vnitřních keramických hladkých do 19 ks/m2 lepených flexibilním lepidlem</t>
  </si>
  <si>
    <t>1596268177</t>
  </si>
  <si>
    <t>180</t>
  </si>
  <si>
    <t>781001R</t>
  </si>
  <si>
    <t>Keramický obklad 300x300x9</t>
  </si>
  <si>
    <t>-673761833</t>
  </si>
  <si>
    <t>"Všechny obklady + 5% rezerva"   374,04*1,05</t>
  </si>
  <si>
    <t>181</t>
  </si>
  <si>
    <t>781479196</t>
  </si>
  <si>
    <t>Příplatek k montáži obkladů vnitřních keramických hladkých za spárování tmelem dvousložkovým</t>
  </si>
  <si>
    <t>-744577016</t>
  </si>
  <si>
    <t>183</t>
  </si>
  <si>
    <t>781491011</t>
  </si>
  <si>
    <t>Montáž zrcadel plochy do 1 m2 lepených silikonovým tmelem na podkladní omítku</t>
  </si>
  <si>
    <t>1235191710</t>
  </si>
  <si>
    <t>4*1,05*0,6</t>
  </si>
  <si>
    <t>184</t>
  </si>
  <si>
    <t>63465122</t>
  </si>
  <si>
    <t>zrcadlo nemontované čiré tl 3mm max. rozměr 3210x2250mm</t>
  </si>
  <si>
    <t>1542768194</t>
  </si>
  <si>
    <t>185</t>
  </si>
  <si>
    <t>781495115</t>
  </si>
  <si>
    <t>Spárování vnitřních obkladů silikonem</t>
  </si>
  <si>
    <t>-1301393990</t>
  </si>
  <si>
    <t>"Skoklíky"   (26,35+28,1+6,1+9,8)*2</t>
  </si>
  <si>
    <t>"Osilikonování zařizovacích předmětů" 200</t>
  </si>
  <si>
    <t>776</t>
  </si>
  <si>
    <t>Podlahy povlakové</t>
  </si>
  <si>
    <t>186</t>
  </si>
  <si>
    <t>776001R</t>
  </si>
  <si>
    <t xml:space="preserve">Dodávka + montáž vstupní čístící zóny, včetně přípravy a hliníkového roštu, 2650x4500 mm </t>
  </si>
  <si>
    <t>-1903161807</t>
  </si>
  <si>
    <t>187</t>
  </si>
  <si>
    <t>998776101</t>
  </si>
  <si>
    <t>Přesun hmot tonážní pro podlahy povlakové v objektech v do 6 m</t>
  </si>
  <si>
    <t>-1016779507</t>
  </si>
  <si>
    <t>783</t>
  </si>
  <si>
    <t>Dokončovací práce - nátěry</t>
  </si>
  <si>
    <t>188</t>
  </si>
  <si>
    <t>783301313</t>
  </si>
  <si>
    <t>Odmaštění zámečnických konstrukcí ředidlovým odmašťovačem</t>
  </si>
  <si>
    <t>297622383</t>
  </si>
  <si>
    <t>"Pásy"   (0,005*2+2*0,06)*5</t>
  </si>
  <si>
    <t>"HE-B"   1,38*13,25</t>
  </si>
  <si>
    <t>189</t>
  </si>
  <si>
    <t>783314101</t>
  </si>
  <si>
    <t>Základní jednonásobný syntetický nátěr zámečnických konstrukcí</t>
  </si>
  <si>
    <t>-2044078881</t>
  </si>
  <si>
    <t>190</t>
  </si>
  <si>
    <t>783317101</t>
  </si>
  <si>
    <t>Krycí jednonásobný syntetický standardní nátěr zámečnických konstrukcí</t>
  </si>
  <si>
    <t>786420338</t>
  </si>
  <si>
    <t>784</t>
  </si>
  <si>
    <t>Dokončovací práce - malby a tapety</t>
  </si>
  <si>
    <t>191</t>
  </si>
  <si>
    <t>784181101</t>
  </si>
  <si>
    <t>Základní akrylátová jednonásobná penetrace podkladu v místnostech výšky do 3,80m</t>
  </si>
  <si>
    <t>89063885</t>
  </si>
  <si>
    <t>"Podklad pod malbu + 15% ostění a rezerva"   491,735*1,15</t>
  </si>
  <si>
    <t>192</t>
  </si>
  <si>
    <t>784211101</t>
  </si>
  <si>
    <t>Dvojnásobné bílé malby ze směsí za mokra výborně otěruvzdorných v místnostech výšky do 3,80 m</t>
  </si>
  <si>
    <t>-1235195350</t>
  </si>
  <si>
    <t>HZS</t>
  </si>
  <si>
    <t>Hodinové zúčtovací sazby</t>
  </si>
  <si>
    <t>193</t>
  </si>
  <si>
    <t>HZS1292</t>
  </si>
  <si>
    <t>Hodinová zúčtovací sazba stavební dělník</t>
  </si>
  <si>
    <t>hod</t>
  </si>
  <si>
    <t>512</t>
  </si>
  <si>
    <t>-1656196658</t>
  </si>
  <si>
    <t>SO 03 - Sportovní hala</t>
  </si>
  <si>
    <t xml:space="preserve">    762 - Konstrukce tesařské</t>
  </si>
  <si>
    <t xml:space="preserve">    775 - Podlahy skládané</t>
  </si>
  <si>
    <t xml:space="preserve">    777 - Podlahy lité</t>
  </si>
  <si>
    <t>M - Práce a dodávky M</t>
  </si>
  <si>
    <t xml:space="preserve">    301 - Montovaná hala</t>
  </si>
  <si>
    <t>-282111918</t>
  </si>
  <si>
    <t>"Jáma pro halu + 15% rezerva"    1165,78*0,25*1,15</t>
  </si>
  <si>
    <t>132201101</t>
  </si>
  <si>
    <t>Hloubení rýh š do 600 mm v hornině tř. 3 objemu do 100 m3</t>
  </si>
  <si>
    <t>-829391633</t>
  </si>
  <si>
    <t>"Rýhy pro halu"   1,25*0,6*23,15 + 2,6*0,6*43,9</t>
  </si>
  <si>
    <t>-1937124745</t>
  </si>
  <si>
    <t>307,384 + 335,162 + 85,847</t>
  </si>
  <si>
    <t>162701109</t>
  </si>
  <si>
    <t>Příplatek k vodorovnému přemístění výkopku/sypaniny z horniny tř. 1 až 4 ZKD 1000 m přes 10000 m</t>
  </si>
  <si>
    <t>-2115263754</t>
  </si>
  <si>
    <t>"Odvoz 25km"   728,393*14</t>
  </si>
  <si>
    <t>1201251498</t>
  </si>
  <si>
    <t>-2108605051</t>
  </si>
  <si>
    <t>-1032232011</t>
  </si>
  <si>
    <t>"Zásyp kolem základů a podsyp pod desku"   (335,162+85,847)-(175,982*0,05+104,826)</t>
  </si>
  <si>
    <t>-1890944206</t>
  </si>
  <si>
    <t>"Pro zásyp"   1,9*204,150</t>
  </si>
  <si>
    <t>1091741113</t>
  </si>
  <si>
    <t>"Pro zásyp"   1,9*103,234</t>
  </si>
  <si>
    <t>34095706</t>
  </si>
  <si>
    <t>335,162 + 85,847 + 198,416</t>
  </si>
  <si>
    <t>338926673</t>
  </si>
  <si>
    <t>"Podkladní deska pro halu, průřez*šířka + 10% rezerva"   26,4*7,40*1,1*0,15</t>
  </si>
  <si>
    <t>1507743461</t>
  </si>
  <si>
    <t>"Pro podkladní desku v hale"   0,15*115,4</t>
  </si>
  <si>
    <t>-1439121673</t>
  </si>
  <si>
    <t>-1082049417</t>
  </si>
  <si>
    <t>"Pasy pro halu, průřez*délka + 10% rezerva"</t>
  </si>
  <si>
    <t>0,36*26,4*1,1</t>
  </si>
  <si>
    <t>0,55*113,75*1,1</t>
  </si>
  <si>
    <t>0,09*25,2</t>
  </si>
  <si>
    <t>292408133</t>
  </si>
  <si>
    <t>"Pasy v hale"   (136,6+115,4)*1,0 + 25,1*0,5*2</t>
  </si>
  <si>
    <t>1754644941</t>
  </si>
  <si>
    <t>336996025</t>
  </si>
  <si>
    <t>"Pro pasy v zázemí, viz. PD"   0,62126 + 5,22037 + 2,5424</t>
  </si>
  <si>
    <t>-848895127</t>
  </si>
  <si>
    <t>"Pro podkladní desku, viz. PD"   2,912</t>
  </si>
  <si>
    <t>275313711</t>
  </si>
  <si>
    <t>Základové patky z betonu tř. C 20/25</t>
  </si>
  <si>
    <t>704747101</t>
  </si>
  <si>
    <t>"Základ pro pouzdra"   0,6*0,6*0,5*2</t>
  </si>
  <si>
    <t>631311112</t>
  </si>
  <si>
    <t>Mazanina tl do 80 mm z betonu prostého bez zvýšených nároků na prostředí tř. C 8/10</t>
  </si>
  <si>
    <t>-62573099</t>
  </si>
  <si>
    <t>"Pod pasy pro halu + 15% rezerva"   0,06*139,6*1,15</t>
  </si>
  <si>
    <t>632441220</t>
  </si>
  <si>
    <t>Potěr anhydritový samonivelační litý C25 do 50 mm</t>
  </si>
  <si>
    <t>272545609</t>
  </si>
  <si>
    <t>"Roznášecí vrstva podlahy + 10% rezerva"   1066,1*1,1</t>
  </si>
  <si>
    <t>632441292</t>
  </si>
  <si>
    <t>Příplatek k anhydritovému samonivelačnímu litému potěru C25 ZKD 5 mm tloušťky</t>
  </si>
  <si>
    <t>1065757102</t>
  </si>
  <si>
    <t>"15mm vrstvy k potěru + 10% rezerva"   3*1066,1*1,1</t>
  </si>
  <si>
    <t>633811111</t>
  </si>
  <si>
    <t>Broušení nerovností betonových podlah do 2 mm - stržení šlemu</t>
  </si>
  <si>
    <t>2030178398</t>
  </si>
  <si>
    <t>"Broušení potěru"   1066,1</t>
  </si>
  <si>
    <t>142379531</t>
  </si>
  <si>
    <t>"Dilatace na obvodu stěny pro potěr"   136,9</t>
  </si>
  <si>
    <t>6400001R</t>
  </si>
  <si>
    <t>1178153126</t>
  </si>
  <si>
    <t>6400215R</t>
  </si>
  <si>
    <t>D+M Okenní žaluzie 1220x2700mm na dálkové ovládání</t>
  </si>
  <si>
    <t>1431584941</t>
  </si>
  <si>
    <t>6403R</t>
  </si>
  <si>
    <t xml:space="preserve">D+M Okno jednokřídlové hliníkové, 1220x2700mm </t>
  </si>
  <si>
    <t>-609945983</t>
  </si>
  <si>
    <t>"Specifikace viz PD"   20</t>
  </si>
  <si>
    <t>56848R</t>
  </si>
  <si>
    <t>Dodávka a montáž ochranné sítě do tělocvičen a hal, včetně dodávky a montáže kotevních prvků</t>
  </si>
  <si>
    <t>-874224974</t>
  </si>
  <si>
    <t>"Ochranná síť na stítových stěnách"   162,01*2</t>
  </si>
  <si>
    <t>56849R</t>
  </si>
  <si>
    <t>Dodávka a montáž lanka pro dělící síť, včetně kotvení a dělící sítě</t>
  </si>
  <si>
    <t>soubor</t>
  </si>
  <si>
    <t>-1081656254</t>
  </si>
  <si>
    <t>935112211</t>
  </si>
  <si>
    <t>Osazení příkopového žlabu do betonu tl 100 mm z betonových tvárnic š 800 mm</t>
  </si>
  <si>
    <t>-2099249186</t>
  </si>
  <si>
    <t>59227035</t>
  </si>
  <si>
    <t>žlab betonový odvodňovací 51 x 65 x 15,7 cm</t>
  </si>
  <si>
    <t>561775667</t>
  </si>
  <si>
    <t>941221112</t>
  </si>
  <si>
    <t>Montáž lešení řadového rámového těžkého zatížení do 300 kg/m2 š do 1,2 m v do 25 m</t>
  </si>
  <si>
    <t>1907437445</t>
  </si>
  <si>
    <t>"Stěny haly"   157,8+261,2</t>
  </si>
  <si>
    <t>941221211</t>
  </si>
  <si>
    <t>Příplatek k lešení řadovému rámovému těžkému š 1,2 m v do 25 m za první a ZKD den použití</t>
  </si>
  <si>
    <t>-845247122</t>
  </si>
  <si>
    <t>"Pronájem na 45 dnů"   45*419,000</t>
  </si>
  <si>
    <t>941221812</t>
  </si>
  <si>
    <t>Demontáž lešení řadového rámového těžkého zatížení do 300 kg/m2 š do 1,2 m v do 25 m</t>
  </si>
  <si>
    <t>1732947972</t>
  </si>
  <si>
    <t>943221111</t>
  </si>
  <si>
    <t>Montáž lešení prostorového rámového těžkého s podlahami zatížení tř. 4 do 300 kg/m2 v do 10 m</t>
  </si>
  <si>
    <t>-687684195</t>
  </si>
  <si>
    <t>"Lešení v hale"   10571,750</t>
  </si>
  <si>
    <t>943221211</t>
  </si>
  <si>
    <t>Příplatek k lešení prostorovému rámovému těžkému s podlahami tř.4 v 10 m za první a ZKD den použití</t>
  </si>
  <si>
    <t>-915312591</t>
  </si>
  <si>
    <t>"Pronájem na 45 dnů"   10571,75*45</t>
  </si>
  <si>
    <t>943221811</t>
  </si>
  <si>
    <t>Demontáž lešení prostorového rámového těžkého s podlahami zatížení tř. 4 do 300 kg/m2 v do 10 m</t>
  </si>
  <si>
    <t>1546131268</t>
  </si>
  <si>
    <t>-914721026</t>
  </si>
  <si>
    <t>906175589</t>
  </si>
  <si>
    <t>"Pronájem na 45 dnů"   45*419,0</t>
  </si>
  <si>
    <t>944511811</t>
  </si>
  <si>
    <t>Demontáž ochranné sítě z textilie z umělých vláken</t>
  </si>
  <si>
    <t>1908987147</t>
  </si>
  <si>
    <t>952901114</t>
  </si>
  <si>
    <t>Vyčištění budov bytové a občanské výstavby při výšce podlaží přes 4 m</t>
  </si>
  <si>
    <t>2132542827</t>
  </si>
  <si>
    <t>998014011</t>
  </si>
  <si>
    <t>Přesun hmot pro budovy jednopodlažní z betonových dílců s nezděným pláštěm</t>
  </si>
  <si>
    <t>-1471791558</t>
  </si>
  <si>
    <t>951846917</t>
  </si>
  <si>
    <t>"Hydroizolační vrstva v podlaze"   1169,54</t>
  </si>
  <si>
    <t>-1695811906</t>
  </si>
  <si>
    <t>"Hydroizolační vrstva v podlaze (svisle)"   0,5*112,5+2*(0,6*4*0,4)</t>
  </si>
  <si>
    <t>28322005</t>
  </si>
  <si>
    <t>fólie zemní hydroizolační mPVC tl 2mm</t>
  </si>
  <si>
    <t>1655741612</t>
  </si>
  <si>
    <t>"Hydroizolační vrstva v podlaze vodorovně + 15% rezerva"   1169,54*1,15</t>
  </si>
  <si>
    <t>"Hydroizolační vrstva v podlaze svisle + 20% rezerva"   58,17*1,20</t>
  </si>
  <si>
    <t>711491171</t>
  </si>
  <si>
    <t>Provedení izolace proti tlakové vodě vodorovné z textilií vrstva podkladní</t>
  </si>
  <si>
    <t>412119149</t>
  </si>
  <si>
    <t>711491172</t>
  </si>
  <si>
    <t>Provedení izolace proti tlakové vodě vodorovné z textilií vrstva ochranná</t>
  </si>
  <si>
    <t>-897960649</t>
  </si>
  <si>
    <t>-864011386</t>
  </si>
  <si>
    <t>"Podkladní a krycí vrstvy hydroizolace + 15% rezerva"   1169,54*2*1,15</t>
  </si>
  <si>
    <t>998711102</t>
  </si>
  <si>
    <t>Přesun hmot tonážní pro izolace proti vodě, vlhkosti a plynům v objektech výšky do 12 m</t>
  </si>
  <si>
    <t>1938972267</t>
  </si>
  <si>
    <t>-1191503238</t>
  </si>
  <si>
    <t>"Izolace podlahy"   1066,1</t>
  </si>
  <si>
    <t>28372305</t>
  </si>
  <si>
    <t>deska EPS 100 pro trvalé zatížení v tlaku (max. 2000 kg/m2) tl 50mm</t>
  </si>
  <si>
    <t>4639263</t>
  </si>
  <si>
    <t>"Izolace v podlaze + 5% rezerva"   1066,1*2*1,05</t>
  </si>
  <si>
    <t>-757400476</t>
  </si>
  <si>
    <t>"Separace tepelná izolace - mazanina"   1066,1</t>
  </si>
  <si>
    <t>-1465167645</t>
  </si>
  <si>
    <t>"Separační fólie + 10% rezerva"   1066,1*1,1</t>
  </si>
  <si>
    <t>998713102</t>
  </si>
  <si>
    <t>Přesun hmot tonážní pro izolace tepelné v objektech v do 12 m</t>
  </si>
  <si>
    <t>-2125121484</t>
  </si>
  <si>
    <t>762</t>
  </si>
  <si>
    <t>Konstrukce tesařské</t>
  </si>
  <si>
    <t>762511136R</t>
  </si>
  <si>
    <t>Podlahové kce podkladové z překliškových desek tl. 21 mm na broušených na pero a drážku lepených</t>
  </si>
  <si>
    <t>-677000044</t>
  </si>
  <si>
    <t>Poznámka k položce:
Překliška vodovzdorná multiplex, 15 vrstev, dvojitá pero a drážka</t>
  </si>
  <si>
    <t>"Vrstva v podlaze v hale + 5% rezerva"   1066,1*1,05</t>
  </si>
  <si>
    <t>998762102</t>
  </si>
  <si>
    <t>Přesun hmot tonážní pro kce tesařské v objektech v do 12 m</t>
  </si>
  <si>
    <t>-73052420</t>
  </si>
  <si>
    <t>764246304</t>
  </si>
  <si>
    <t>Oplechování parapetů rovných mechanicky kotvené z TiZn lesklého plechu rš 330 mm</t>
  </si>
  <si>
    <t>2080096050</t>
  </si>
  <si>
    <t>20*1,22</t>
  </si>
  <si>
    <t>998764102</t>
  </si>
  <si>
    <t>Přesun hmot tonážní pro konstrukce klempířské v objektech v do 12 m</t>
  </si>
  <si>
    <t>-423588024</t>
  </si>
  <si>
    <t>-1109237641</t>
  </si>
  <si>
    <t>60794101</t>
  </si>
  <si>
    <t>deska parapetní dřevotřísková vnitřní 0,2 x 1 m</t>
  </si>
  <si>
    <t>257422633</t>
  </si>
  <si>
    <t>-1077352842</t>
  </si>
  <si>
    <t>998766102</t>
  </si>
  <si>
    <t>Přesun hmot tonážní pro konstrukce truhlářské v objektech v do 12 m</t>
  </si>
  <si>
    <t>384804476</t>
  </si>
  <si>
    <t>775</t>
  </si>
  <si>
    <t>Podlahy skládané</t>
  </si>
  <si>
    <t>775591191</t>
  </si>
  <si>
    <t>Montáž podložky vyrovnávací a tlumící pro plovoucí podlahy</t>
  </si>
  <si>
    <t>-1587692053</t>
  </si>
  <si>
    <t>"Podlaha v hale"   1066,1</t>
  </si>
  <si>
    <t>61155351R</t>
  </si>
  <si>
    <t>podložka izolační z pěnového PE 5 mm</t>
  </si>
  <si>
    <t>-1594024313</t>
  </si>
  <si>
    <t>"Podlaha v hale + 5% rezerva"   1066,1*1,05</t>
  </si>
  <si>
    <t>777</t>
  </si>
  <si>
    <t>Podlahy lité</t>
  </si>
  <si>
    <t>777131101</t>
  </si>
  <si>
    <t>Penetrační epoxidový nátěr podlahy na suchý a vyzrálý podklad</t>
  </si>
  <si>
    <t>-886581335</t>
  </si>
  <si>
    <t>777521105R</t>
  </si>
  <si>
    <t>Litá polyuretanová bezešvá podlaha tl. 6+2 mm, včetně podkladní podložky</t>
  </si>
  <si>
    <t>1971616819</t>
  </si>
  <si>
    <t>"Krycí vrstva podlahy v hale"   1066,1</t>
  </si>
  <si>
    <t>7830001R</t>
  </si>
  <si>
    <t>Příplatek k nátěru podlah - barevné čáry vymezující hrací plochu</t>
  </si>
  <si>
    <t>-2035628717</t>
  </si>
  <si>
    <t>Poznámka k položce:
Specifikace viz. PD</t>
  </si>
  <si>
    <t>783937153</t>
  </si>
  <si>
    <t>Krycí jednonásobný epoxidový rozpouštědlový nátěr betonové podlahy</t>
  </si>
  <si>
    <t>1583694046</t>
  </si>
  <si>
    <t>"Barevné rozlišení hracích ploch v hale"   1065,47</t>
  </si>
  <si>
    <t>Práce a dodávky M</t>
  </si>
  <si>
    <t>301</t>
  </si>
  <si>
    <t>Montovaná hala</t>
  </si>
  <si>
    <t>301001R</t>
  </si>
  <si>
    <t>Dodávka a montáž obloukové nosné konstrukce a podélného ztužení haly, včetně zakončovacích plechů a provětrávacích kusů</t>
  </si>
  <si>
    <t>1748579006</t>
  </si>
  <si>
    <t xml:space="preserve">Poznámka k položce:
Obsahuje:
- Obloukový segment, tl. 1,5 mm
     (materiál: ALUZINC, 55% hliník, 43,4% zinek, 1,6% křemík)
- Spojovací prvky haly
- Ztužující rošt haly z profilů UPE 200
- Chemické kotvy do betonu
- Okapový plech
- Boční nasávací větrání
- Střešní větrání
- Lemovací lišta hala-čelo
- Přístupový žebřík
</t>
  </si>
  <si>
    <t>301002R</t>
  </si>
  <si>
    <t>Dodávka a montáž zateplení haly včetně pohledového obkladu - dřevěný obklad</t>
  </si>
  <si>
    <t>2071288740</t>
  </si>
  <si>
    <t>Poznámka k položce:
Obsahuje:
- Táhla
- Ocelový ztuťující profil UPE 200
- Difúzní a parotěsná fólie
- Tepelná minerální izolace, tl. 200 mm
- Pohledový dřevěný obklad s protipožární nátěr
- Spojovací materiál</t>
  </si>
  <si>
    <t>301003R</t>
  </si>
  <si>
    <t>Dodávka a montáž zateplení haly včetně pohledového obkladu - perforovaný plech</t>
  </si>
  <si>
    <t>-730843918</t>
  </si>
  <si>
    <t>Poznámka k položce:
Obsahuje:
- Táhla
- Ocelový ztuťující profil UPE 200
- Difúzní a parotěsná fólie
- Tepelná minerální izolace, tl. 200 mm
- Pohledový perforovaný vlnitý plech PF25
- Spojovací materiál</t>
  </si>
  <si>
    <t>301004R</t>
  </si>
  <si>
    <t>Dodávka a montáž štítových stěn, interiér - perforovaný plech</t>
  </si>
  <si>
    <t>252857243</t>
  </si>
  <si>
    <t>Poznámka k položce:
Obsahuje:
- Nosná konstrukce štítové stěny z KVH hranolů, včetně výztuh
- Tepelná minerální izolace, tl. 200 mm
- Difúzní a parotěsná fólie
- Kontralatě
- Vlnitý plech PF25 (vnější obklad)
- Pohledový perforovaný vlnitý plech PF 25
- Spojovací materiál
- Oplechování výplní
- Prostupy VZT
- Okapový plech</t>
  </si>
  <si>
    <t>301005R</t>
  </si>
  <si>
    <t>Dodávka a montáž štítových stěn, interiér - dřevěný obklad</t>
  </si>
  <si>
    <t>-222488920</t>
  </si>
  <si>
    <t>Poznámka k položce:
Obsahuje:
- Nosná konstrukce štítové stěny z KVH hranolů, včetně výztuh
- Tepelná minerální izolace, tl. 200 mm
- Difúzní a parotěsná fólie
- Kontralatě
- Vlnitý plech PF25 (vnější obklad)
- Dřevěný pohledový obklad s protipožárním nátěrem
- Spojovací materiál
- Oplechování výplní
- Prostupy VZT
- Okapový plech</t>
  </si>
  <si>
    <t>301006R</t>
  </si>
  <si>
    <t>Příchytky pro vnější ochranu před bleskem</t>
  </si>
  <si>
    <t>394715655</t>
  </si>
  <si>
    <t>301007R</t>
  </si>
  <si>
    <t>Závěsy pro VZT potrubí a sítě</t>
  </si>
  <si>
    <t>-2049896700</t>
  </si>
  <si>
    <t>-1606313771</t>
  </si>
  <si>
    <t>SO 04 - Zpevněné plochy</t>
  </si>
  <si>
    <t xml:space="preserve">    5 - Komunikace pozemní</t>
  </si>
  <si>
    <t xml:space="preserve">    8 - Trubní vedení</t>
  </si>
  <si>
    <t xml:space="preserve">    VRN4 - Inženýrská činnost</t>
  </si>
  <si>
    <t>1R01</t>
  </si>
  <si>
    <t>Odstranění podkladů nebo krytů strojně plochy jednotlivě přes 50 m2 do 200 m2 s přemístěním hmot na skládku na vzdálenost do 20 m nebo s naložením na dopravní prostředek z betonu prostého, o tl. vrstvy do 100 mm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</si>
  <si>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</si>
  <si>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</si>
  <si>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CS ÚRS 2018 01</t>
  </si>
  <si>
    <t>113107237</t>
  </si>
  <si>
    <t>Odstranění podkladů nebo krytů strojně plochy jednotlivě přes 200 m2 s přemístěním hmot na skládku na vzdálenost do 20 m nebo s naložením na dopravní prostředek z betonu vyztuženého sítěmi, o tl. vrstvy přes 150 do 300 mm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</si>
  <si>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</si>
  <si>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</si>
  <si>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</si>
  <si>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</si>
  <si>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122201102</t>
  </si>
  <si>
    <t>Odkopávky a prokopávky nezapažené s přehozením výkopku na vzdálenost do 3 m nebo s naložením na dopravní prostředek v hornině tř. 3 přes 100 do 1 000 m3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</si>
  <si>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</si>
  <si>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</si>
  <si>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131201101</t>
  </si>
  <si>
    <t>Hloubení nezapažených jam a zářezů s urovnáním dna do předepsaného profilu a spádu v hornině tř. 3 do 100 m3</t>
  </si>
  <si>
    <t>131201109</t>
  </si>
  <si>
    <t>Hloubení nezapažených jam a zářezů s urovnáním dna do předepsaného profilu a spádu Příplatek k cenám za lepivost horniny tř. 3</t>
  </si>
  <si>
    <t>Hloubení zapažených i nezapažených rýh šířky do 600 mm s urovnáním dna do předepsaného profilu a spádu v hornině tř. 3 do 100 m3</t>
  </si>
  <si>
    <t>132201109</t>
  </si>
  <si>
    <t>Hloubení zapažených i nezapažených rýh šířky do 600 mm s urovnáním dna do předepsaného profilu a spádu v hornině tř. 3 Příplatek k cenám za lepivost horniny tř. 3</t>
  </si>
  <si>
    <t>Vodorovné přemístění výkopku nebo sypaniny po suchu na obvyklém dopravním prostředku, bez naložení výkopku, avšak se složením bez rozhrnutí z horniny tř. 1 až 4 na vzdálenost přes 9 000 do 10 000 m</t>
  </si>
  <si>
    <t>-170934501</t>
  </si>
  <si>
    <t>270,724*14</t>
  </si>
  <si>
    <t>171201201</t>
  </si>
  <si>
    <t>Uložení sypaniny na skládky</t>
  </si>
  <si>
    <t>171201211</t>
  </si>
  <si>
    <t>Poplatek za uložení stavebního odpadu na skládce (skládkovné) zeminy a kameniva zatříděného do Katalogu odpadů pod kódem 170 504</t>
  </si>
  <si>
    <t>Zásyp sypaninou z jakékoliv horniny s uložením výkopku ve vrstvách se zhutněním jam, šachet, rýh nebo kolem objektů v těchto vykopávkách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</si>
  <si>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</si>
  <si>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</si>
  <si>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58343872</t>
  </si>
  <si>
    <t>kamenivo drcené hrubé frakce 8/16</t>
  </si>
  <si>
    <t>181006111</t>
  </si>
  <si>
    <t>Rozprostření zemin schopných zúrodnění v rovině a ve sklonu do 1:5, tloušťka vrstvy do 0,10 m</t>
  </si>
  <si>
    <t>10364101</t>
  </si>
  <si>
    <t>zemina pro terénní úpravy - ornice</t>
  </si>
  <si>
    <t>181411131</t>
  </si>
  <si>
    <t>Založení trávníku na půdě předem připravené plochy do 1000 m2 výsevem včetně utažení parkového v rovině nebo na svahu do 1:5</t>
  </si>
  <si>
    <t>005724100</t>
  </si>
  <si>
    <t>osivo směs travní parková</t>
  </si>
  <si>
    <t>182201101</t>
  </si>
  <si>
    <t>Svahování trvalých svahů do projektovaných profilů s potřebným přemístěním výkopku při svahování násypů v jakékoliv hornině</t>
  </si>
  <si>
    <t>123344R</t>
  </si>
  <si>
    <t>Zlepšení únosnosti zeminy</t>
  </si>
  <si>
    <t>29396168</t>
  </si>
  <si>
    <t>181951102</t>
  </si>
  <si>
    <t>Úprava pláně vyrovnáním výškových rozdílů v hornině tř. 1 až 4 se zhutněním</t>
  </si>
  <si>
    <t>"komunikace"275,33+(100,7*0,45)</t>
  </si>
  <si>
    <t>"parkoviště"678,2+(55,3*0,5)+(56,1*0,15)</t>
  </si>
  <si>
    <t>"chodník"69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</si>
  <si>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</si>
  <si>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</si>
  <si>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"drenáž"(140,4+6)*2</t>
  </si>
  <si>
    <t>69311068</t>
  </si>
  <si>
    <t>geotextilie netkaná PP</t>
  </si>
  <si>
    <t>212755214</t>
  </si>
  <si>
    <t>Trativody bez lože z drenážních trubek plastových flexibilních D 100 mm</t>
  </si>
  <si>
    <t>348215111</t>
  </si>
  <si>
    <t>Plot z drátokamenných košů (gabionů) z lomového kamene neupraveného výplňového na sucho ze svařovaných panelů z ocelových sítí s povrchovou úpravou galfan šířky do 0,5 m výšky do 1,5 m</t>
  </si>
  <si>
    <t>Komunikace pozemní</t>
  </si>
  <si>
    <t>564851111</t>
  </si>
  <si>
    <t>Podklad ze štěrkodrti ŠD s rozprostřením a zhutněním, po zhutnění tl. 150 mm</t>
  </si>
  <si>
    <t>"komunikace ŠDA frakce 0-63 mm"1380,56</t>
  </si>
  <si>
    <t>"chodník ŠDA frakce 0-63 mm"64,84</t>
  </si>
  <si>
    <t>564851114</t>
  </si>
  <si>
    <t>Podklad ze štěrkodrti ŠD s rozprostřením a zhutněním, po zhutnění tl. 180 mm</t>
  </si>
  <si>
    <t>"ŠDA frakce 0-63 mm"254,2</t>
  </si>
  <si>
    <t>564851115</t>
  </si>
  <si>
    <t>Podklad ze štěrkodrti ŠD s rozprostřením a zhutněním, po zhutnění tl. 210 mm</t>
  </si>
  <si>
    <t>"ŠDA frakce 0-63 mm"336,71</t>
  </si>
  <si>
    <t>565155111</t>
  </si>
  <si>
    <t>Asfaltový beton vrstva podkladní ACP 16+ (obalované kamenivo střednězrnné - OKS) s rozprostřením a zhutněním v pruhu šířky do 3 m, po zhutnění tl. 70 mm</t>
  </si>
  <si>
    <t>573111111</t>
  </si>
  <si>
    <t>Postřik infiltrační PI z asfaltu silničního s posypem kamenivem, v množství 0,60 kg/m2</t>
  </si>
  <si>
    <t>573231106</t>
  </si>
  <si>
    <t>Postřik spojovací PS bez posypu kamenivem ze silniční emulze, v množství 0,30 kg/m2</t>
  </si>
  <si>
    <t>577134111</t>
  </si>
  <si>
    <t>Asfaltový beton vrstva obrusná ACO 11 (ABS) s rozprostřením a se zhutněním z nemodifikovaného asfaltu v pruhu šířky do 3 m tř. I, po zhutnění tl. 40 mm</t>
  </si>
  <si>
    <t>"komunikace"275,33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</si>
  <si>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</si>
  <si>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</si>
  <si>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"chodník"64,85</t>
  </si>
  <si>
    <t>59245018</t>
  </si>
  <si>
    <t>dlažba skladebná betonová 20x10x6 cm přírodní</t>
  </si>
  <si>
    <t>64,85*1,02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</si>
  <si>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</si>
  <si>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</t>
  </si>
  <si>
    <t>"parkoviště"673,15</t>
  </si>
  <si>
    <t>59245020</t>
  </si>
  <si>
    <t>dlažba skladebná betonová 20x10x8 cm přírodní</t>
  </si>
  <si>
    <t>670*1,02</t>
  </si>
  <si>
    <t>59245005</t>
  </si>
  <si>
    <t>dlažba skladebná betonová 20x10x8 cm barevná - červená</t>
  </si>
  <si>
    <t>78</t>
  </si>
  <si>
    <t>3,15*1,02</t>
  </si>
  <si>
    <t>Trubní vedení</t>
  </si>
  <si>
    <t>895941111R</t>
  </si>
  <si>
    <t>Zřízení vpusti kanalizační uliční z betonových dílců vč.dodání materiálu,obsypu a napojení</t>
  </si>
  <si>
    <t>8R01</t>
  </si>
  <si>
    <t>Napojení drenáže do uliční vpusti</t>
  </si>
  <si>
    <t>914111111</t>
  </si>
  <si>
    <t>Montáž svislé dopravní značky základní velikosti do 1 m2 objímkami na sloupky nebo konzoly</t>
  </si>
  <si>
    <t>40444256</t>
  </si>
  <si>
    <t>značka dopravní svislá FeZn NK 500 x 700 mm</t>
  </si>
  <si>
    <t>"IP12 se symbolem O1"1</t>
  </si>
  <si>
    <t>914511112</t>
  </si>
  <si>
    <t>Montáž sloupku dopravních značek délky do 3,5 m do hliníkové patky</t>
  </si>
  <si>
    <t>40445225</t>
  </si>
  <si>
    <t>sloupek Zn pro dopravní značku D 60mm v 350mm</t>
  </si>
  <si>
    <t>40445256</t>
  </si>
  <si>
    <t>svorka upínací na sloupek dopravní značky D 60mm</t>
  </si>
  <si>
    <t>40445253</t>
  </si>
  <si>
    <t>víčko plastové na sloupek D 60mm</t>
  </si>
  <si>
    <t>915111111</t>
  </si>
  <si>
    <t>Vodorovné dopravní značení stříkané barvou dělící čára šířky 125 mm souvislá bílá základní</t>
  </si>
  <si>
    <t>"V13a"14,65</t>
  </si>
  <si>
    <t>915131111</t>
  </si>
  <si>
    <t>Vodorovné dopravní značení stříkané barvou přechody pro chodce, šipky, symboly bílé základní</t>
  </si>
  <si>
    <t>"V13a"11,16</t>
  </si>
  <si>
    <t>"V10f"0,75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</si>
  <si>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</si>
  <si>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</si>
  <si>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59217029</t>
  </si>
  <si>
    <t>obrubník betonový silniční nájezdový 100x15x15 cm</t>
  </si>
  <si>
    <t>180*1,02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</si>
  <si>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</si>
  <si>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</si>
  <si>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59217017</t>
  </si>
  <si>
    <t>obrubník betonový chodníkový 100x10x25 cm</t>
  </si>
  <si>
    <t>62,5*1,02</t>
  </si>
  <si>
    <t>916991121</t>
  </si>
  <si>
    <t>Lože pod obrubníky, krajníky nebo obruby z dlažebních kostek z betonu prostého tř. C 16/20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</si>
  <si>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</si>
  <si>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</si>
  <si>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935932113</t>
  </si>
  <si>
    <t>Odvodňovací polymerbetonový žlab pro třídu zatížení A 15 vnitřní šířky 100 mm s krycím roštem můstkovým z pozinkované oceli</t>
  </si>
  <si>
    <t>935932311</t>
  </si>
  <si>
    <t>Odvodňovací polymerbetonový žlab pro třídu zatížení C 250 vnitřní šířky 100 mm s krycím roštem můstkovým z pozinkované oceli</t>
  </si>
  <si>
    <t>962042321</t>
  </si>
  <si>
    <t>Bourání zdiva z betonu prostého nadzákladového objemu přes 1 m3</t>
  </si>
  <si>
    <t>997013813</t>
  </si>
  <si>
    <t>Poplatek za uložení stavebního odpadu na skládce (skládkovné) z plastických hmot zatříděného do Katalogu odpadů pod kódem 170 203</t>
  </si>
  <si>
    <t>997221561</t>
  </si>
  <si>
    <t>Vodorovná doprava suti bez naložení, ale se složením a s hrubým urovnáním z kusových materiálů, na vzdálenost do 1 km</t>
  </si>
  <si>
    <t>997221569</t>
  </si>
  <si>
    <t>Vodorovná doprava suti bez naložení, ale se složením a s hrubým urovnáním Příplatek k ceně za každý další i započatý 1 km přes 1 km</t>
  </si>
  <si>
    <t>997221815</t>
  </si>
  <si>
    <t>Poplatek za uložení stavebního odpadu na skládce (skládkovné) z prostého betonu zatříděného do Katalogu odpadů pod kódem 170 101</t>
  </si>
  <si>
    <t>997221825</t>
  </si>
  <si>
    <t>Poplatek za uložení stavebního odpadu na skládce (skládkovné) z armovaného betonu zatříděného do Katalogu odpadů pod kódem 170 101</t>
  </si>
  <si>
    <t>997221845</t>
  </si>
  <si>
    <t>Poplatek za uložení stavebního odpadu na skládce (skládkovné) asfaltového bez obsahu dehtu zatříděného do Katalogu odpadů pod kódem 170 302</t>
  </si>
  <si>
    <t>997221855</t>
  </si>
  <si>
    <t>998223011</t>
  </si>
  <si>
    <t>Přesun hmot pro pozemní komunikace s krytem dlážděným dopravní vzdálenost do 200 m jakékoliv délky objektu</t>
  </si>
  <si>
    <t>711161302</t>
  </si>
  <si>
    <t>Izolace proti zemní vlhkosti nopovými foliemi základů nebo stěn pro běžné podmínky tloušťky 0,4 mm, šířky 1,0 m</t>
  </si>
  <si>
    <t>VRN4</t>
  </si>
  <si>
    <t>Inženýrská činnost</t>
  </si>
  <si>
    <t>043134000</t>
  </si>
  <si>
    <t>Inženýrská činnost zkoušky a ostatní měření zkoušky zátěžové</t>
  </si>
  <si>
    <t>"zemní pláň"2</t>
  </si>
  <si>
    <t>"spodní vrstva ŠD"2</t>
  </si>
  <si>
    <t>"vrchní vrstva ŠD"2</t>
  </si>
  <si>
    <t>SO 05 - Oplocení</t>
  </si>
  <si>
    <t>131111332</t>
  </si>
  <si>
    <t>Vrtání jamek pro plotové sloupky D do 200 mm - ručně s motorovým vrtákem</t>
  </si>
  <si>
    <t>1330528983</t>
  </si>
  <si>
    <t>"Sloupky plotu"   16*0,7</t>
  </si>
  <si>
    <t>131111333</t>
  </si>
  <si>
    <t>Vrtání jamek pro plotové sloupky D do 400 mm - ručně s motorovým vrtákem</t>
  </si>
  <si>
    <t>-1312563382</t>
  </si>
  <si>
    <t>"Výkop pro sloupy u brány"   2*0,9</t>
  </si>
  <si>
    <t>3381001R</t>
  </si>
  <si>
    <t>Montáž plotové brány, 4400x1850 mm, včetně dodávky materiálu</t>
  </si>
  <si>
    <t>Vlastní položka</t>
  </si>
  <si>
    <t>-30930953</t>
  </si>
  <si>
    <t>338171123</t>
  </si>
  <si>
    <t>Osazování sloupků a vzpěr plotových ocelových v 2,60 m se zabetonováním</t>
  </si>
  <si>
    <t>-303752459</t>
  </si>
  <si>
    <t>"Sloupky rozmístěny po cca 2 m"   35/2</t>
  </si>
  <si>
    <t>"Zaokrouhleno"   18</t>
  </si>
  <si>
    <t>31324774</t>
  </si>
  <si>
    <t>pletivo čtyřhranné Zn pletené 55x55/2,0 v 180cm</t>
  </si>
  <si>
    <t>472859744</t>
  </si>
  <si>
    <t>15619100</t>
  </si>
  <si>
    <t>drát poplastovaný kruhový napínací 2,5/3,5mm</t>
  </si>
  <si>
    <t>-461806995</t>
  </si>
  <si>
    <t>"Drát natažen ve spodním a horním líci a ve středu plotu"   3*35</t>
  </si>
  <si>
    <t>55342270</t>
  </si>
  <si>
    <t>vzpěra plotová 38x1,5mm včetně krytky s uchem 1500mm</t>
  </si>
  <si>
    <t>-1611157170</t>
  </si>
  <si>
    <t>14011052</t>
  </si>
  <si>
    <t>trubka ocelová bezešvá hladká jakost 11 353 76x3,6mm</t>
  </si>
  <si>
    <t>1417926264</t>
  </si>
  <si>
    <t>"Sloupky plotů"   16*2,45</t>
  </si>
  <si>
    <t>14550268</t>
  </si>
  <si>
    <t>profil ocelový čtvercový svařovaný 100x100x4mm</t>
  </si>
  <si>
    <t>-1152074958</t>
  </si>
  <si>
    <t>"Sloupy u brány"   2*(2,45*4*0,1*0,004)*7,8</t>
  </si>
  <si>
    <t>348121211</t>
  </si>
  <si>
    <t>Osazení podhrabových desek délky do 2 m na ocelové plotové sloupky</t>
  </si>
  <si>
    <t>-464014599</t>
  </si>
  <si>
    <t>59233119</t>
  </si>
  <si>
    <t>deska plotová betonová 200x5x29 cm</t>
  </si>
  <si>
    <t>-931602369</t>
  </si>
  <si>
    <t>SO 06 - Přípojka kanalizace</t>
  </si>
  <si>
    <t>1 - Zemní práce</t>
  </si>
  <si>
    <t>4 - Vodorovné konstrukce</t>
  </si>
  <si>
    <t>8 - Trubní vedení</t>
  </si>
  <si>
    <t>721 - Vnitřní kanalizace</t>
  </si>
  <si>
    <t>132 20-1211.R00</t>
  </si>
  <si>
    <t>Hloubení rýh š.do 200 cm hor.3 do 100 m3,STROJNĚ</t>
  </si>
  <si>
    <t>132 20-1209.R00</t>
  </si>
  <si>
    <t>Příplatek za lepivost - hloubení rýh 200cm v hor.3</t>
  </si>
  <si>
    <t>161 10-1101.R00</t>
  </si>
  <si>
    <t>Svislé přemístění výkopku z hor.1-4 do 2,5 m</t>
  </si>
  <si>
    <t>174 10-1101.R00</t>
  </si>
  <si>
    <t>Zásyp jam, rýh, šachet se zhutněním</t>
  </si>
  <si>
    <t>175 10-1101.RT2</t>
  </si>
  <si>
    <t>Obsyp potrubí bez prohození sypaniny s dodáním štěrkopísku frakce 0 - 22 mm</t>
  </si>
  <si>
    <t>151 10-1101.R00</t>
  </si>
  <si>
    <t>Pažení a rozepření stěn rýh - příložné - hl. do 2m</t>
  </si>
  <si>
    <t>151 10-1111.R00</t>
  </si>
  <si>
    <t>Odstranění pažení stěn rýh - příložné - hl. do 2 m</t>
  </si>
  <si>
    <t>167 10-1102.R00</t>
  </si>
  <si>
    <t>Nakládání výkopku z hor.1-4 v množství nad 100 m3</t>
  </si>
  <si>
    <t>162 70-1101.R00</t>
  </si>
  <si>
    <t>Vodorovné přemístění výkopku z hor.1-4 do 6000 m</t>
  </si>
  <si>
    <t>199 00-0002.R00</t>
  </si>
  <si>
    <t>Poplatek za skládku horniny 1- 4</t>
  </si>
  <si>
    <t>451 57-3111.R00</t>
  </si>
  <si>
    <t>Lože pod potrubí ze štěrkopísku do 63 mm</t>
  </si>
  <si>
    <t>894 43-1541.RBB</t>
  </si>
  <si>
    <t>Šachta, D 1000 mm, dl.šach.skruže 2,0 m, dno KG D 200 mm, poklop litina 40t</t>
  </si>
  <si>
    <t>894 43-1111.R00</t>
  </si>
  <si>
    <t>Osazení plastové šachty z dílů prům.1000 mm,</t>
  </si>
  <si>
    <t>877 37-5121.R00</t>
  </si>
  <si>
    <t>Výřez a montáž tvarovky z plastu na potrubí DN 300</t>
  </si>
  <si>
    <t>Vnitřní kanalizace</t>
  </si>
  <si>
    <t>721 17-6225.R00</t>
  </si>
  <si>
    <t>Potrubí KG svodné (ležaté) v zemi D 200 x 4,9 mm</t>
  </si>
  <si>
    <t>721 29-0112.R00</t>
  </si>
  <si>
    <t>Zkouška těsnosti kanalizace vodou DN 200</t>
  </si>
  <si>
    <t>998 72-1202.R00</t>
  </si>
  <si>
    <t>Přesun hmot pro vnitřní kanalizaci, výšky do 12 m</t>
  </si>
  <si>
    <t>%</t>
  </si>
  <si>
    <t>721 - Vnitřní kanalizace a vodovod</t>
  </si>
  <si>
    <t>722 - Vnitřní vodovod</t>
  </si>
  <si>
    <t>725 - Zařizovací předměty</t>
  </si>
  <si>
    <t>734 - Armatury</t>
  </si>
  <si>
    <t>Hloubení rýh š.do 200 cm hor.3 do 100 m3,STROJNĚ venk voda</t>
  </si>
  <si>
    <t>132 20-1211.R00.1</t>
  </si>
  <si>
    <t>Hloubení rýh š.do 200 cm hor.3 do 100 m3,STROJNĚ vnitř.kan.</t>
  </si>
  <si>
    <t>132 20-1212.R00</t>
  </si>
  <si>
    <t>Hloubení rýh š.do 200 cm hor.3 do 1000m3,STROJNĚ venk.kanal.</t>
  </si>
  <si>
    <t>Příplatek za lepivost - hloubení rýh 200cm v hor.3 vnitřní kan</t>
  </si>
  <si>
    <t>132 20-1209.R00.1</t>
  </si>
  <si>
    <t>Příplatek za lepivost - hloubení rýh 200cm v hor.3 venk.voda</t>
  </si>
  <si>
    <t>Svislé přemístění výkopku z hor.1-4 do 2,5 m vnitřní kan</t>
  </si>
  <si>
    <t>161 10-1101.R00.1</t>
  </si>
  <si>
    <t>Svislé přemístění výkopku z hor.1-4 do 2,5 m venk.voda</t>
  </si>
  <si>
    <t>Pažení a rozepření stěn rýh - příložné - hl. do 2m venk.kanal.</t>
  </si>
  <si>
    <t>151 10-1101.R00.1</t>
  </si>
  <si>
    <t>Pažení a rozepření stěn rýh - příložné - hl. do 2m venk.voda</t>
  </si>
  <si>
    <t>Obsyp potrubí venk. kan s dodáním štěrkopísku frakce 0 - 22 mm</t>
  </si>
  <si>
    <t>175 10-1101.RT2.1</t>
  </si>
  <si>
    <t>Obsyp potrubí vnitřní kan s dodáním štěrkopísku frakce 0 - 22 mm</t>
  </si>
  <si>
    <t>175 10-1101.RT2.2</t>
  </si>
  <si>
    <t>Obsyp potrubí venk. voda s dodáním štěrkopísku frakce 0 - 22 mm</t>
  </si>
  <si>
    <t>Nakládání výkopku z hor.1-4 v množství nad 100 m3 venk.kanal</t>
  </si>
  <si>
    <t>167 10-1102.R00.1</t>
  </si>
  <si>
    <t>Nakládání výkopku z hor.1-4 v množství nad 100 m3 venk.voda</t>
  </si>
  <si>
    <t>167 10-1102.R00.2</t>
  </si>
  <si>
    <t>Nakládání výkopku z hor.1-4 v množství nad 100 m3 vnitřní kan</t>
  </si>
  <si>
    <t>Odstranění pažení stěn rýh - příložné - hl. do 2 m venk.kanal</t>
  </si>
  <si>
    <t>151 10-1111.R00.1</t>
  </si>
  <si>
    <t>Odstranění pažení stěn rýh - příložné - hl. do 2 m venk.voda</t>
  </si>
  <si>
    <t>Zásyp jam, rýh, šachet se zhutněním venk.voda</t>
  </si>
  <si>
    <t>174 10-1101.R00.1</t>
  </si>
  <si>
    <t>Zásyp jam, rýh, šachet se zhutněním vnitřní kan</t>
  </si>
  <si>
    <t>174 10-1101.R00.2</t>
  </si>
  <si>
    <t>Zásyp jam, rýh, šachet se zhutněním venk.kanal.</t>
  </si>
  <si>
    <t>Vodorovné přemístění výkopku z hor.1-4 do 6000 m vnitř.kanal</t>
  </si>
  <si>
    <t>162 70-1101.R00.1</t>
  </si>
  <si>
    <t>Vodorovné přemístění výkopku z hor.1-4 do 6000 m venk.kanal</t>
  </si>
  <si>
    <t>162 70-1101.R00.2</t>
  </si>
  <si>
    <t>Vodorovné přemístění výkopku z hor.1-4 do 6000 m venk.voda</t>
  </si>
  <si>
    <t>Poplatek za skládku horniny 1- 4 venk.voda</t>
  </si>
  <si>
    <t>199 00-0002.R00.1</t>
  </si>
  <si>
    <t>Poplatek za skládku horniny 1- 4 venk.kanal.</t>
  </si>
  <si>
    <t>199 00-0002.R00.2</t>
  </si>
  <si>
    <t>Poplatek za skládku horniny 1- 4 vnitř.kanal</t>
  </si>
  <si>
    <t>Lože pod potrubí ze štěrkopísku do 63 mm venk kan</t>
  </si>
  <si>
    <t>451 57-3111.R00.1</t>
  </si>
  <si>
    <t>Lože pod potrubí ze štěrkopísku do 63 mm venkvoda</t>
  </si>
  <si>
    <t>451 57-3111.R00.2</t>
  </si>
  <si>
    <t>Lože pod potrubí ze štěrkopísku do 63 mm vnitř.kanal.</t>
  </si>
  <si>
    <t>894 43-2111.R00</t>
  </si>
  <si>
    <t>Osazení plastové vpusti a  šachty prům.315 mm</t>
  </si>
  <si>
    <t>894 43-1191.RA0</t>
  </si>
  <si>
    <t>Silniční vpusť se sifonem, D 315 mm</t>
  </si>
  <si>
    <t>1779683855</t>
  </si>
  <si>
    <t>894 43-1321.RCI</t>
  </si>
  <si>
    <t>Šachta, D 315 mm, dl.šach.roury 2,0 m, dno KG D 200 mm, poklop litina do roury 1,5t</t>
  </si>
  <si>
    <t>721 17-6212.R00</t>
  </si>
  <si>
    <t>Potrubí KG odpadní svislé DN 100 x 3,2 mm</t>
  </si>
  <si>
    <t>721 17-6222.R00</t>
  </si>
  <si>
    <t>Potrubí KG svodné (ležaté) v zemi DN 100 x 3,2 mm</t>
  </si>
  <si>
    <t>721 17-6115.R00</t>
  </si>
  <si>
    <t>Potrubí HT odpadní svislé DN 100 x 2,7 mm</t>
  </si>
  <si>
    <t>721 17-6223.R00</t>
  </si>
  <si>
    <t>Potrubí KG svodné (ležaté) v zemi DN 125 x 3,2 mm</t>
  </si>
  <si>
    <t>721 17-6114.R00</t>
  </si>
  <si>
    <t>Potrubí HT odpadní svislé DN 70 x 1,9 mm</t>
  </si>
  <si>
    <t>721 17-6102.R00</t>
  </si>
  <si>
    <t>Potrubí HT připojovací DN 40 x 1,8 mm</t>
  </si>
  <si>
    <t>721 17-6103.R00</t>
  </si>
  <si>
    <t>Potrubí HT připojovací DN 50 x 1,8 mm</t>
  </si>
  <si>
    <t>721 27-3200.RT3</t>
  </si>
  <si>
    <t>Ventilační střešní souprava 75 - 3ks, 110 - 2ks</t>
  </si>
  <si>
    <t>721 29-0111.R00</t>
  </si>
  <si>
    <t>Zkouška těsnosti kanalizace vodou DN 125</t>
  </si>
  <si>
    <t>721 19-4104.R00</t>
  </si>
  <si>
    <t>Vyvedení odpadních výpustek D 40 x 1,8</t>
  </si>
  <si>
    <t>721 19-4109.R00</t>
  </si>
  <si>
    <t>Vyvedení odpadních výpustek D 110 x 2,3</t>
  </si>
  <si>
    <t>721 17-6224.R00</t>
  </si>
  <si>
    <t>Potrubí KG svodné (ležaté) v zemi DN 150 x 4,0 mm</t>
  </si>
  <si>
    <t>721 22-3423.R00</t>
  </si>
  <si>
    <t>Vpusť podlahová se zápachovou uzávěrkou</t>
  </si>
  <si>
    <t>722</t>
  </si>
  <si>
    <t>Vnitřní vodovod</t>
  </si>
  <si>
    <t>722 17-2311.R00</t>
  </si>
  <si>
    <t>Potrubí z PPR , D 20/2,8 mm</t>
  </si>
  <si>
    <t>722 17-2312.R00</t>
  </si>
  <si>
    <t>Potrubí z PPR, D 25/3,5 mm</t>
  </si>
  <si>
    <t>722 17-2313.R00</t>
  </si>
  <si>
    <t>Potrubí z PPR, D 32/4,4 mm</t>
  </si>
  <si>
    <t>722 17-2314.R00</t>
  </si>
  <si>
    <t>Potrubí z PPR , D 40/5,5 mm</t>
  </si>
  <si>
    <t>PC</t>
  </si>
  <si>
    <t>Čerpadlo oběhové Z25/1-5 230 V, 59 W</t>
  </si>
  <si>
    <t>ks</t>
  </si>
  <si>
    <t>722 28-0106.R00</t>
  </si>
  <si>
    <t>Tlaková zkouška vodovodního potrubí DN 32</t>
  </si>
  <si>
    <t>722 25-4114.RM1</t>
  </si>
  <si>
    <t>Skříň hydrantová s výzbrojí (konopné hadice) D19, hadice 30m</t>
  </si>
  <si>
    <t>722 29-0234.R00</t>
  </si>
  <si>
    <t>Proplach a dezinfekce vodovod.potrubí DN 80</t>
  </si>
  <si>
    <t>722 25-9201.R00</t>
  </si>
  <si>
    <t>Montáž hydrantového systému D19</t>
  </si>
  <si>
    <t>722 17-1216.R00</t>
  </si>
  <si>
    <t>Potrubí z PEHD, D 63 x 5,8 mm</t>
  </si>
  <si>
    <t>722 17-1215.R00</t>
  </si>
  <si>
    <t>Potrubí z PEHD, D 50 x 4,6 mm</t>
  </si>
  <si>
    <t>722 17-1214.R00</t>
  </si>
  <si>
    <t>Potrubí z PEHD, D 40 x 3,7 mm</t>
  </si>
  <si>
    <t>722 22-9101.R00</t>
  </si>
  <si>
    <t>Montáž vodovodních armatur,1závit, G 1/2</t>
  </si>
  <si>
    <t>722 22-0121.R00</t>
  </si>
  <si>
    <t>Nástěnka K 247, pro baterii G 1/2</t>
  </si>
  <si>
    <t>pár</t>
  </si>
  <si>
    <t>722 19-0401.R00</t>
  </si>
  <si>
    <t>Vyvedení a upevnění výpustek DN 15</t>
  </si>
  <si>
    <t>722 22-4111.R00</t>
  </si>
  <si>
    <t>Kohouty plnicí a vypouštěcí DN 15 na hadici</t>
  </si>
  <si>
    <t>722 18-1214.RT7</t>
  </si>
  <si>
    <t>Izolace návleková  tl. stěny 20 mm vnitřní průměr 22 mm</t>
  </si>
  <si>
    <t>722 18-1214.RT8</t>
  </si>
  <si>
    <t>Izolace návleková  tl. stěny 20 mm vnitřní průměr 25 mm</t>
  </si>
  <si>
    <t>722 18-1214.RU1</t>
  </si>
  <si>
    <t>Izolace návleková  tl. stěny 20 mm vnitřní průměr 32 mm</t>
  </si>
  <si>
    <t>722 18-1214.RU4</t>
  </si>
  <si>
    <t>Izolace návleková  tl. stěny 20 mm vnitřní průměr 42 mm</t>
  </si>
  <si>
    <t>551-13404.A</t>
  </si>
  <si>
    <t>Kohout kulový rohový R780 1/2'' plnoprůt.</t>
  </si>
  <si>
    <t>722 23-9102.R00</t>
  </si>
  <si>
    <t>Montáž vodovodních armatur 2závity, G 3/4</t>
  </si>
  <si>
    <t>722 23-6513.R00</t>
  </si>
  <si>
    <t>Filtr,velikost oka 0,4mm,vnitřní závity HERZ DN 25</t>
  </si>
  <si>
    <t>722 23-5112.R00</t>
  </si>
  <si>
    <t>Kohout kulový, vnitř.-vnitř.z.  DN 20</t>
  </si>
  <si>
    <t>722 10-0001.RA0</t>
  </si>
  <si>
    <t>Vodovod, potrubí ocelové pozinkované DN 25</t>
  </si>
  <si>
    <t>722 23-5114.R00</t>
  </si>
  <si>
    <t>Kohout kulový, vnitř.-vnitř.z. DN 32</t>
  </si>
  <si>
    <t>722 23-5113.R00</t>
  </si>
  <si>
    <t>Kohout kulový, vnitř.-vnitř.z.  DN 25</t>
  </si>
  <si>
    <t>722 23-5115.R00</t>
  </si>
  <si>
    <t>Kohout kulový, vnitř.-vnitř.z. DN 40</t>
  </si>
  <si>
    <t>79</t>
  </si>
  <si>
    <t>722 23-9104.R00</t>
  </si>
  <si>
    <t>Montáž vodovodních armatur 2závity, G 5/4</t>
  </si>
  <si>
    <t>722 23-9105.R00</t>
  </si>
  <si>
    <t>Montáž vodovodních armatur 2závity, G 6/4</t>
  </si>
  <si>
    <t>722 23-9103.R00</t>
  </si>
  <si>
    <t>Montáž vodovodních armatur 2závity, G 1</t>
  </si>
  <si>
    <t>722 23-1164.R00</t>
  </si>
  <si>
    <t>Ventil pojistný pružinový P10-237-616, G 5/4</t>
  </si>
  <si>
    <t>722 23-5644.R00</t>
  </si>
  <si>
    <t>Klapka zpětná vodorovná DN 32</t>
  </si>
  <si>
    <t>732 42-0911.R00</t>
  </si>
  <si>
    <t>Montáž čerpadla oběh.spirálního DN 25</t>
  </si>
  <si>
    <t>85</t>
  </si>
  <si>
    <t>998 72-2202.R00</t>
  </si>
  <si>
    <t>Přesun hmot pro vnitřní vodovod, výšky do 12 m</t>
  </si>
  <si>
    <t>725</t>
  </si>
  <si>
    <t>Zařizovací předměty</t>
  </si>
  <si>
    <t>725 01-7122.R00</t>
  </si>
  <si>
    <t>Umyvadlo na šrouby + sifon</t>
  </si>
  <si>
    <t>725 01-4131.R00</t>
  </si>
  <si>
    <t>Klozet závěsný</t>
  </si>
  <si>
    <t>PC.1</t>
  </si>
  <si>
    <t>Pisoár s automatickým splachovacím zařízením</t>
  </si>
  <si>
    <t>PC.2</t>
  </si>
  <si>
    <t>Napájecí zdroj pisoáru 20 W, 230 V</t>
  </si>
  <si>
    <t>725 20-0020.RA0</t>
  </si>
  <si>
    <t>Montáž zařizovacích předmětů - pisoár</t>
  </si>
  <si>
    <t>725 21-9401.R00</t>
  </si>
  <si>
    <t>Montáž umyvadel na šrouby do zdiva</t>
  </si>
  <si>
    <t>182</t>
  </si>
  <si>
    <t>725 11-9306.R00</t>
  </si>
  <si>
    <t>Montáž klozetu závěsného</t>
  </si>
  <si>
    <t>725 82-9301.R00</t>
  </si>
  <si>
    <t>Montáž baterie umyv.a dřezové stojánkové</t>
  </si>
  <si>
    <t>725 82-9201.R00</t>
  </si>
  <si>
    <t>Montáž baterie umyv.a dřezové nástěnné chromové</t>
  </si>
  <si>
    <t>725 21-2370.R00</t>
  </si>
  <si>
    <t>Umyvadlo pro invalidy, se zápachovou uzávěrkou</t>
  </si>
  <si>
    <t>725 84-9200.R00</t>
  </si>
  <si>
    <t>Montáž baterií sprchových</t>
  </si>
  <si>
    <t>725 82-3114.RT1</t>
  </si>
  <si>
    <t>Baterie umyvadlová stojánková ruční standardní</t>
  </si>
  <si>
    <t>725 84-5111.RT1</t>
  </si>
  <si>
    <t>Baterie sprchová nástěnná ruční, bez příslušenství standardní</t>
  </si>
  <si>
    <t>725 82-9301.RT2</t>
  </si>
  <si>
    <t>Baterie umyvadlová nástěnná páková</t>
  </si>
  <si>
    <t>725 82-9301.RT2.1</t>
  </si>
  <si>
    <t>Baterie umyvadlová nástěnná páková po invalidy</t>
  </si>
  <si>
    <t>725 11-1241.R00</t>
  </si>
  <si>
    <t>Nádrž splachovací vysokopolož.6 l, bílá</t>
  </si>
  <si>
    <t>202</t>
  </si>
  <si>
    <t>725 01-4142.R00</t>
  </si>
  <si>
    <t>Klozet závěsný  ZTP + sedátko, barevný</t>
  </si>
  <si>
    <t>204</t>
  </si>
  <si>
    <t>725 11-9105.R00</t>
  </si>
  <si>
    <t>Montáž splachovacích nádrží vysokopoložených</t>
  </si>
  <si>
    <t>206</t>
  </si>
  <si>
    <t>725 24-9103.R00</t>
  </si>
  <si>
    <t>Montáž sprchových koutů</t>
  </si>
  <si>
    <t>208</t>
  </si>
  <si>
    <t>725 01-9101.R00</t>
  </si>
  <si>
    <t>Výlevka stojící  s plastovou mřížkou</t>
  </si>
  <si>
    <t>210</t>
  </si>
  <si>
    <t>725 33-9101.R00</t>
  </si>
  <si>
    <t>Montáž výlevky diturvitové, bez nádrže a armatur</t>
  </si>
  <si>
    <t>212</t>
  </si>
  <si>
    <t>PC.3</t>
  </si>
  <si>
    <t>Sprchový kout s  vaničkou</t>
  </si>
  <si>
    <t>214</t>
  </si>
  <si>
    <t>726 21-1124.R00</t>
  </si>
  <si>
    <t>Modul-WC závěsného + montáž</t>
  </si>
  <si>
    <t>216</t>
  </si>
  <si>
    <t>725 33-4301.R00</t>
  </si>
  <si>
    <t>Nálevka se sifonem PP  DN 32</t>
  </si>
  <si>
    <t>218</t>
  </si>
  <si>
    <t>998 72-5202.R00</t>
  </si>
  <si>
    <t>Přesun hmot pro zařizovací předměty, výšky do 12 m</t>
  </si>
  <si>
    <t>220</t>
  </si>
  <si>
    <t>734</t>
  </si>
  <si>
    <t>Armatury</t>
  </si>
  <si>
    <t>734 42-1130.R00</t>
  </si>
  <si>
    <t>Tlakoměr deformační 0-10 MPa č. 03313, D 160</t>
  </si>
  <si>
    <t>222</t>
  </si>
  <si>
    <t>484-66203</t>
  </si>
  <si>
    <t>Nádoba expanzní membránová NG 25/6</t>
  </si>
  <si>
    <t>224</t>
  </si>
  <si>
    <t>732 33-9102.R00</t>
  </si>
  <si>
    <t>Montáž nádoby expanzní tlakové 25 l.</t>
  </si>
  <si>
    <t>226</t>
  </si>
  <si>
    <t>998 73-4203.R00</t>
  </si>
  <si>
    <t>Přesun hmot pro armatury, výšky do 24 m</t>
  </si>
  <si>
    <t>228</t>
  </si>
  <si>
    <t>723 - Plynovod</t>
  </si>
  <si>
    <t>723 - Vnitřní plynovod</t>
  </si>
  <si>
    <t>783 - Nátěry</t>
  </si>
  <si>
    <t>Vnitřní plynovod</t>
  </si>
  <si>
    <t>723 23-5113.R00</t>
  </si>
  <si>
    <t>Kohout kulový,vnitřní-vnitřní z. DN 25</t>
  </si>
  <si>
    <t>723 23-5116.R00</t>
  </si>
  <si>
    <t>Kohout kulový,vnitřní-vnitřní z. DN 50</t>
  </si>
  <si>
    <t>723 23-9103.R00</t>
  </si>
  <si>
    <t>Montáž plynovodních armatur, 2 závity, G 1</t>
  </si>
  <si>
    <t>723 23-9106.R00</t>
  </si>
  <si>
    <t>Montáž plynovodních armatur, 2 závity, G 2</t>
  </si>
  <si>
    <t>723 12-0204.R00</t>
  </si>
  <si>
    <t>Potrubí ocelové závitové černé svařované DN 25</t>
  </si>
  <si>
    <t>723 12-0206.R00</t>
  </si>
  <si>
    <t>Potrubí ocelové závitové černé svařované DN 40</t>
  </si>
  <si>
    <t>Potrubí z PEHD, D 63 x 5,8 mm plynové</t>
  </si>
  <si>
    <t>998 72-3202.R00</t>
  </si>
  <si>
    <t>Přesun hmot pro vnitřní plynovod, výšky do 12 m</t>
  </si>
  <si>
    <t>Nátěry</t>
  </si>
  <si>
    <t>783 42-4140.R00</t>
  </si>
  <si>
    <t>Nátěr syntetický potrubí do DN 50 mm  Z + 2x</t>
  </si>
  <si>
    <t>730 - Vytápění</t>
  </si>
  <si>
    <t>90 - Přípočty</t>
  </si>
  <si>
    <t>713 - Izolace tepelné</t>
  </si>
  <si>
    <t>731 - Kotelny</t>
  </si>
  <si>
    <t>732 - Strojovny</t>
  </si>
  <si>
    <t>733 - Rozvod potrubí</t>
  </si>
  <si>
    <t>735 - Otopná tělesa</t>
  </si>
  <si>
    <t>767 - Konstrukce zámečnické</t>
  </si>
  <si>
    <t>Přípočty</t>
  </si>
  <si>
    <t>zkoušky v rámci montážních prací, topná zkouška, regulace těles, regulace vzt</t>
  </si>
  <si>
    <t>napuštění systému</t>
  </si>
  <si>
    <t>kpl</t>
  </si>
  <si>
    <t>zednická výpomoc</t>
  </si>
  <si>
    <t>nepředvídané práce</t>
  </si>
  <si>
    <t>PC.4</t>
  </si>
  <si>
    <t>návleková izolace z pěn. polyetylenu tl.9 mm průměr 15 mm</t>
  </si>
  <si>
    <t>PC.5</t>
  </si>
  <si>
    <t>návleková izolace z pěn. polyetylenu tl.9 mm průměr 18 mm</t>
  </si>
  <si>
    <t>PC.6</t>
  </si>
  <si>
    <t>návleková izolace z pěn. polyetylenu tl.9 mm průměr 22 mm</t>
  </si>
  <si>
    <t>PC.7</t>
  </si>
  <si>
    <t>návleková izolace z pěn. polyetylenu tl.9 mm průměr 28 mm</t>
  </si>
  <si>
    <t>PC.8</t>
  </si>
  <si>
    <t>návleková izolace z pěn. polyetylenu tl.9 mm průměr 35 mm</t>
  </si>
  <si>
    <t>PC.9</t>
  </si>
  <si>
    <t>zolace z minerál. vlákna s kašírov. hliník. fólií tl. 20 mm, průměr 22 mm</t>
  </si>
  <si>
    <t>PC.10</t>
  </si>
  <si>
    <t>izolace z minerál. vlákna s kašírov. hliník. fólií tl. 30 mm, průměr 35 mm</t>
  </si>
  <si>
    <t>PC.11</t>
  </si>
  <si>
    <t>izolace z minerál. vlákna s kašírov. hliník. fólií tl. 40 mm, průměr 42 mm</t>
  </si>
  <si>
    <t>PC.12</t>
  </si>
  <si>
    <t>izolace z minerál. vlákna s kašírov. hliník. fólií tl. 50 mm, průměr 54 mm</t>
  </si>
  <si>
    <t>PC.13</t>
  </si>
  <si>
    <t>izolace z minerál. vlákna s kašírov. hliník. fólií tl. 60 mm, průměr 63 mm</t>
  </si>
  <si>
    <t>PC.14</t>
  </si>
  <si>
    <t>montáž izolace</t>
  </si>
  <si>
    <t>998713201R00</t>
  </si>
  <si>
    <t>Přesun hmot pro izolace tepelné, výšky do 6 m</t>
  </si>
  <si>
    <t>731</t>
  </si>
  <si>
    <t>Kotelny</t>
  </si>
  <si>
    <t>731341130R00</t>
  </si>
  <si>
    <t>Hadice napouštěcí pryžové D 16/23</t>
  </si>
  <si>
    <t>PC.15</t>
  </si>
  <si>
    <t>kondenz. plyn. závěs. kotel 9,7-45,5 kW rozměr 760x765x361mm</t>
  </si>
  <si>
    <t>PC.16</t>
  </si>
  <si>
    <t>venkovní teplotní čidlo = součástí balení kotle</t>
  </si>
  <si>
    <t>PC.17</t>
  </si>
  <si>
    <t>odkouření-koaxiál.kotlový adaptér 80/125 s měřicími otvory = v ceně kotle</t>
  </si>
  <si>
    <t>PC.18</t>
  </si>
  <si>
    <t>odkouření-koaxiál. přímý kontrol. kus  80/125</t>
  </si>
  <si>
    <t>PC.19</t>
  </si>
  <si>
    <t>odkouření-koaxiál. trubka  80/125  1m</t>
  </si>
  <si>
    <t>PC.20</t>
  </si>
  <si>
    <t>odkouření-průchodka rovnou střechou</t>
  </si>
  <si>
    <t>PC.21</t>
  </si>
  <si>
    <t>odkouření-střešní koncovka 80/125 délka koncovka 1m nad střechou</t>
  </si>
  <si>
    <t>PC.22</t>
  </si>
  <si>
    <t>koncentrovaný inhibitor koroze topného systému</t>
  </si>
  <si>
    <t>l</t>
  </si>
  <si>
    <t>PC.23</t>
  </si>
  <si>
    <t>montáž zařízení</t>
  </si>
  <si>
    <t>PC.24</t>
  </si>
  <si>
    <t>uvedení do provozu</t>
  </si>
  <si>
    <t>998731201R00</t>
  </si>
  <si>
    <t>Přesun hmot pro kotelny, výšky do 6 m</t>
  </si>
  <si>
    <t>732</t>
  </si>
  <si>
    <t>Strojovny</t>
  </si>
  <si>
    <t>PC.25</t>
  </si>
  <si>
    <t>ohřívač vody nepřímotopný nerezový vysoce výkonný o celk. obsahu 800 litrů tank-in-tank</t>
  </si>
  <si>
    <t>PC.26</t>
  </si>
  <si>
    <t>kombin. rozdělovač a sběrač modul 120 s izolací 4 topné okruhy, l=2300mm, standardiz. výrobek</t>
  </si>
  <si>
    <t>PC.27</t>
  </si>
  <si>
    <t>stavitelné stojany 720-970 k rozdělovači</t>
  </si>
  <si>
    <t>PC.28</t>
  </si>
  <si>
    <t>hydraul.vyrov.dynam.tlaku max. průtok 8m3/hod s izolací,  standardiz. výrobek</t>
  </si>
  <si>
    <t>PC.29</t>
  </si>
  <si>
    <t>expanzní tlaková membrán. nádoba 50/6 obsah 50 litrů, 6bar, plnicí plyn 1,5bar</t>
  </si>
  <si>
    <t>PC.30</t>
  </si>
  <si>
    <t>servisní uzávěr 3/4 k expanz.tlak.nádobě se zajištěním a integr.vypouštěním</t>
  </si>
  <si>
    <t>PC.31</t>
  </si>
  <si>
    <t>oběh.teplovodní čerpadlo 30/0,5-7, 230V energ.úsporné, elektronická  regul.otáček,</t>
  </si>
  <si>
    <t>PC.32</t>
  </si>
  <si>
    <t>oběh.teplovodní čerpadlo 40/0,5-4, 230V energ.úsporné, elektronická  regul.otáček,</t>
  </si>
  <si>
    <t>PC.33</t>
  </si>
  <si>
    <t>oběh.teplovodní čerpadlo 25/1-4, 230V energ.úsporné, elektronická  regul.otáček,</t>
  </si>
  <si>
    <t>998732201R00</t>
  </si>
  <si>
    <t>Přesun hmot pro strojovny, výšky do 6 m</t>
  </si>
  <si>
    <t>733</t>
  </si>
  <si>
    <t>Rozvod potrubí</t>
  </si>
  <si>
    <t>733161104R00</t>
  </si>
  <si>
    <t>Potrubí měděné 15 x 1 mm, polotvrdé</t>
  </si>
  <si>
    <t>733161106R00</t>
  </si>
  <si>
    <t>Potrubí měděné 18 x 1 mm, polotvrdé</t>
  </si>
  <si>
    <t>733161107R00</t>
  </si>
  <si>
    <t>Potrubí měděné  22 x 1 mm, polotvrdé</t>
  </si>
  <si>
    <t>733161108R00</t>
  </si>
  <si>
    <t>Potrubí měděné  28 x 1,5 mm, tvrdé</t>
  </si>
  <si>
    <t>733161109R00</t>
  </si>
  <si>
    <t>Potrubí měděné 35 x 1,5 mm, tvrdé</t>
  </si>
  <si>
    <t>733161110R00</t>
  </si>
  <si>
    <t>Potrubí měděné  42 x 1,5 mm, tvrdé</t>
  </si>
  <si>
    <t>733161111R00</t>
  </si>
  <si>
    <t>Potrubí měděné  54 x 2 mm, tvrdé</t>
  </si>
  <si>
    <t>PC.34</t>
  </si>
  <si>
    <t>Potrubí měděné 64 x 2mm, tvrdé</t>
  </si>
  <si>
    <t>733190107R00</t>
  </si>
  <si>
    <t>Tlaková zkouška potrubí  DN 40</t>
  </si>
  <si>
    <t>733190108R00</t>
  </si>
  <si>
    <t>Tlaková zkouška potrubí  DN 50</t>
  </si>
  <si>
    <t>733190109R00</t>
  </si>
  <si>
    <t>Tlaková zkouška potrubí  DN 65</t>
  </si>
  <si>
    <t>998733201R00</t>
  </si>
  <si>
    <t>Přesun hmot pro rozvody potrubí, výšky do 6 m</t>
  </si>
  <si>
    <t>PC.35</t>
  </si>
  <si>
    <t>radiát. šroubení roh. s vypouštěním pro tělesa se zabudov.termost.ventil. a spodním připojením</t>
  </si>
  <si>
    <t>PC.36</t>
  </si>
  <si>
    <t>radiát. regulační šroub. roh. DN15 s vypouštěním</t>
  </si>
  <si>
    <t>PC.37</t>
  </si>
  <si>
    <t>termostatický ventil rohový DN15</t>
  </si>
  <si>
    <t>PC.38</t>
  </si>
  <si>
    <t>svěrné šroubení 3831-15.351</t>
  </si>
  <si>
    <t>PC.39</t>
  </si>
  <si>
    <t>svěrné šroubení 2201-15.351</t>
  </si>
  <si>
    <t>PC.40</t>
  </si>
  <si>
    <t>termostat. hlavice k radiátorům připoj. závit M30x1,5</t>
  </si>
  <si>
    <t>PC.41</t>
  </si>
  <si>
    <t>ruční hlavice k radiátorům připoj. závit M30x1,5</t>
  </si>
  <si>
    <t>PC.42</t>
  </si>
  <si>
    <t>směšov.třícest.rotační ventil DN20, kvs4 s nejnižší mírou vnitřní netěsnosti</t>
  </si>
  <si>
    <t>PC.43</t>
  </si>
  <si>
    <t>servopohon rotační tříbodové řízení, doba běhu 120s při 90°, el.nap. 230V</t>
  </si>
  <si>
    <t>PC.44</t>
  </si>
  <si>
    <t>Kulový kohout vypouštěcí DN15, včetně montáže</t>
  </si>
  <si>
    <t>PC.45</t>
  </si>
  <si>
    <t>Filtr závitový DN 20, včetně montáže</t>
  </si>
  <si>
    <t>PC.46</t>
  </si>
  <si>
    <t>Filtr závitový DN 32, včetně montáže</t>
  </si>
  <si>
    <t>PC.47</t>
  </si>
  <si>
    <t>Filtr závitový DN 40, včetně montáže</t>
  </si>
  <si>
    <t>PC.48</t>
  </si>
  <si>
    <t>Filtr závitový DN 50, včetně montáže</t>
  </si>
  <si>
    <t>PC.49</t>
  </si>
  <si>
    <t>Kohout kulový DN 20, včetně montáže</t>
  </si>
  <si>
    <t>PC.50</t>
  </si>
  <si>
    <t>Kohout kulový DN 32, včetně montáže</t>
  </si>
  <si>
    <t>PC.51</t>
  </si>
  <si>
    <t>Kohout kulový DN 40, včetně montáže</t>
  </si>
  <si>
    <t>PC.52</t>
  </si>
  <si>
    <t>Kohout kulový  DN 50, včetně montáže</t>
  </si>
  <si>
    <t>PC.53</t>
  </si>
  <si>
    <t>Kohout kulový  DN 65, včetně montáže</t>
  </si>
  <si>
    <t>PC.54</t>
  </si>
  <si>
    <t>Zpětná klapka DN15, včetně montáže</t>
  </si>
  <si>
    <t>PC.55</t>
  </si>
  <si>
    <t>Zpětná klapka DN20, včetně montáže</t>
  </si>
  <si>
    <t>PC.56</t>
  </si>
  <si>
    <t>Zpětná klapka DN32, včetně montáže</t>
  </si>
  <si>
    <t>PC.57</t>
  </si>
  <si>
    <t>Zpětná klapka DN50, včetně montáže</t>
  </si>
  <si>
    <t>PC.58</t>
  </si>
  <si>
    <t>Zpětná klapka DN65, včetně montáže</t>
  </si>
  <si>
    <t>Ventil odvzdušňovací automat.  DN 15 včetně montáže</t>
  </si>
  <si>
    <t>PC.59</t>
  </si>
  <si>
    <t>teploměr 0-120°C</t>
  </si>
  <si>
    <t>PC.60</t>
  </si>
  <si>
    <t>manometr 0-6 bar</t>
  </si>
  <si>
    <t>PC.61</t>
  </si>
  <si>
    <t>montáž třícest.směšov.ventilu a servopohonu</t>
  </si>
  <si>
    <t>734209113R00</t>
  </si>
  <si>
    <t>Montáž armatur závitových,se 2závity, G 1/2</t>
  </si>
  <si>
    <t>PC.62</t>
  </si>
  <si>
    <t>montáž termostat. a ručních hlavic</t>
  </si>
  <si>
    <t>PC.63</t>
  </si>
  <si>
    <t>odkalovač s magnetickou vložkou DN20, včetně montáže</t>
  </si>
  <si>
    <t>PC.64</t>
  </si>
  <si>
    <t>odkalovač s magnetickou vložkou DN32, včetně montáže</t>
  </si>
  <si>
    <t>PC.65</t>
  </si>
  <si>
    <t>vyvažov. ventil DN15, včetně montáže</t>
  </si>
  <si>
    <t>PC.66</t>
  </si>
  <si>
    <t>vyvažov. ventil DN20, včetně montáže</t>
  </si>
  <si>
    <t>PC.67</t>
  </si>
  <si>
    <t>příložné teplotní čidlo na potrubí</t>
  </si>
  <si>
    <t>PC.68</t>
  </si>
  <si>
    <t>jímkové teplotní čidlo pro zásobník</t>
  </si>
  <si>
    <t>998734201R00</t>
  </si>
  <si>
    <t>Přesun hmot pro armatury, výšky do 6 m</t>
  </si>
  <si>
    <t>735</t>
  </si>
  <si>
    <t>Otopná tělesa</t>
  </si>
  <si>
    <t>PC.69</t>
  </si>
  <si>
    <t>ocel.desk.těleso spodní napojení hl=63mm, výška=500mm, délka=400mm</t>
  </si>
  <si>
    <t>PC.70</t>
  </si>
  <si>
    <t>ocel.desk.těleso spodní napojení hl=63mm, výška=600mm, délka=400mm</t>
  </si>
  <si>
    <t>PC.71</t>
  </si>
  <si>
    <t>ocel.desk.těleso spodní napojení hl=63mm, výška=600mm, délka=700mm</t>
  </si>
  <si>
    <t>PC.72</t>
  </si>
  <si>
    <t>ocel.desk.těleso spodní napojení hl=66mm, výška=600mm, délka=400mm</t>
  </si>
  <si>
    <t>PC.73</t>
  </si>
  <si>
    <t>ocel.desk.těleso spodní napojení hl=66mm, výška=600mm, délka=600mm</t>
  </si>
  <si>
    <t>PC.74</t>
  </si>
  <si>
    <t>ocel.desk.těleso spodní napojení hl=66mm, výška=600mm, délka=800mm</t>
  </si>
  <si>
    <t>PC.75</t>
  </si>
  <si>
    <t>ocel.desk.těleso spodní napojení hl=66mm, výška=600mm, délka=900mm</t>
  </si>
  <si>
    <t>PC.76</t>
  </si>
  <si>
    <t>ocel.desk.těleso spodní napojení hl=66mm, výška=600mm, délka=1000mm</t>
  </si>
  <si>
    <t>PC.77</t>
  </si>
  <si>
    <t>ocel.desk.těleso spodní napojení hl=100, výška=900mm, délka=500mm</t>
  </si>
  <si>
    <t>PC.78</t>
  </si>
  <si>
    <t>ocel.desk.těleso spodní napojení hl=155mm, výška=900mm, délka=500mm</t>
  </si>
  <si>
    <t>PC.79</t>
  </si>
  <si>
    <t>otopný žebřík výška 1820mm,šířka 750mm</t>
  </si>
  <si>
    <t>PC.80</t>
  </si>
  <si>
    <t>montáž těles</t>
  </si>
  <si>
    <t>998735201R00</t>
  </si>
  <si>
    <t>Přesun hmot pro otopná tělesa, výšky do 6 m</t>
  </si>
  <si>
    <t>PC.81</t>
  </si>
  <si>
    <t>upevňovací materiál, včetně montáže</t>
  </si>
  <si>
    <t>998767201R00</t>
  </si>
  <si>
    <t>Přesun hmot pro zámečnické konstr., výšky do 6 m</t>
  </si>
  <si>
    <t>742-2 - Silnoproud - hala</t>
  </si>
  <si>
    <t>210010002</t>
  </si>
  <si>
    <t>trubka plastová ohebná instalační průměr 20mm (PO)</t>
  </si>
  <si>
    <t>210010301</t>
  </si>
  <si>
    <t>krabice přístrojová (1901, KU 68/1, KP 67, KP68; KPR68) bez zapojení+vrtání otvoru ve zdivu/sádrokartonu</t>
  </si>
  <si>
    <t>2100105020</t>
  </si>
  <si>
    <t>osazení bezšroubové svorky do 3x6 vč. zapojení</t>
  </si>
  <si>
    <t>210010512</t>
  </si>
  <si>
    <t>montáž  kabelové příchytky distanční d16/26mm+hmoždinka</t>
  </si>
  <si>
    <t>210010603</t>
  </si>
  <si>
    <t>kompletní zazdění /montáž rozváděče vč.materiálu</t>
  </si>
  <si>
    <t>2100106050</t>
  </si>
  <si>
    <t>montáž napájecího zdroje SELV  pro  pisoárové automaty/50VA/230V</t>
  </si>
  <si>
    <t>21001060501</t>
  </si>
  <si>
    <t>napojení   pisoárového automatu napětí SELV</t>
  </si>
  <si>
    <t>2100106055</t>
  </si>
  <si>
    <t>sádra stavební</t>
  </si>
  <si>
    <t>210020302</t>
  </si>
  <si>
    <t>kabelový žlab  drátěný  50x 50mm  vč. podpěrek,spojek,nosníků</t>
  </si>
  <si>
    <t>2100203033</t>
  </si>
  <si>
    <t>kabelový žlab drátěný   stropní    50x100;100x 100mm   na stropním držáku M2 G</t>
  </si>
  <si>
    <t>210100001</t>
  </si>
  <si>
    <t>ukončení vodiče v rozvaděči vč. zapojení a koncovky do 2.5mm2</t>
  </si>
  <si>
    <t>210100002</t>
  </si>
  <si>
    <t>ukončení vodiče v rozvaděči vč. zapojení a koncovky do 6mm2</t>
  </si>
  <si>
    <t>210100003</t>
  </si>
  <si>
    <t>ukončení vodiče v rozvaděči vč. zapojení a koncovky do 16mm2</t>
  </si>
  <si>
    <t>210100004</t>
  </si>
  <si>
    <t>ukončení vodiče v rozvaděči vč. zapojení a koncovky do 25mm2</t>
  </si>
  <si>
    <t>210100200520</t>
  </si>
  <si>
    <t>nástěnný ukaztel skóre 200x250cm vč.dig.hodin dle specifikace,uvedení do provozu,bezdrátové ovládání</t>
  </si>
  <si>
    <t>210110562</t>
  </si>
  <si>
    <t>požární tlačítko červené za sklem, max.4 kontakty,IP55, např. GEWISS/total-central STOP</t>
  </si>
  <si>
    <t>210120023</t>
  </si>
  <si>
    <t>pojistka  PNA1,PNA2/ do  250A + spodek</t>
  </si>
  <si>
    <t>210120201</t>
  </si>
  <si>
    <t>pojistková skříň rozpojovací -jistící  , 6 trojic PN1, In = 250A</t>
  </si>
  <si>
    <t>210190003</t>
  </si>
  <si>
    <t>montáž oceloplech. rozvodnic do 100kg/nacenit přesně dle výkresové dokumentace!!</t>
  </si>
  <si>
    <t>210200013</t>
  </si>
  <si>
    <t>svítidlo LED nástěnné přímé/nepřímé,IP44- IP54, Al korpus, 2x GU10 ,2x5W; venkovní</t>
  </si>
  <si>
    <t>210202002</t>
  </si>
  <si>
    <t>svítidlo LED venkovní na dřík či výložník d60mm,IP65 ,do 100W</t>
  </si>
  <si>
    <t>210203001</t>
  </si>
  <si>
    <t>svítidlo  nástěnné LED nouzové  SE/3hodiny,IP65 ,8W</t>
  </si>
  <si>
    <t>210203201</t>
  </si>
  <si>
    <t>montáž svítidla -  dle  specifikace svítidel,např.El-lumen Hranice</t>
  </si>
  <si>
    <t>210220022</t>
  </si>
  <si>
    <t>uzemnění v zemi FeZn průměru 10mm vč. svorek, propojení a izolace spojů; 0,62kg/m</t>
  </si>
  <si>
    <t>210220101</t>
  </si>
  <si>
    <t>svodové vodiče  AlMgSi  do  průměru 10mm, Cu průměr 8mm vč. podpěr</t>
  </si>
  <si>
    <t>210220235</t>
  </si>
  <si>
    <t>jímací tyč do 2m délky na stojanu PB9</t>
  </si>
  <si>
    <t>210220301</t>
  </si>
  <si>
    <t>svorky hromosvodové do 2 šroubu (SS, SU,SO,SP)  FeZn či  NEREZ</t>
  </si>
  <si>
    <t>2102203011</t>
  </si>
  <si>
    <t>svorky hromosvodové do 2 šroubu  zkušební  NEREZ + označení svodu</t>
  </si>
  <si>
    <t>2102203021</t>
  </si>
  <si>
    <t>hlavní  ochranná svorka  / přípojnice v krytu</t>
  </si>
  <si>
    <t>210220321</t>
  </si>
  <si>
    <t>svorka na potrubí   ZSA 16   "Bernard" vč. pásku  Cu a nerez ,2 x 50cm</t>
  </si>
  <si>
    <t>210220322</t>
  </si>
  <si>
    <t>zemnící šroub  na  ocelové konstrukce; vodič  do 16mm2</t>
  </si>
  <si>
    <t>210220372</t>
  </si>
  <si>
    <t>ochranný úhelník nebo trubka s držáky  na stěnu ;délka 1,7m; FeZn</t>
  </si>
  <si>
    <t>210220573</t>
  </si>
  <si>
    <t>smršťovací bužírka  či nátěr - izolace svodu  od SZ  k  uzemnění : včetně materiálu</t>
  </si>
  <si>
    <t>210800549</t>
  </si>
  <si>
    <t>CY 16mm2 (H07V-U) zelenožlutý (PU)  nebo NYY zž 16mm2</t>
  </si>
  <si>
    <t>210802168</t>
  </si>
  <si>
    <t>CMSM 5Cx1mm2 (CMSM 5G1) (PU)</t>
  </si>
  <si>
    <t>210803087</t>
  </si>
  <si>
    <t>CXKH-R  3x1.5mm2 ;3x2,5mm2 ;5x1,5mm2;5x2,5mm2 ; pož.odolnost B2ca S1 d0</t>
  </si>
  <si>
    <t>210803087.1</t>
  </si>
  <si>
    <t>CXKH-V  3x1.5mm2  ; 3x 2,5;2x2,5 (mm2)  požárně odolný kabel -funkční při požáru-typ V</t>
  </si>
  <si>
    <t>210803095</t>
  </si>
  <si>
    <t>1- CXKH-R  5C x 4mm2 , 5C x 6 mm2 ;  B2ca s1d0   bezhalogenový kabel s pož.odolností</t>
  </si>
  <si>
    <t>210810041</t>
  </si>
  <si>
    <t>CYKY   2Ax1.5mm2    750V (PU)</t>
  </si>
  <si>
    <t>210810109</t>
  </si>
  <si>
    <t>CYKY  4Bx25mm2 (CYKY 4J25) 1kV (PU)</t>
  </si>
  <si>
    <t>210860221</t>
  </si>
  <si>
    <t>JYTY 2x1mm  s Al laminovanou folií (PU) , LAM UTP 2x2x0,8 cat.5e</t>
  </si>
  <si>
    <t>210900603</t>
  </si>
  <si>
    <t>automatický osoušeč rukou 2kW/230V  ,TRYSKOVÝ JET DRYER  Smart</t>
  </si>
  <si>
    <t>2151123210</t>
  </si>
  <si>
    <t>spinač  pro žaluzie  1/0 + 1/0  s blokováním  10A bílý</t>
  </si>
  <si>
    <t>215115710</t>
  </si>
  <si>
    <t>zásuvka v boxu IP54 , 45x45mm,propojovací</t>
  </si>
  <si>
    <t>216010053</t>
  </si>
  <si>
    <t>trubka instalační KOPOFLEX průměr 63mm</t>
  </si>
  <si>
    <t>216010331</t>
  </si>
  <si>
    <t>krabice instalační  nástěnná  plastová  do 100x100mm,IP54 bez svorek</t>
  </si>
  <si>
    <t>2160103310</t>
  </si>
  <si>
    <t>krabice instalační  nástěnná  plastová  do 105x105mm,IP54 bez svorek</t>
  </si>
  <si>
    <t>216012213</t>
  </si>
  <si>
    <t>lišta plastová/kovová  nástěnná děrovaná 5822 + plastové úchyty</t>
  </si>
  <si>
    <t>2161100010</t>
  </si>
  <si>
    <t>spínač  zapuštěný    řazení  1;2;3;6;7,  tlačítko 1/0 ;   IP 20 , 230V/10A  KOMPLETNÍ/TIME</t>
  </si>
  <si>
    <t>2161100020</t>
  </si>
  <si>
    <t>spínač   zapuštěný , řazení  5;6+6, tlačítko dvojité 1/0+1/0;  tlačítko1/0+ spínač 6 ;230V/10A KOMPLETNÍ/TIME</t>
  </si>
  <si>
    <t>2161100092</t>
  </si>
  <si>
    <t>sada přístrojů pro signalizaci WC imobilní dle vyhl.398/2009Sb. ABB</t>
  </si>
  <si>
    <t>216111222</t>
  </si>
  <si>
    <t>montáž zásuvky dvojité  230V/16A AC  zapuštěné,IP20, natočené dutinky</t>
  </si>
  <si>
    <t>2161112231</t>
  </si>
  <si>
    <t>montáž zásuvky jednoduché  230V/16A,IP20 vč.rámečků (1až 5) násobných/TIME</t>
  </si>
  <si>
    <t>01045</t>
  </si>
  <si>
    <t>výložník stěnový FeZn d60mm</t>
  </si>
  <si>
    <t>01595</t>
  </si>
  <si>
    <t>kabelové oko příložkové pro vodiče Cu 7580-08 25/8</t>
  </si>
  <si>
    <t>10.029.297</t>
  </si>
  <si>
    <t>Trafo Reflex SI FLM 1000</t>
  </si>
  <si>
    <t>KS</t>
  </si>
  <si>
    <t>10.029.298</t>
  </si>
  <si>
    <t>Spínač Reflex SI FAP 3002</t>
  </si>
  <si>
    <t>10.031.065</t>
  </si>
  <si>
    <t>Trubka KOPOFLEX  63 černá</t>
  </si>
  <si>
    <t>10.036.302</t>
  </si>
  <si>
    <t>Ovladač ELEMENT,TIME 3299E-A00110 01</t>
  </si>
  <si>
    <t>10.044.220</t>
  </si>
  <si>
    <t>Sádra PBEG elektrikářská á 25kg</t>
  </si>
  <si>
    <t>KG</t>
  </si>
  <si>
    <t>10.046.505</t>
  </si>
  <si>
    <t>Úhelník ochranný OU 1,7 L</t>
  </si>
  <si>
    <t>10.048.605</t>
  </si>
  <si>
    <t>CYKY 4J25 (4Bx25)</t>
  </si>
  <si>
    <t>10.048.827</t>
  </si>
  <si>
    <t>H07V-U 16 zž (CY)</t>
  </si>
  <si>
    <t>10.051.139</t>
  </si>
  <si>
    <t>JYTY 2O1 (2Dx1)</t>
  </si>
  <si>
    <t>10.051.815</t>
  </si>
  <si>
    <t>Skříň GEWISS GW 42201 alarm</t>
  </si>
  <si>
    <t>10.055.680</t>
  </si>
  <si>
    <t>Rámeček TIME 3901F-A00110 34</t>
  </si>
  <si>
    <t>10.062.504</t>
  </si>
  <si>
    <t>Zásuvka ELEMENT,TIME 5519E-A02357 01</t>
  </si>
  <si>
    <t>10.066.155</t>
  </si>
  <si>
    <t>Držák MERKUR DZM 7 ŽZ</t>
  </si>
  <si>
    <t>10.069.998</t>
  </si>
  <si>
    <t>Ovladač ELEMENT,TIME 3558E-A00651 01</t>
  </si>
  <si>
    <t>10.070.000</t>
  </si>
  <si>
    <t>Ovladač ELEMENT,TIME 3558E-A00652 01</t>
  </si>
  <si>
    <t>10.070.003</t>
  </si>
  <si>
    <t>Rámeček TIME 3901F-A00110 01</t>
  </si>
  <si>
    <t>10.070.005</t>
  </si>
  <si>
    <t>Rámeček TIME 3901F-A00120 01</t>
  </si>
  <si>
    <t>10.070.008</t>
  </si>
  <si>
    <t>Rámeček TIME 3901F-A00130 01</t>
  </si>
  <si>
    <t>10.070.014</t>
  </si>
  <si>
    <t>Rámeček TIME 3901F-A00150 01</t>
  </si>
  <si>
    <t>10.071.265</t>
  </si>
  <si>
    <t>Modul FEH 2001</t>
  </si>
  <si>
    <t>10.071.995</t>
  </si>
  <si>
    <t>Spínač Reflex SI FAP 1001</t>
  </si>
  <si>
    <t>10.074.418</t>
  </si>
  <si>
    <t>Příchytka 6723 řadová (PVC mašle)</t>
  </si>
  <si>
    <t>10.074.604</t>
  </si>
  <si>
    <t>Příchytka 6526 distanční</t>
  </si>
  <si>
    <t>10.074.905</t>
  </si>
  <si>
    <t>Svorkovnice EPS 1 ekv. s krytem</t>
  </si>
  <si>
    <t>10.075.422</t>
  </si>
  <si>
    <t>Krabice KPR 68/L přístrojová hluboká</t>
  </si>
  <si>
    <t>10.076.040</t>
  </si>
  <si>
    <t>Příchytka 6516 distanční</t>
  </si>
  <si>
    <t>10.076.458</t>
  </si>
  <si>
    <t>Svorka ZSA 16 zemnící</t>
  </si>
  <si>
    <t>10.076.733</t>
  </si>
  <si>
    <t>Žlab MERKUR  50/50 galv. zinek</t>
  </si>
  <si>
    <t>10.078.772</t>
  </si>
  <si>
    <t>Nosník MERKUR NZM 100 ŽZ</t>
  </si>
  <si>
    <t>10.079.612</t>
  </si>
  <si>
    <t>Dvojzásuvka TIME 5513F-C02357 01</t>
  </si>
  <si>
    <t>10.079.849</t>
  </si>
  <si>
    <t>Zásuvka PROFIL 45 5525N-C02357 B</t>
  </si>
  <si>
    <t>10.079.989</t>
  </si>
  <si>
    <t>Zásuvka ELEMENT,TIME 5599E-A02357 01</t>
  </si>
  <si>
    <t>10.080.416</t>
  </si>
  <si>
    <t>Zásuvka PROFIL 45 5595N-C02357 R1</t>
  </si>
  <si>
    <t>10.081.644</t>
  </si>
  <si>
    <t>Pojistka nožová 100A  PNA1 GG</t>
  </si>
  <si>
    <t>10.152.116</t>
  </si>
  <si>
    <t>Krabice 8135 IP54</t>
  </si>
  <si>
    <t>10.154.141</t>
  </si>
  <si>
    <t>Trubka oheb.1420 pr.20 320N MONOFL b.</t>
  </si>
  <si>
    <t>10.219.575</t>
  </si>
  <si>
    <t>Skříň SS201/NVF1W</t>
  </si>
  <si>
    <t>10.577.458</t>
  </si>
  <si>
    <t>Drát uzem. FeZn pozink. pr.10</t>
  </si>
  <si>
    <t>10.596.334</t>
  </si>
  <si>
    <t>Držák OU na stěnu - DUS</t>
  </si>
  <si>
    <t>10.608.291</t>
  </si>
  <si>
    <t>Drát uzem. AL pr.8 AlMgSi měkký</t>
  </si>
  <si>
    <t>10.622.927</t>
  </si>
  <si>
    <t>Spojka MERKUR SZM 1 M2 galv.zinek</t>
  </si>
  <si>
    <t>10.622.931</t>
  </si>
  <si>
    <t>Držák MERKUR DZM 12 GZ</t>
  </si>
  <si>
    <t>10.706.055</t>
  </si>
  <si>
    <t>Šroub ZS 10 S (standard) zemnící</t>
  </si>
  <si>
    <t>10.720.991</t>
  </si>
  <si>
    <t>1-CXKH-R 5J6 B2ca,s1,d0</t>
  </si>
  <si>
    <t>10.721.944</t>
  </si>
  <si>
    <t>1-CXKH-R 5J1,5 B2ca,s1,d0</t>
  </si>
  <si>
    <t>10.721.945</t>
  </si>
  <si>
    <t>1-CXKH-R 5J2,5 B2ca,s1,d0</t>
  </si>
  <si>
    <t>10.828.441</t>
  </si>
  <si>
    <t>1-CXKH-V-J 3x2,5 FE180/P60-R  B2s1d0</t>
  </si>
  <si>
    <t>10.838.860</t>
  </si>
  <si>
    <t>Podstavec PB9 betonový</t>
  </si>
  <si>
    <t>10.838.861</t>
  </si>
  <si>
    <t>Podložka PB9 gumová</t>
  </si>
  <si>
    <t>10.862.135</t>
  </si>
  <si>
    <t>Žlab MERKUR 100/100 - G M2 galv. zinek</t>
  </si>
  <si>
    <t>10.878.845</t>
  </si>
  <si>
    <t>Svorka SJ 1C nerez</t>
  </si>
  <si>
    <t>10.879.308</t>
  </si>
  <si>
    <t>Žár.LED 5W-50 GU10 3000K 40° PANLUX</t>
  </si>
  <si>
    <t>10.882.727</t>
  </si>
  <si>
    <t>Tyč JR 2,0 ALMgSi 18/10 trub. jímací</t>
  </si>
  <si>
    <t>10.896.284</t>
  </si>
  <si>
    <t>Spojka MERKUR SZM 1-R M2 galv. zinek</t>
  </si>
  <si>
    <t>16041</t>
  </si>
  <si>
    <t>svítidlo LED Lucide 2x GU10 5W,IP44,č.25148 přímé/nepřímé,nástěnné venkovní</t>
  </si>
  <si>
    <t>1608</t>
  </si>
  <si>
    <t>JBT S 3558-A91342 SPÍNAČ Č.1/0</t>
  </si>
  <si>
    <t>20041</t>
  </si>
  <si>
    <t>JBT S 3559-A01345 SPÍNAČ BEZŠROUB.Č.1</t>
  </si>
  <si>
    <t>20044</t>
  </si>
  <si>
    <t>JBT S 3559-A06345 SPÍNAČ BEZŠROUB.Č.6</t>
  </si>
  <si>
    <t>20141</t>
  </si>
  <si>
    <t>JBT S 3559-A05345 SPÍNAČ BEZŠROUB.Č.5</t>
  </si>
  <si>
    <t>230</t>
  </si>
  <si>
    <t>22013</t>
  </si>
  <si>
    <t>KV CMSM  5G X 1</t>
  </si>
  <si>
    <t>232</t>
  </si>
  <si>
    <t>34989097</t>
  </si>
  <si>
    <t>TREMIS SVORKA PŘIPOJOVACÍ SP N NEREZ</t>
  </si>
  <si>
    <t>234</t>
  </si>
  <si>
    <t>34989286</t>
  </si>
  <si>
    <t>TREMIS ŠTÍTEK OZNAČENÍ SVODU ZEM TYČ</t>
  </si>
  <si>
    <t>236</t>
  </si>
  <si>
    <t>34999157</t>
  </si>
  <si>
    <t>TREMIS SVORKA ZKUŠEBNÍ SZC N NEREZ</t>
  </si>
  <si>
    <t>238</t>
  </si>
  <si>
    <t>35998206</t>
  </si>
  <si>
    <t>BEC PÁSKA ZEMNICÍ ZSA 16 NEREZ 0,5M</t>
  </si>
  <si>
    <t>240</t>
  </si>
  <si>
    <t>38700147</t>
  </si>
  <si>
    <t>JBV K 3903N-C06541 M KRAB.VÍČKO,NÁST.PRŮB.MODRÁ,IP54,VARIANT+</t>
  </si>
  <si>
    <t>242</t>
  </si>
  <si>
    <t>38998501</t>
  </si>
  <si>
    <t>EST G GW74201 KONTAKT  1NO, 3A, ZEL.</t>
  </si>
  <si>
    <t>244</t>
  </si>
  <si>
    <t>38998502</t>
  </si>
  <si>
    <t>EST G GW74202 KONTAKT  1NC, 3A, RUDÁ</t>
  </si>
  <si>
    <t>246</t>
  </si>
  <si>
    <t>4015</t>
  </si>
  <si>
    <t>KO KRABICE KPR 68 73X66MM</t>
  </si>
  <si>
    <t>248</t>
  </si>
  <si>
    <t>40990704</t>
  </si>
  <si>
    <t>TREMIS SVORKA UNIVERZÁLNÍ SU N NEREZ</t>
  </si>
  <si>
    <t>250</t>
  </si>
  <si>
    <t>40998801</t>
  </si>
  <si>
    <t>TREMIS PODPĚRA VEDENÍ PV23 NEREZ NA PLECH STŘECHY</t>
  </si>
  <si>
    <t>252</t>
  </si>
  <si>
    <t>4145</t>
  </si>
  <si>
    <t>KO LIŠTA NOSNÁ KOV 5820/21 3M/75M DĚROV</t>
  </si>
  <si>
    <t>254</t>
  </si>
  <si>
    <t>42998456</t>
  </si>
  <si>
    <t>JB S 6410-0-0378 PŘÍSTROJ ŽALUZ.SPÍN.- KRÁTKOCESTNÝ, 2CKA006410A0378</t>
  </si>
  <si>
    <t>256</t>
  </si>
  <si>
    <t>70999348</t>
  </si>
  <si>
    <t>KV CXKH-R-O  3X1,5 NOPOVIC  B2S1D0</t>
  </si>
  <si>
    <t>258</t>
  </si>
  <si>
    <t>70999349</t>
  </si>
  <si>
    <t>KV CXKH-R-J  3X1,5 NOPOVIC  B2S1D0</t>
  </si>
  <si>
    <t>260</t>
  </si>
  <si>
    <t>70999446</t>
  </si>
  <si>
    <t>KV CXKH-R-J  3X2,5 NOPOVIC  B2S1D0</t>
  </si>
  <si>
    <t>262</t>
  </si>
  <si>
    <t>80977769</t>
  </si>
  <si>
    <t>BEC KONEKTOR IDEAL 73B-2,5 STÁČECÍ (ORANŽOVÁ)</t>
  </si>
  <si>
    <t>264</t>
  </si>
  <si>
    <t>80977771</t>
  </si>
  <si>
    <t>BEC KONEKTOR IDEAL 71B-1,5 STÁČECÍ (ŠEDÁ)</t>
  </si>
  <si>
    <t>266</t>
  </si>
  <si>
    <t>80983750</t>
  </si>
  <si>
    <t>TREMIS ŠTÍTEK OZNAČENÍ SVODU SMĚR</t>
  </si>
  <si>
    <t>268</t>
  </si>
  <si>
    <t>80987772</t>
  </si>
  <si>
    <t>KV CYKY 2AX1,5 (ČERNÁ, HNĚDÁ)</t>
  </si>
  <si>
    <t>270</t>
  </si>
  <si>
    <t>81191668</t>
  </si>
  <si>
    <t>PAN SVÍTIDLO NOUZOVÉ LED FENIX LXE-1803-CC</t>
  </si>
  <si>
    <t>272</t>
  </si>
  <si>
    <t>81262594</t>
  </si>
  <si>
    <t>KO KRABICE KP 68 73X42MM</t>
  </si>
  <si>
    <t>274</t>
  </si>
  <si>
    <t>812829121</t>
  </si>
  <si>
    <t>LU SVIT. TITANIA  LED1 4k0 740,34W,I65</t>
  </si>
  <si>
    <t>276</t>
  </si>
  <si>
    <t>81999506</t>
  </si>
  <si>
    <t>TREMIS ŠTÍTEK OZNAČENÍ SVODU ZEM PÁSKA</t>
  </si>
  <si>
    <t>278</t>
  </si>
  <si>
    <t>87977</t>
  </si>
  <si>
    <t>KO KRABICE 8130 KA + VÍČKO IP54 85X85X40MM ŠEDÁ</t>
  </si>
  <si>
    <t>280</t>
  </si>
  <si>
    <t>00974</t>
  </si>
  <si>
    <t>dodávka svítidel  podle specifikace , např.el-lumen</t>
  </si>
  <si>
    <t>282</t>
  </si>
  <si>
    <t>00977</t>
  </si>
  <si>
    <t>rozváděč RHG   /6kA;   nacenit  a vyrobit přesně dle projektové dokumentace</t>
  </si>
  <si>
    <t>284</t>
  </si>
  <si>
    <t>32644</t>
  </si>
  <si>
    <t>nástěnný ukazatel skóre 200x250cm,dig.hodiny,bezdrátové ovládání dle specifikace</t>
  </si>
  <si>
    <t>286</t>
  </si>
  <si>
    <t>32922</t>
  </si>
  <si>
    <t>tryskový osoušeč rukou JETDRYER Smart ,2kW/230V</t>
  </si>
  <si>
    <t>288</t>
  </si>
  <si>
    <t>2101000100</t>
  </si>
  <si>
    <t>provozní a technické zajištění</t>
  </si>
  <si>
    <t>hod.</t>
  </si>
  <si>
    <t>290</t>
  </si>
  <si>
    <t>210100090</t>
  </si>
  <si>
    <t>Zapojení boileru či osoušeče rukou</t>
  </si>
  <si>
    <t>292</t>
  </si>
  <si>
    <t>210100211</t>
  </si>
  <si>
    <t>zednické výpomoci,zdění otvoru,bourání otvoru</t>
  </si>
  <si>
    <t>294</t>
  </si>
  <si>
    <t>210900150</t>
  </si>
  <si>
    <t>Revize elektro výchozí</t>
  </si>
  <si>
    <t>296</t>
  </si>
  <si>
    <t>210900155</t>
  </si>
  <si>
    <t>skutečný stav - pasport elektroinstalace</t>
  </si>
  <si>
    <t>298</t>
  </si>
  <si>
    <t>210900156</t>
  </si>
  <si>
    <t>práce s plošinou - do výšky 14m</t>
  </si>
  <si>
    <t>300</t>
  </si>
  <si>
    <t>742-A06 - Měření a regulace</t>
  </si>
  <si>
    <t>D1 - Dodávky</t>
  </si>
  <si>
    <t>D2 - Periferie:</t>
  </si>
  <si>
    <t>D3 - Montážní materiál</t>
  </si>
  <si>
    <t xml:space="preserve">    D4 - Kabely celoplastové</t>
  </si>
  <si>
    <t xml:space="preserve">    D5 - Ostatní montážní materiál</t>
  </si>
  <si>
    <t>D6 - Hodinové zúčtovací sazby</t>
  </si>
  <si>
    <t>D1</t>
  </si>
  <si>
    <t>Dodávky</t>
  </si>
  <si>
    <t>MaR.01</t>
  </si>
  <si>
    <t>Rozvaděč MaR - DT1</t>
  </si>
  <si>
    <t>Poznámka k položce:
skříňový rozvaděč 1 pole; rozměry 600x800x250 (S x V x H); krytí IP 43/00; přívod horem; vývod horem; Napájecí soustava:; 1NPE 50Hz / 230V TNC/TNC-S; Ovládací napětí:; 1N-230V AC, 50Hz; 2-24V DV / AC; Příslušenství rozvaděče; Jistící, ovládací a signalizační prvky, zdroje, svorkovnice, DIN lišty, vývodky, atd.; Montáž ŘS vč. terminálu; Zkoušky rozvaděče; Podružný materiál</t>
  </si>
  <si>
    <t>MaR.06</t>
  </si>
  <si>
    <t>Řídící systém pro min. 7xAI, 15xDI, 3xAO, 10xDO</t>
  </si>
  <si>
    <t>MaR.07</t>
  </si>
  <si>
    <t>CPU řídícího systému, 15xAI, 24xDI, příprava 6xAO, 19xRDO, 4DO, Ethernet, RS232, RS485</t>
  </si>
  <si>
    <t>MaR.08</t>
  </si>
  <si>
    <t>Terminál operátorský do dveří rozvaděče, LCD displej 4x20 zn., paralelní rozhraní</t>
  </si>
  <si>
    <t>MaR.09</t>
  </si>
  <si>
    <t>Kabel stíněný 2m pro připojení teminálu k CPU</t>
  </si>
  <si>
    <t>MaR.10</t>
  </si>
  <si>
    <t>Modul rozšiřující pro 2x AO / 0-10V</t>
  </si>
  <si>
    <t>MaR.11</t>
  </si>
  <si>
    <t>Aplikační software dle počtu datových bodů, vč. oživení a uvedení do provozu</t>
  </si>
  <si>
    <t>D2</t>
  </si>
  <si>
    <t>Periferie:</t>
  </si>
  <si>
    <t>MaR.12</t>
  </si>
  <si>
    <t>Snímač teploty prostorový / venkovní NS111, Ni1000/6180ppm</t>
  </si>
  <si>
    <t>MaR.13</t>
  </si>
  <si>
    <t>Snímač teploty příložný, Ni1000/6180ppm, s plastovou hlavicí</t>
  </si>
  <si>
    <t>MaR.14</t>
  </si>
  <si>
    <t>Snímač teploty do jímky, Ni1000/6180ppm, s plastovou hlavicí, l=420mm</t>
  </si>
  <si>
    <t>MaR.15</t>
  </si>
  <si>
    <t>Jímka nerezova, G1/2, l=400mm</t>
  </si>
  <si>
    <t>MaR.16</t>
  </si>
  <si>
    <t>Tlakový snímač  0-6bar, výstup 4-20mA + montážní příslušenství</t>
  </si>
  <si>
    <t>MaR.17</t>
  </si>
  <si>
    <t>Kondenzační smyčka s armaturou pro snímač tlaku</t>
  </si>
  <si>
    <t>MaR.18</t>
  </si>
  <si>
    <t>Čidlo zaplavení prostoru</t>
  </si>
  <si>
    <t>MaR.19</t>
  </si>
  <si>
    <t>Detektor úniku zemního plynu, 2. stupně, napájení 24VDC</t>
  </si>
  <si>
    <t>MaR.20</t>
  </si>
  <si>
    <t>Detektor koncentrace CO, 2. stupně, napájení 24VDC</t>
  </si>
  <si>
    <t>MaR.21</t>
  </si>
  <si>
    <t>Regulační ventil třícestný, DN=20, kvs=4</t>
  </si>
  <si>
    <t>MaR.22</t>
  </si>
  <si>
    <t>Servopohon pro regulační ventil DN20</t>
  </si>
  <si>
    <t>D3</t>
  </si>
  <si>
    <t>Montážní materiál</t>
  </si>
  <si>
    <t>D4</t>
  </si>
  <si>
    <t>Kabely celoplastové</t>
  </si>
  <si>
    <t>MaR.23</t>
  </si>
  <si>
    <t>JYTY 2 x 1mm2</t>
  </si>
  <si>
    <t>MaR.24</t>
  </si>
  <si>
    <t>JYTY 3 x 1mm2</t>
  </si>
  <si>
    <t>MaR.25</t>
  </si>
  <si>
    <t>JYTY 7 x 1mm2</t>
  </si>
  <si>
    <t>MaR.26</t>
  </si>
  <si>
    <t>CYKY 3 x 1,5mm2</t>
  </si>
  <si>
    <t>MaR.27</t>
  </si>
  <si>
    <t>CY 4mm2 zelená/žlutá</t>
  </si>
  <si>
    <t>D5</t>
  </si>
  <si>
    <t>Ostatní montážní materiál</t>
  </si>
  <si>
    <t>MaR.28</t>
  </si>
  <si>
    <t>Kabelový žlab MARS včetně dílů a příslušenství (s přepážkami), 62/50 s víkem</t>
  </si>
  <si>
    <t>MaR.29</t>
  </si>
  <si>
    <t>Krabicová rozvodka IP54 (Bettermann), A8 75x75mm</t>
  </si>
  <si>
    <t>MaR.30</t>
  </si>
  <si>
    <t>Trubka plastová 8029 D 29 mm</t>
  </si>
  <si>
    <t>MaR.31</t>
  </si>
  <si>
    <t>Příchytka 5329 D 29   mm</t>
  </si>
  <si>
    <t>MaR.32</t>
  </si>
  <si>
    <t>Ostatní podružný materiál (kabel. pásky, popisovací kabel. štítky, svorky, úchyty, ucpávky…)</t>
  </si>
  <si>
    <t>D6</t>
  </si>
  <si>
    <t>MaR.33</t>
  </si>
  <si>
    <t>Montáž vč. zapravení prostupů, atd.</t>
  </si>
  <si>
    <t>MaR.34</t>
  </si>
  <si>
    <t>Požární ucpávky</t>
  </si>
  <si>
    <t>kompl</t>
  </si>
  <si>
    <t>MaR.35</t>
  </si>
  <si>
    <t>Doprava a přesun</t>
  </si>
  <si>
    <t>MaR.36</t>
  </si>
  <si>
    <t>Oživení a zkoušky, zaškolení</t>
  </si>
  <si>
    <t>MaR.37</t>
  </si>
  <si>
    <t>Koordinace postupu prací s ostatními profesemi</t>
  </si>
  <si>
    <t>MaR.38</t>
  </si>
  <si>
    <t>Provedení revizních zkoušek dle ČSN 331500</t>
  </si>
  <si>
    <t>MaR.39</t>
  </si>
  <si>
    <t>Dokumentace (dodavatelská, skutečného provedení)</t>
  </si>
  <si>
    <t>751-1 - Vzduchotechnika - zázemí</t>
  </si>
  <si>
    <t xml:space="preserve">    VRN6 - Územní vlivy</t>
  </si>
  <si>
    <t>2.1a</t>
  </si>
  <si>
    <t>teplovodní ohřívač do potrubí 700x400, dvouřadý 6kW</t>
  </si>
  <si>
    <t>dodávka klimatizační jednotky</t>
  </si>
  <si>
    <t>dodávka regulace</t>
  </si>
  <si>
    <t>2.2</t>
  </si>
  <si>
    <t>anemostat lamelový kruhový O300, přívodní box s horizontálním připojením O160 a regulační klapkou, V=180-400m3/h</t>
  </si>
  <si>
    <t>2.3</t>
  </si>
  <si>
    <t>přívodní stropní difuzor s obvodovou stavitelnou štěrbinou O125</t>
  </si>
  <si>
    <t>2.4</t>
  </si>
  <si>
    <t>odvodní plastový talířový ventil regulovatelný O160</t>
  </si>
  <si>
    <t>2.5</t>
  </si>
  <si>
    <t>odvodní plastový talířový ventil regulovatelný O125</t>
  </si>
  <si>
    <t>2.6</t>
  </si>
  <si>
    <t>odvodní plastový talířový ventil regulovatelný O100</t>
  </si>
  <si>
    <t>2.7</t>
  </si>
  <si>
    <t>regulátor konstantního průtoku vzduchu s ručním nastavením 400x200/ 50-1000Pa/ 1800m3/h</t>
  </si>
  <si>
    <t>2.8</t>
  </si>
  <si>
    <t>regulátor konstantního průtoku vzduchu s ručním nastavením 300x200/ 50-1000Pa/ 1000-1200m3/h</t>
  </si>
  <si>
    <t>2.9</t>
  </si>
  <si>
    <t>regulátor konstantního průtoku vzduchu s ručním nastavením O250/ 50-1000Pa/ 800m3/h</t>
  </si>
  <si>
    <t>DM</t>
  </si>
  <si>
    <t>dveřní mřížka hliníková oboustranná  neprůhledná 500x200, upínací rámeček (dv. do tl. 42mm)</t>
  </si>
  <si>
    <t>VZT potrubí čtyřhranné ze sedvičových polyuretanových panelů s hliníkovou vrstvou exteriérové tl. 30mm, Al vrstva hladký/vzor - 80/200 µm,třída těsnosti C dle EN1507, ?=0,018W/mK, montáž dle návodů výrobce součet rovné trouby delší strana do 1000 mm</t>
  </si>
  <si>
    <t>VZT potrubí čtyřhranné ze sedvičových polyuretanových panelů s hliníkovou vrstvou exteriérové tl. 30mm, Al vrstva hladký/vzor - 80/200 µm,třída těsnosti C dle EN1507, ?=0,018W/mK, montáž dle návodů výrobce součet tvarovky delší strana do 1000 mm</t>
  </si>
  <si>
    <t>VZT potrubí čtyřhranné ze sedvičových polyuretanových panelů s hliníkovou vrstvou interierové tl. 20mm, Al vrstva hladká/ vzor 80/80 µm,třída těsnosti C dle EN1507, ?=0,018W/mK, montáž dle návodů výrobce součet rovné trouby delší strana do 1000 mm</t>
  </si>
  <si>
    <t>VZT potrubí čtyřhranné ze sedvičových polyuretanových panelů s hliníkovou vrstvou interierové tl. 20mm, Al vrstva hladká/ vzor 80/80 µm,třída těsnosti C dle EN1507, ?=0,018W/mK, montáž dle návodů výrobce součet tvarovky delší strana do 1000 mm</t>
  </si>
  <si>
    <t>2.15</t>
  </si>
  <si>
    <t>potrubí  SPIRO z pozinkovaného plechu tl. 0,6 - 0,8  mm, typ s EPDM těsněním tř.těsnosti C dle EN1507, spojování vzájemným zasunutím dílů - TR250</t>
  </si>
  <si>
    <t>2.16</t>
  </si>
  <si>
    <t>potrubí  SPIRO z pozinkovaného plechu tl. 0,6 - 0,8  mm, typ s EPDM těsněním tř.těsnosti C dle EN1507, spojování vzájemným zasunutím dílů - TR200</t>
  </si>
  <si>
    <t>2.17</t>
  </si>
  <si>
    <t>potrubí  SPIRO z pozinkovaného plechu tl. 0,6 - 0,8  mm, typ s EPDM těsněním tř.těsnosti C dle EN1507, spojování vzájemným zasunutím dílů - TR160</t>
  </si>
  <si>
    <t>2.18</t>
  </si>
  <si>
    <t>potrubí  SPIRO z pozinkovaného plechu tl. 0,6 - 0,8  mm, typ s EPDM těsněním tř.těsnosti C dle EN1507, spojování vzájemným zasunutím dílů - TR125</t>
  </si>
  <si>
    <t>2.19</t>
  </si>
  <si>
    <t>potrubí  SPIRO z pozinkovaného plechu tl. 0,6 - 0,8  mm, typ s EPDM těsněním tř.těsnosti C dle EN1507, spojování vzájemným zasunutím dílů - TR100</t>
  </si>
  <si>
    <t>2.20</t>
  </si>
  <si>
    <t>potrubí  SPIRO z pozinkovaného plechu tl. 0,6 - 0,8  mm, typ s EPDM těsněním tř.těsnosti C dle EN1507, spojování vzájemným zasunutím dílů - OBL250/90st/R=d</t>
  </si>
  <si>
    <t>2.21</t>
  </si>
  <si>
    <t>potrubí  SPIRO z pozinkovaného plechu tl. 0,6 - 0,8  mm, typ s EPDM těsněním tř.těsnosti C dle EN1507, spojování vzájemným zasunutím dílů - OBL200/90st/R=d</t>
  </si>
  <si>
    <t>2.22</t>
  </si>
  <si>
    <t>potrubí  SPIRO z pozinkovaného plechu tl. 0,6 - 0,8  mm, typ s EPDM těsněním tř.těsnosti C dle EN1507, spojování vzájemným zasunutím dílů - OBL160/90st/R=d</t>
  </si>
  <si>
    <t>2.23</t>
  </si>
  <si>
    <t>potrubí  SPIRO z pozinkovaného plechu tl. 0,6 - 0,8  mm, typ s EPDM těsněním tř.těsnosti C dle EN1507, spojování vzájemným zasunutím dílů - OBL125/90st/R=d</t>
  </si>
  <si>
    <t>2.24</t>
  </si>
  <si>
    <t>potrubí  SPIRO z pozinkovaného plechu tl. 0,6 - 0,8  mm, typ s EPDM těsněním tř.těsnosti C dle EN1507, spojování vzájemným zasunutím dílů - OBL100/90st/R=d</t>
  </si>
  <si>
    <t>2.25</t>
  </si>
  <si>
    <t>potrubí  SPIRO z pozinkovaného plechu tl. 0,6 - 0,8  mm, typ s EPDM těsněním tř.těsnosti C dle EN1507, spojování vzájemným zasunutím dílů - OBL125/45st/R=d</t>
  </si>
  <si>
    <t>2.26</t>
  </si>
  <si>
    <t>potrubí  SPIRO z pozinkovaného plechu tl. 0,6 - 0,8  mm, typ s EPDM těsněním tř.těsnosti C dle EN1507, spojování vzájemným zasunutím dílů - ODBJ200/160</t>
  </si>
  <si>
    <t>2.27</t>
  </si>
  <si>
    <t>potrubí  SPIRO z pozinkovaného plechu tl. 0,6 - 0,8  mm, typ s EPDM těsněním tř.těsnosti C dle EN1507, spojování vzájemným zasunutím dílů - ODBJ200/125</t>
  </si>
  <si>
    <t>2.28</t>
  </si>
  <si>
    <t>potrubí  SPIRO z pozinkovaného plechu tl. 0,6 - 0,8  mm, typ s EPDM těsněním tř.těsnosti C dle EN1507, spojování vzájemným zasunutím dílů - ODBJ160/160</t>
  </si>
  <si>
    <t>2.29</t>
  </si>
  <si>
    <t>potrubí  SPIRO z pozinkovaného plechu tl. 0,6 - 0,8  mm, typ s EPDM těsněním tř.těsnosti C dle EN1507, spojování vzájemným zasunutím dílů - ODBJ160/100</t>
  </si>
  <si>
    <t>2.30</t>
  </si>
  <si>
    <t>potrubí  SPIRO z pozinkovaného plechu tl. 0,6 - 0,8  mm, typ s EPDM těsněním tř.těsnosti C dle EN1507, spojování vzájemným zasunutím dílů - ODBJ160/250</t>
  </si>
  <si>
    <t>2.31</t>
  </si>
  <si>
    <t>potrubí  SPIRO z pozinkovaného plechu tl. 0,6 - 0,8  mm, typ s EPDM těsněním tř.těsnosti C dle EN1507, spojování vzájemným zasunutím dílů - ODBJ125/100</t>
  </si>
  <si>
    <t>2.32</t>
  </si>
  <si>
    <t>potrubí  SPIRO z pozinkovaného plechu tl. 0,6 - 0,8  mm, typ s EPDM těsněním tř.těsnosti C dle EN1507, spojování vzájemným zasunutím dílů - ODBJ100/100</t>
  </si>
  <si>
    <t>2.33</t>
  </si>
  <si>
    <t>potrubí  SPIRO z pozinkovaného plechu tl. 0,6 - 0,8  mm, typ s EPDM těsněním tř.těsnosti C dle EN1507, spojování vzájemným zasunutím dílů - ODBO160/100</t>
  </si>
  <si>
    <t>2.34</t>
  </si>
  <si>
    <t>potrubí  SPIRO z pozinkovaného plechu tl. 0,6 - 0,8  mm, typ s EPDM těsněním tř.těsnosti C dle EN1507, spojování vzájemným zasunutím dílů - ODBO100/100</t>
  </si>
  <si>
    <t>2.35</t>
  </si>
  <si>
    <t>potrubí  SPIRO z pozinkovaného plechu tl. 0,6 - 0,8  mm, typ s EPDM těsněním tř.těsnosti C dle EN1507, spojování vzájemným zasunutím dílů - PŘP200/160</t>
  </si>
  <si>
    <t>2.36</t>
  </si>
  <si>
    <t>potrubí  SPIRO z pozinkovaného plechu tl. 0,6 - 0,8  mm, typ s EPDM těsněním tř.těsnosti C dle EN1507, spojování vzájemným zasunutím dílů - PŘP160/100</t>
  </si>
  <si>
    <t>2.37</t>
  </si>
  <si>
    <t>potrubí  SPIRO z pozinkovaného plechu tl. 0,6 - 0,8  mm, typ s EPDM těsněním tř.těsnosti C dle EN1507, spojování vzájemným zasunutím dílů - spojka na TR200</t>
  </si>
  <si>
    <t>2.38</t>
  </si>
  <si>
    <t>potrubí  SPIRO z pozinkovaného plechu tl. 0,6 - 0,8  mm, typ s EPDM těsněním tř.těsnosti C dle EN1507, spojování vzájemným zasunutím dílů - spojka na TR160</t>
  </si>
  <si>
    <t>2.39</t>
  </si>
  <si>
    <t>potrubí  SPIRO z pozinkovaného plechu tl. 0,6 - 0,8  mm, typ s EPDM těsněním tř.těsnosti C dle EN1507, spojování vzájemným zasunutím dílů - spojka na TR125</t>
  </si>
  <si>
    <t>2.40</t>
  </si>
  <si>
    <t>potrubí  SPIRO z pozinkovaného plechu tl. 0,6 - 0,8  mm, typ s EPDM těsněním tř.těsnosti C dle EN1507, spojování vzájemným zasunutím dílů - spojka na TR100</t>
  </si>
  <si>
    <t>2.41</t>
  </si>
  <si>
    <t>potrubí  SPIRO z pozinkovaného plechu tl. 0,6 - 0,8  mm, typ s EPDM těsněním tř.těsnosti C dle EN1507, spojování vzájemným zasunutím dílů - potrubní nástavec na TR200</t>
  </si>
  <si>
    <t>2.42</t>
  </si>
  <si>
    <t>potrubí  SPIRO z pozinkovaného plechu tl. 0,6 - 0,8  mm, typ s EPDM těsněním tř.těsnosti C dle EN1507, spojování vzájemným zasunutím dílů - potrubní nástavec na TR160</t>
  </si>
  <si>
    <t>2.43</t>
  </si>
  <si>
    <t>potrubí  SPIRO z pozinkovaného plechu tl. 0,6 - 0,8  mm, typ s EPDM těsněním tř.těsnosti C dle EN1507, spojování vzájemným zasunutím dílů - potrubní nástavec na TR125</t>
  </si>
  <si>
    <t>2.44</t>
  </si>
  <si>
    <t>ohebné potrubí s tlumícím efektem O160/ tl. Izolace 25mm</t>
  </si>
  <si>
    <t>2.45</t>
  </si>
  <si>
    <t>ohebné potrubí s tlumícím efektem O125/ tl. Izolace 25mm</t>
  </si>
  <si>
    <t>rovné trouby delší strana do 1000 mm</t>
  </si>
  <si>
    <t>tvarovky delší strana do 1000 mm</t>
  </si>
  <si>
    <t>izolační rohož z kamenné vlny tl.20 mm, kašírovaná Al folii se skleněnou mřížkou  D+M</t>
  </si>
  <si>
    <t>montážní a pomocný materiál pro potrubí</t>
  </si>
  <si>
    <t>montáž potrubí včetně lešení</t>
  </si>
  <si>
    <t>montáž zařízení, přesun zařízení na místo montáže,práce jeřábem, montáž regulace (propojovací kabely jsou dodávkou VZT)</t>
  </si>
  <si>
    <t>zaregulování, provozní zkoušky</t>
  </si>
  <si>
    <t>zprovoznění jednotky autorizovanou firmou, nastavení programu</t>
  </si>
  <si>
    <t>montáž ovladačů a čidel vč. elektropropojení</t>
  </si>
  <si>
    <t>HZS2492</t>
  </si>
  <si>
    <t>Hodinová zúčtovací sazba pomocný dělník PSV</t>
  </si>
  <si>
    <t>1519747453</t>
  </si>
  <si>
    <t>VRN6</t>
  </si>
  <si>
    <t>Územní vlivy</t>
  </si>
  <si>
    <t>065002000</t>
  </si>
  <si>
    <t>Mimostaveništní doprava materiálů</t>
  </si>
  <si>
    <t>321590443</t>
  </si>
  <si>
    <t>751-2 - Vzduchotechnika - hala</t>
  </si>
  <si>
    <t>HSV - Podružná stavební výroba PSV</t>
  </si>
  <si>
    <t>Podružná stavební výroba PSV</t>
  </si>
  <si>
    <t>Pol12</t>
  </si>
  <si>
    <t>Pol13</t>
  </si>
  <si>
    <t>1.2</t>
  </si>
  <si>
    <t>přívodní tryska nastavitelná velikost 200( O100), 375m3/h-80Pa, úhel nastavení 30° do všech směrů</t>
  </si>
  <si>
    <t>1.3</t>
  </si>
  <si>
    <t>přívodní vyústka pro kruhové potrubí 400x100, vertikální lamely, regulace R1</t>
  </si>
  <si>
    <t>1.4</t>
  </si>
  <si>
    <t>protidešťová žaluzie hliníková široká lamela 1100x500</t>
  </si>
  <si>
    <t>1.5</t>
  </si>
  <si>
    <t>Tlumič hluku kulisový 900x800-1000, plášť ze sendvičových panelů venkovních tl. 30mm, 3x kulisa tl. 200 mm, mezera 100mmm</t>
  </si>
  <si>
    <t>1.6</t>
  </si>
  <si>
    <t>regulátor konstantního průtoku vzduchu s ručním nastavením O400/ 50-1000Pa/ 3000m3/h</t>
  </si>
  <si>
    <t>1.7</t>
  </si>
  <si>
    <t>regulátor konstantního průtoku vzduchu s ručním nastavením O315/ 50-1000Pa/ 1500m3/h</t>
  </si>
  <si>
    <t>Poznámka k položce:
VZT potrubí čtyřhranné ze sedvičových polyuretanových panelů s hliníkovou vrstvou exteriérové tl. 30mm, Al vrstva hladký/vzor - 80/200 µm,třída těsnosti C dle EN1507, ?=0,018W/mK, montáž dle návodů výrobce</t>
  </si>
  <si>
    <t>Pol14</t>
  </si>
  <si>
    <t>součet rovné trouby delší strana do 1500 mm</t>
  </si>
  <si>
    <t>Pol15</t>
  </si>
  <si>
    <t>součet tvarovky delší strana do 1500 mm</t>
  </si>
  <si>
    <t>Poznámka k položce:
potrubí  SPIRO z pozinkovaného plechu tl. 0,6 - 0,8  mm, typ s EPDM těsněním tř.těsnosti C dle EN1507, spojování vzájemným zasunutím dílů</t>
  </si>
  <si>
    <t>1.10</t>
  </si>
  <si>
    <t>potrubí  SPIRO z pozinkovaného plechu tl. 0,6 - 0,8  mm, typ s EPDM těsněním tř.těsnosti C dle EN1507, spojování vzájemným zasunutím dílů - TR500</t>
  </si>
  <si>
    <t>1.11</t>
  </si>
  <si>
    <t>potrubí  SPIRO z pozinkovaného plechu tl. 0,6 - 0,8  mm, typ s EPDM těsněním tř.těsnosti C dle EN1507, spojování vzájemným zasunutím dílů - TR400</t>
  </si>
  <si>
    <t>1.12</t>
  </si>
  <si>
    <t>potrubí  SPIRO z pozinkovaného plechu tl. 0,6 - 0,8  mm, typ s EPDM těsněním tř.těsnosti C dle EN1507, spojování vzájemným zasunutím dílů - TR315</t>
  </si>
  <si>
    <t>1.13</t>
  </si>
  <si>
    <t>1.14</t>
  </si>
  <si>
    <t>potrubí  SPIRO z pozinkovaného plechu tl. 0,6 - 0,8  mm, typ s EPDM těsněním tř.těsnosti C dle EN1507, spojování vzájemným zasunutím dílů - OBL315/45st/R=d</t>
  </si>
  <si>
    <t>1.15</t>
  </si>
  <si>
    <t>potrubí  SPIRO z pozinkovaného plechu tl. 0,6 - 0,8  mm, typ s EPDM těsněním tř.těsnosti C dle EN1507, spojování vzájemným zasunutím dílů - ODBJ45° 500/315</t>
  </si>
  <si>
    <t>1.16</t>
  </si>
  <si>
    <t>potrubí  SPIRO z pozinkovaného plechu tl. 0,6 - 0,8  mm, typ s EPDM těsněním tř.těsnosti C dle EN1507, spojování vzájemným zasunutím dílů - ODBJ400/200</t>
  </si>
  <si>
    <t>1.17</t>
  </si>
  <si>
    <t>potrubí  SPIRO z pozinkovaného plechu tl. 0,6 - 0,8  mm, typ s EPDM těsněním tř.těsnosti C dle EN1507, spojování vzájemným zasunutím dílů - ODBJ315/200</t>
  </si>
  <si>
    <t>1.18</t>
  </si>
  <si>
    <t>potrubí  SPIRO z pozinkovaného plechu tl. 0,6 - 0,8  mm, typ s EPDM těsněním tř.těsnosti C dle EN1507, spojování vzájemným zasunutím dílů - ODBJ250/200</t>
  </si>
  <si>
    <t>1.19</t>
  </si>
  <si>
    <t>potrubí  SPIRO z pozinkovaného plechu tl. 0,6 - 0,8  mm, typ s EPDM těsněním tř.těsnosti C dle EN1507, spojování vzájemným zasunutím dílů - PŘP500/400</t>
  </si>
  <si>
    <t>1.20</t>
  </si>
  <si>
    <t>potrubí  SPIRO z pozinkovaného plechu tl. 0,6 - 0,8  mm, typ s EPDM těsněním tř.těsnosti C dle EN1507, spojování vzájemným zasunutím dílů - PŘ400/315</t>
  </si>
  <si>
    <t>1.21</t>
  </si>
  <si>
    <t>potrubí  SPIRO z pozinkovaného plechu tl. 0,6 - 0,8  mm, typ s EPDM těsněním tř.těsnosti C dle EN1507, spojování vzájemným zasunutím dílů - PŘ315/250</t>
  </si>
  <si>
    <t>1.22</t>
  </si>
  <si>
    <t>potrubí  SPIRO z pozinkovaného plechu tl. 0,6 - 0,8  mm, typ s EPDM těsněním tř.těsnosti C dle EN1507, spojování vzájemným zasunutím dílů - spojka na TR400</t>
  </si>
  <si>
    <t>1.23</t>
  </si>
  <si>
    <t>potrubí  SPIRO z pozinkovaného plechu tl. 0,6 - 0,8  mm, typ s EPDM těsněním tř.těsnosti C dle EN1507, spojování vzájemným zasunutím dílů - spojka na TR315</t>
  </si>
  <si>
    <t>1.24</t>
  </si>
  <si>
    <t>potrubí  SPIRO z pozinkovaného plechu tl. 0,6 - 0,8  mm, typ s EPDM těsněním tř.těsnosti C dle EN1507, spojování vzájemným zasunutím dílů - spojka na TR250</t>
  </si>
  <si>
    <t>1.25</t>
  </si>
  <si>
    <t>potrubí  SPIRO z pozinkovaného plechu tl. 0,6 - 0,8  mm, typ s EPDM těsněním tř.těsnosti C dle EN1507, spojování vzájemným zasunutím dílů - koncový kryt na TV250</t>
  </si>
  <si>
    <t>1.26</t>
  </si>
  <si>
    <t>potrubí  SPIRO z pozinkovaného plechu tl. 0,6 - 0,8  mm, typ s EPDM těsněním tř.těsnosti C dle EN1507, spojování vzájemným zasunutím dílů - koncový kryt na TR250</t>
  </si>
  <si>
    <t>1.27</t>
  </si>
  <si>
    <t>potrubí  SPIRO z pozinkovaného plechu tl. 0,6 - 0,8  mm, typ s EPDM těsněním tř.těsnosti C dle EN1507, spojování vzájemným zasunutím dílů - PŘP800x500/O500 spiro-500</t>
  </si>
  <si>
    <t>Pol16</t>
  </si>
  <si>
    <t>izolační rohož z kamenné vlny tl.40 mm, kašírovaná Al folii se skleněnou mřížkou  D+M</t>
  </si>
  <si>
    <t>Pol17</t>
  </si>
  <si>
    <t>Pol18</t>
  </si>
  <si>
    <t>Pol19</t>
  </si>
  <si>
    <t>-1214011902</t>
  </si>
  <si>
    <t>1298880462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</si>
</sst>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19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8" t="s">
        <v>14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2"/>
      <c r="AQ5" s="22"/>
      <c r="AR5" s="20"/>
      <c r="BE5" s="277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0" t="s">
        <v>17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2"/>
      <c r="AQ6" s="22"/>
      <c r="AR6" s="20"/>
      <c r="BE6" s="278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8"/>
      <c r="BS7" s="17" t="s">
        <v>6</v>
      </c>
    </row>
    <row r="8" spans="2:7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8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8"/>
      <c r="BS9" s="17" t="s">
        <v>6</v>
      </c>
    </row>
    <row r="10" spans="2:7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78"/>
      <c r="BS10" s="17" t="s">
        <v>6</v>
      </c>
    </row>
    <row r="11" spans="2:7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278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8"/>
      <c r="BS12" s="17" t="s">
        <v>6</v>
      </c>
    </row>
    <row r="13" spans="2:7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30</v>
      </c>
      <c r="AO13" s="22"/>
      <c r="AP13" s="22"/>
      <c r="AQ13" s="22"/>
      <c r="AR13" s="20"/>
      <c r="BE13" s="278"/>
      <c r="BS13" s="17" t="s">
        <v>6</v>
      </c>
    </row>
    <row r="14" spans="2:71" ht="12.75">
      <c r="B14" s="21"/>
      <c r="C14" s="22"/>
      <c r="D14" s="22"/>
      <c r="E14" s="301" t="s">
        <v>30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78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8"/>
      <c r="BS15" s="17" t="s">
        <v>4</v>
      </c>
    </row>
    <row r="16" spans="2:7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278"/>
      <c r="BS16" s="17" t="s">
        <v>4</v>
      </c>
    </row>
    <row r="17" spans="2:7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278"/>
      <c r="BS17" s="17" t="s">
        <v>34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8"/>
      <c r="BS18" s="17" t="s">
        <v>6</v>
      </c>
    </row>
    <row r="19" spans="2:7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8"/>
      <c r="BS19" s="17" t="s">
        <v>6</v>
      </c>
    </row>
    <row r="20" spans="2:71" ht="18.4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78"/>
      <c r="BS20" s="17" t="s">
        <v>34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8"/>
    </row>
    <row r="22" spans="2:57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8"/>
    </row>
    <row r="23" spans="2:57" ht="16.5" customHeight="1">
      <c r="B23" s="21"/>
      <c r="C23" s="22"/>
      <c r="D23" s="22"/>
      <c r="E23" s="303" t="s">
        <v>1</v>
      </c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22"/>
      <c r="AP23" s="22"/>
      <c r="AQ23" s="22"/>
      <c r="AR23" s="20"/>
      <c r="BE23" s="278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8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8"/>
    </row>
    <row r="26" spans="2:57" s="1" customFormat="1" ht="25.9" customHeight="1">
      <c r="B26" s="34"/>
      <c r="C26" s="35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80">
        <f>ROUND(AG94,2)</f>
        <v>0</v>
      </c>
      <c r="AL26" s="281"/>
      <c r="AM26" s="281"/>
      <c r="AN26" s="281"/>
      <c r="AO26" s="281"/>
      <c r="AP26" s="35"/>
      <c r="AQ26" s="35"/>
      <c r="AR26" s="38"/>
      <c r="BE26" s="278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78"/>
    </row>
    <row r="28" spans="2:57" s="1" customFormat="1" ht="12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04" t="s">
        <v>39</v>
      </c>
      <c r="M28" s="304"/>
      <c r="N28" s="304"/>
      <c r="O28" s="304"/>
      <c r="P28" s="304"/>
      <c r="Q28" s="35"/>
      <c r="R28" s="35"/>
      <c r="S28" s="35"/>
      <c r="T28" s="35"/>
      <c r="U28" s="35"/>
      <c r="V28" s="35"/>
      <c r="W28" s="304" t="s">
        <v>40</v>
      </c>
      <c r="X28" s="304"/>
      <c r="Y28" s="304"/>
      <c r="Z28" s="304"/>
      <c r="AA28" s="304"/>
      <c r="AB28" s="304"/>
      <c r="AC28" s="304"/>
      <c r="AD28" s="304"/>
      <c r="AE28" s="304"/>
      <c r="AF28" s="35"/>
      <c r="AG28" s="35"/>
      <c r="AH28" s="35"/>
      <c r="AI28" s="35"/>
      <c r="AJ28" s="35"/>
      <c r="AK28" s="304" t="s">
        <v>41</v>
      </c>
      <c r="AL28" s="304"/>
      <c r="AM28" s="304"/>
      <c r="AN28" s="304"/>
      <c r="AO28" s="304"/>
      <c r="AP28" s="35"/>
      <c r="AQ28" s="35"/>
      <c r="AR28" s="38"/>
      <c r="BE28" s="278"/>
    </row>
    <row r="29" spans="2:57" s="2" customFormat="1" ht="14.45" customHeight="1">
      <c r="B29" s="39"/>
      <c r="C29" s="40"/>
      <c r="D29" s="29" t="s">
        <v>42</v>
      </c>
      <c r="E29" s="40"/>
      <c r="F29" s="29" t="s">
        <v>43</v>
      </c>
      <c r="G29" s="40"/>
      <c r="H29" s="40"/>
      <c r="I29" s="40"/>
      <c r="J29" s="40"/>
      <c r="K29" s="40"/>
      <c r="L29" s="305">
        <v>0.21</v>
      </c>
      <c r="M29" s="276"/>
      <c r="N29" s="276"/>
      <c r="O29" s="276"/>
      <c r="P29" s="276"/>
      <c r="Q29" s="40"/>
      <c r="R29" s="40"/>
      <c r="S29" s="40"/>
      <c r="T29" s="40"/>
      <c r="U29" s="40"/>
      <c r="V29" s="40"/>
      <c r="W29" s="275">
        <f>ROUND(AZ94,2)</f>
        <v>0</v>
      </c>
      <c r="X29" s="276"/>
      <c r="Y29" s="276"/>
      <c r="Z29" s="276"/>
      <c r="AA29" s="276"/>
      <c r="AB29" s="276"/>
      <c r="AC29" s="276"/>
      <c r="AD29" s="276"/>
      <c r="AE29" s="276"/>
      <c r="AF29" s="40"/>
      <c r="AG29" s="40"/>
      <c r="AH29" s="40"/>
      <c r="AI29" s="40"/>
      <c r="AJ29" s="40"/>
      <c r="AK29" s="275">
        <f>ROUND(AV94,2)</f>
        <v>0</v>
      </c>
      <c r="AL29" s="276"/>
      <c r="AM29" s="276"/>
      <c r="AN29" s="276"/>
      <c r="AO29" s="276"/>
      <c r="AP29" s="40"/>
      <c r="AQ29" s="40"/>
      <c r="AR29" s="41"/>
      <c r="BE29" s="279"/>
    </row>
    <row r="30" spans="2:57" s="2" customFormat="1" ht="14.45" customHeight="1">
      <c r="B30" s="39"/>
      <c r="C30" s="40"/>
      <c r="D30" s="40"/>
      <c r="E30" s="40"/>
      <c r="F30" s="29" t="s">
        <v>44</v>
      </c>
      <c r="G30" s="40"/>
      <c r="H30" s="40"/>
      <c r="I30" s="40"/>
      <c r="J30" s="40"/>
      <c r="K30" s="40"/>
      <c r="L30" s="305">
        <v>0.15</v>
      </c>
      <c r="M30" s="276"/>
      <c r="N30" s="276"/>
      <c r="O30" s="276"/>
      <c r="P30" s="276"/>
      <c r="Q30" s="40"/>
      <c r="R30" s="40"/>
      <c r="S30" s="40"/>
      <c r="T30" s="40"/>
      <c r="U30" s="40"/>
      <c r="V30" s="40"/>
      <c r="W30" s="275">
        <f>ROUND(BA94,2)</f>
        <v>0</v>
      </c>
      <c r="X30" s="276"/>
      <c r="Y30" s="276"/>
      <c r="Z30" s="276"/>
      <c r="AA30" s="276"/>
      <c r="AB30" s="276"/>
      <c r="AC30" s="276"/>
      <c r="AD30" s="276"/>
      <c r="AE30" s="276"/>
      <c r="AF30" s="40"/>
      <c r="AG30" s="40"/>
      <c r="AH30" s="40"/>
      <c r="AI30" s="40"/>
      <c r="AJ30" s="40"/>
      <c r="AK30" s="275">
        <f>ROUND(AW94,2)</f>
        <v>0</v>
      </c>
      <c r="AL30" s="276"/>
      <c r="AM30" s="276"/>
      <c r="AN30" s="276"/>
      <c r="AO30" s="276"/>
      <c r="AP30" s="40"/>
      <c r="AQ30" s="40"/>
      <c r="AR30" s="41"/>
      <c r="BE30" s="279"/>
    </row>
    <row r="31" spans="2:57" s="2" customFormat="1" ht="14.45" customHeight="1" hidden="1">
      <c r="B31" s="39"/>
      <c r="C31" s="40"/>
      <c r="D31" s="40"/>
      <c r="E31" s="40"/>
      <c r="F31" s="29" t="s">
        <v>45</v>
      </c>
      <c r="G31" s="40"/>
      <c r="H31" s="40"/>
      <c r="I31" s="40"/>
      <c r="J31" s="40"/>
      <c r="K31" s="40"/>
      <c r="L31" s="305">
        <v>0.21</v>
      </c>
      <c r="M31" s="276"/>
      <c r="N31" s="276"/>
      <c r="O31" s="276"/>
      <c r="P31" s="276"/>
      <c r="Q31" s="40"/>
      <c r="R31" s="40"/>
      <c r="S31" s="40"/>
      <c r="T31" s="40"/>
      <c r="U31" s="40"/>
      <c r="V31" s="40"/>
      <c r="W31" s="275">
        <f>ROUND(BB94,2)</f>
        <v>0</v>
      </c>
      <c r="X31" s="276"/>
      <c r="Y31" s="276"/>
      <c r="Z31" s="276"/>
      <c r="AA31" s="276"/>
      <c r="AB31" s="276"/>
      <c r="AC31" s="276"/>
      <c r="AD31" s="276"/>
      <c r="AE31" s="276"/>
      <c r="AF31" s="40"/>
      <c r="AG31" s="40"/>
      <c r="AH31" s="40"/>
      <c r="AI31" s="40"/>
      <c r="AJ31" s="40"/>
      <c r="AK31" s="275">
        <v>0</v>
      </c>
      <c r="AL31" s="276"/>
      <c r="AM31" s="276"/>
      <c r="AN31" s="276"/>
      <c r="AO31" s="276"/>
      <c r="AP31" s="40"/>
      <c r="AQ31" s="40"/>
      <c r="AR31" s="41"/>
      <c r="BE31" s="279"/>
    </row>
    <row r="32" spans="2:57" s="2" customFormat="1" ht="14.45" customHeight="1" hidden="1">
      <c r="B32" s="39"/>
      <c r="C32" s="40"/>
      <c r="D32" s="40"/>
      <c r="E32" s="40"/>
      <c r="F32" s="29" t="s">
        <v>46</v>
      </c>
      <c r="G32" s="40"/>
      <c r="H32" s="40"/>
      <c r="I32" s="40"/>
      <c r="J32" s="40"/>
      <c r="K32" s="40"/>
      <c r="L32" s="305">
        <v>0.15</v>
      </c>
      <c r="M32" s="276"/>
      <c r="N32" s="276"/>
      <c r="O32" s="276"/>
      <c r="P32" s="276"/>
      <c r="Q32" s="40"/>
      <c r="R32" s="40"/>
      <c r="S32" s="40"/>
      <c r="T32" s="40"/>
      <c r="U32" s="40"/>
      <c r="V32" s="40"/>
      <c r="W32" s="275">
        <f>ROUND(BC94,2)</f>
        <v>0</v>
      </c>
      <c r="X32" s="276"/>
      <c r="Y32" s="276"/>
      <c r="Z32" s="276"/>
      <c r="AA32" s="276"/>
      <c r="AB32" s="276"/>
      <c r="AC32" s="276"/>
      <c r="AD32" s="276"/>
      <c r="AE32" s="276"/>
      <c r="AF32" s="40"/>
      <c r="AG32" s="40"/>
      <c r="AH32" s="40"/>
      <c r="AI32" s="40"/>
      <c r="AJ32" s="40"/>
      <c r="AK32" s="275">
        <v>0</v>
      </c>
      <c r="AL32" s="276"/>
      <c r="AM32" s="276"/>
      <c r="AN32" s="276"/>
      <c r="AO32" s="276"/>
      <c r="AP32" s="40"/>
      <c r="AQ32" s="40"/>
      <c r="AR32" s="41"/>
      <c r="BE32" s="279"/>
    </row>
    <row r="33" spans="2:57" s="2" customFormat="1" ht="14.45" customHeight="1" hidden="1">
      <c r="B33" s="39"/>
      <c r="C33" s="40"/>
      <c r="D33" s="40"/>
      <c r="E33" s="40"/>
      <c r="F33" s="29" t="s">
        <v>47</v>
      </c>
      <c r="G33" s="40"/>
      <c r="H33" s="40"/>
      <c r="I33" s="40"/>
      <c r="J33" s="40"/>
      <c r="K33" s="40"/>
      <c r="L33" s="305">
        <v>0</v>
      </c>
      <c r="M33" s="276"/>
      <c r="N33" s="276"/>
      <c r="O33" s="276"/>
      <c r="P33" s="276"/>
      <c r="Q33" s="40"/>
      <c r="R33" s="40"/>
      <c r="S33" s="40"/>
      <c r="T33" s="40"/>
      <c r="U33" s="40"/>
      <c r="V33" s="40"/>
      <c r="W33" s="275">
        <f>ROUND(BD94,2)</f>
        <v>0</v>
      </c>
      <c r="X33" s="276"/>
      <c r="Y33" s="276"/>
      <c r="Z33" s="276"/>
      <c r="AA33" s="276"/>
      <c r="AB33" s="276"/>
      <c r="AC33" s="276"/>
      <c r="AD33" s="276"/>
      <c r="AE33" s="276"/>
      <c r="AF33" s="40"/>
      <c r="AG33" s="40"/>
      <c r="AH33" s="40"/>
      <c r="AI33" s="40"/>
      <c r="AJ33" s="40"/>
      <c r="AK33" s="275">
        <v>0</v>
      </c>
      <c r="AL33" s="276"/>
      <c r="AM33" s="276"/>
      <c r="AN33" s="276"/>
      <c r="AO33" s="276"/>
      <c r="AP33" s="40"/>
      <c r="AQ33" s="40"/>
      <c r="AR33" s="41"/>
      <c r="BE33" s="279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78"/>
    </row>
    <row r="35" spans="2:44" s="1" customFormat="1" ht="25.9" customHeight="1">
      <c r="B35" s="34"/>
      <c r="C35" s="42"/>
      <c r="D35" s="43" t="s">
        <v>48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49</v>
      </c>
      <c r="U35" s="44"/>
      <c r="V35" s="44"/>
      <c r="W35" s="44"/>
      <c r="X35" s="282" t="s">
        <v>50</v>
      </c>
      <c r="Y35" s="283"/>
      <c r="Z35" s="283"/>
      <c r="AA35" s="283"/>
      <c r="AB35" s="283"/>
      <c r="AC35" s="44"/>
      <c r="AD35" s="44"/>
      <c r="AE35" s="44"/>
      <c r="AF35" s="44"/>
      <c r="AG35" s="44"/>
      <c r="AH35" s="44"/>
      <c r="AI35" s="44"/>
      <c r="AJ35" s="44"/>
      <c r="AK35" s="284">
        <f>SUM(AK26:AK33)</f>
        <v>0</v>
      </c>
      <c r="AL35" s="283"/>
      <c r="AM35" s="283"/>
      <c r="AN35" s="283"/>
      <c r="AO35" s="285"/>
      <c r="AP35" s="42"/>
      <c r="AQ35" s="42"/>
      <c r="AR35" s="38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14.4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2:44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4"/>
      <c r="C49" s="35"/>
      <c r="D49" s="46" t="s">
        <v>51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52</v>
      </c>
      <c r="AI49" s="47"/>
      <c r="AJ49" s="47"/>
      <c r="AK49" s="47"/>
      <c r="AL49" s="47"/>
      <c r="AM49" s="47"/>
      <c r="AN49" s="47"/>
      <c r="AO49" s="47"/>
      <c r="AP49" s="35"/>
      <c r="AQ49" s="35"/>
      <c r="AR49" s="38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4"/>
      <c r="C60" s="35"/>
      <c r="D60" s="48" t="s">
        <v>53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54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53</v>
      </c>
      <c r="AI60" s="37"/>
      <c r="AJ60" s="37"/>
      <c r="AK60" s="37"/>
      <c r="AL60" s="37"/>
      <c r="AM60" s="48" t="s">
        <v>54</v>
      </c>
      <c r="AN60" s="37"/>
      <c r="AO60" s="37"/>
      <c r="AP60" s="35"/>
      <c r="AQ60" s="35"/>
      <c r="AR60" s="38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4"/>
      <c r="C64" s="35"/>
      <c r="D64" s="46" t="s">
        <v>55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6" t="s">
        <v>56</v>
      </c>
      <c r="AI64" s="47"/>
      <c r="AJ64" s="47"/>
      <c r="AK64" s="47"/>
      <c r="AL64" s="47"/>
      <c r="AM64" s="47"/>
      <c r="AN64" s="47"/>
      <c r="AO64" s="47"/>
      <c r="AP64" s="35"/>
      <c r="AQ64" s="35"/>
      <c r="AR64" s="38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4"/>
      <c r="C75" s="35"/>
      <c r="D75" s="48" t="s">
        <v>53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54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53</v>
      </c>
      <c r="AI75" s="37"/>
      <c r="AJ75" s="37"/>
      <c r="AK75" s="37"/>
      <c r="AL75" s="37"/>
      <c r="AM75" s="48" t="s">
        <v>54</v>
      </c>
      <c r="AN75" s="37"/>
      <c r="AO75" s="37"/>
      <c r="AP75" s="35"/>
      <c r="AQ75" s="35"/>
      <c r="AR75" s="38"/>
    </row>
    <row r="76" spans="2:44" s="1" customFormat="1" ht="11.25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</row>
    <row r="77" spans="2:44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8"/>
    </row>
    <row r="81" spans="2:44" s="1" customFormat="1" ht="6.95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8"/>
    </row>
    <row r="82" spans="2:44" s="1" customFormat="1" ht="24.95" customHeight="1">
      <c r="B82" s="34"/>
      <c r="C82" s="23" t="s">
        <v>57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</row>
    <row r="84" spans="2:44" s="3" customFormat="1" ht="12" customHeight="1">
      <c r="B84" s="53"/>
      <c r="C84" s="29" t="s">
        <v>13</v>
      </c>
      <c r="D84" s="54"/>
      <c r="E84" s="54"/>
      <c r="F84" s="54"/>
      <c r="G84" s="54"/>
      <c r="H84" s="54"/>
      <c r="I84" s="54"/>
      <c r="J84" s="54"/>
      <c r="K84" s="54"/>
      <c r="L84" s="54" t="str">
        <f>K5</f>
        <v>1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</row>
    <row r="85" spans="2:44" s="4" customFormat="1" ht="36.95" customHeight="1">
      <c r="B85" s="56"/>
      <c r="C85" s="57" t="s">
        <v>16</v>
      </c>
      <c r="D85" s="58"/>
      <c r="E85" s="58"/>
      <c r="F85" s="58"/>
      <c r="G85" s="58"/>
      <c r="H85" s="58"/>
      <c r="I85" s="58"/>
      <c r="J85" s="58"/>
      <c r="K85" s="58"/>
      <c r="L85" s="295" t="str">
        <f>K6</f>
        <v>Rozšíření kapacit zázemí ZŠ Šlapanice - pavilon G</v>
      </c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  <c r="AH85" s="296"/>
      <c r="AI85" s="296"/>
      <c r="AJ85" s="296"/>
      <c r="AK85" s="296"/>
      <c r="AL85" s="296"/>
      <c r="AM85" s="296"/>
      <c r="AN85" s="296"/>
      <c r="AO85" s="296"/>
      <c r="AP85" s="58"/>
      <c r="AQ85" s="58"/>
      <c r="AR85" s="59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</row>
    <row r="87" spans="2:44" s="1" customFormat="1" ht="12" customHeight="1">
      <c r="B87" s="34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0" t="str">
        <f>IF(K8="","",K8)</f>
        <v>Šlapanice, Masarykovo nám. 100/7, 664 51 Šlapanice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297" t="str">
        <f>IF(AN8="","",AN8)</f>
        <v>11. 12. 2018</v>
      </c>
      <c r="AN87" s="297"/>
      <c r="AO87" s="35"/>
      <c r="AP87" s="35"/>
      <c r="AQ87" s="35"/>
      <c r="AR87" s="38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</row>
    <row r="89" spans="2:56" s="1" customFormat="1" ht="15.2" customHeight="1">
      <c r="B89" s="34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54" t="str">
        <f>IF(E11="","",E11)</f>
        <v>Město Šlapanice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31</v>
      </c>
      <c r="AJ89" s="35"/>
      <c r="AK89" s="35"/>
      <c r="AL89" s="35"/>
      <c r="AM89" s="293" t="str">
        <f>IF(E17="","",E17)</f>
        <v>T PROJEKT AED s.r.o.</v>
      </c>
      <c r="AN89" s="294"/>
      <c r="AO89" s="294"/>
      <c r="AP89" s="294"/>
      <c r="AQ89" s="35"/>
      <c r="AR89" s="38"/>
      <c r="AS89" s="287" t="s">
        <v>58</v>
      </c>
      <c r="AT89" s="288"/>
      <c r="AU89" s="62"/>
      <c r="AV89" s="62"/>
      <c r="AW89" s="62"/>
      <c r="AX89" s="62"/>
      <c r="AY89" s="62"/>
      <c r="AZ89" s="62"/>
      <c r="BA89" s="62"/>
      <c r="BB89" s="62"/>
      <c r="BC89" s="62"/>
      <c r="BD89" s="63"/>
    </row>
    <row r="90" spans="2:56" s="1" customFormat="1" ht="15.2" customHeight="1">
      <c r="B90" s="34"/>
      <c r="C90" s="29" t="s">
        <v>29</v>
      </c>
      <c r="D90" s="35"/>
      <c r="E90" s="35"/>
      <c r="F90" s="35"/>
      <c r="G90" s="35"/>
      <c r="H90" s="35"/>
      <c r="I90" s="35"/>
      <c r="J90" s="35"/>
      <c r="K90" s="35"/>
      <c r="L90" s="5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35</v>
      </c>
      <c r="AJ90" s="35"/>
      <c r="AK90" s="35"/>
      <c r="AL90" s="35"/>
      <c r="AM90" s="293" t="str">
        <f>IF(E20="","",E20)</f>
        <v xml:space="preserve"> </v>
      </c>
      <c r="AN90" s="294"/>
      <c r="AO90" s="294"/>
      <c r="AP90" s="294"/>
      <c r="AQ90" s="35"/>
      <c r="AR90" s="38"/>
      <c r="AS90" s="289"/>
      <c r="AT90" s="290"/>
      <c r="AU90" s="64"/>
      <c r="AV90" s="64"/>
      <c r="AW90" s="64"/>
      <c r="AX90" s="64"/>
      <c r="AY90" s="64"/>
      <c r="AZ90" s="64"/>
      <c r="BA90" s="64"/>
      <c r="BB90" s="64"/>
      <c r="BC90" s="64"/>
      <c r="BD90" s="65"/>
    </row>
    <row r="91" spans="2:56" s="1" customFormat="1" ht="10.9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91"/>
      <c r="AT91" s="292"/>
      <c r="AU91" s="66"/>
      <c r="AV91" s="66"/>
      <c r="AW91" s="66"/>
      <c r="AX91" s="66"/>
      <c r="AY91" s="66"/>
      <c r="AZ91" s="66"/>
      <c r="BA91" s="66"/>
      <c r="BB91" s="66"/>
      <c r="BC91" s="66"/>
      <c r="BD91" s="67"/>
    </row>
    <row r="92" spans="2:56" s="1" customFormat="1" ht="29.25" customHeight="1">
      <c r="B92" s="34"/>
      <c r="C92" s="309" t="s">
        <v>59</v>
      </c>
      <c r="D92" s="310"/>
      <c r="E92" s="310"/>
      <c r="F92" s="310"/>
      <c r="G92" s="310"/>
      <c r="H92" s="68"/>
      <c r="I92" s="311" t="s">
        <v>60</v>
      </c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3" t="s">
        <v>61</v>
      </c>
      <c r="AH92" s="310"/>
      <c r="AI92" s="310"/>
      <c r="AJ92" s="310"/>
      <c r="AK92" s="310"/>
      <c r="AL92" s="310"/>
      <c r="AM92" s="310"/>
      <c r="AN92" s="311" t="s">
        <v>62</v>
      </c>
      <c r="AO92" s="310"/>
      <c r="AP92" s="312"/>
      <c r="AQ92" s="69" t="s">
        <v>63</v>
      </c>
      <c r="AR92" s="38"/>
      <c r="AS92" s="70" t="s">
        <v>64</v>
      </c>
      <c r="AT92" s="71" t="s">
        <v>65</v>
      </c>
      <c r="AU92" s="71" t="s">
        <v>66</v>
      </c>
      <c r="AV92" s="71" t="s">
        <v>67</v>
      </c>
      <c r="AW92" s="71" t="s">
        <v>68</v>
      </c>
      <c r="AX92" s="71" t="s">
        <v>69</v>
      </c>
      <c r="AY92" s="71" t="s">
        <v>70</v>
      </c>
      <c r="AZ92" s="71" t="s">
        <v>71</v>
      </c>
      <c r="BA92" s="71" t="s">
        <v>72</v>
      </c>
      <c r="BB92" s="71" t="s">
        <v>73</v>
      </c>
      <c r="BC92" s="71" t="s">
        <v>74</v>
      </c>
      <c r="BD92" s="72" t="s">
        <v>75</v>
      </c>
    </row>
    <row r="93" spans="2:56" s="1" customFormat="1" ht="10.9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</row>
    <row r="94" spans="2:90" s="5" customFormat="1" ht="32.45" customHeight="1">
      <c r="B94" s="76"/>
      <c r="C94" s="77" t="s">
        <v>76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314">
        <f>ROUND(SUM(AG95:AG108),2)</f>
        <v>0</v>
      </c>
      <c r="AH94" s="314"/>
      <c r="AI94" s="314"/>
      <c r="AJ94" s="314"/>
      <c r="AK94" s="314"/>
      <c r="AL94" s="314"/>
      <c r="AM94" s="314"/>
      <c r="AN94" s="315">
        <f aca="true" t="shared" si="0" ref="AN94:AN108">SUM(AG94,AT94)</f>
        <v>0</v>
      </c>
      <c r="AO94" s="315"/>
      <c r="AP94" s="315"/>
      <c r="AQ94" s="80" t="s">
        <v>1</v>
      </c>
      <c r="AR94" s="81"/>
      <c r="AS94" s="82">
        <f>ROUND(SUM(AS95:AS108),2)</f>
        <v>0</v>
      </c>
      <c r="AT94" s="83">
        <f aca="true" t="shared" si="1" ref="AT94:AT108">ROUND(SUM(AV94:AW94),2)</f>
        <v>0</v>
      </c>
      <c r="AU94" s="84">
        <f>ROUND(SUM(AU95:AU108),5)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>ROUND(SUM(AZ95:AZ108),2)</f>
        <v>0</v>
      </c>
      <c r="BA94" s="83">
        <f>ROUND(SUM(BA95:BA108),2)</f>
        <v>0</v>
      </c>
      <c r="BB94" s="83">
        <f>ROUND(SUM(BB95:BB108),2)</f>
        <v>0</v>
      </c>
      <c r="BC94" s="83">
        <f>ROUND(SUM(BC95:BC108),2)</f>
        <v>0</v>
      </c>
      <c r="BD94" s="85">
        <f>ROUND(SUM(BD95:BD108),2)</f>
        <v>0</v>
      </c>
      <c r="BS94" s="86" t="s">
        <v>77</v>
      </c>
      <c r="BT94" s="86" t="s">
        <v>78</v>
      </c>
      <c r="BU94" s="87" t="s">
        <v>79</v>
      </c>
      <c r="BV94" s="86" t="s">
        <v>80</v>
      </c>
      <c r="BW94" s="86" t="s">
        <v>5</v>
      </c>
      <c r="BX94" s="86" t="s">
        <v>81</v>
      </c>
      <c r="CL94" s="86" t="s">
        <v>1</v>
      </c>
    </row>
    <row r="95" spans="1:91" s="6" customFormat="1" ht="16.5" customHeight="1">
      <c r="A95" s="88" t="s">
        <v>82</v>
      </c>
      <c r="B95" s="89"/>
      <c r="C95" s="90"/>
      <c r="D95" s="308" t="s">
        <v>83</v>
      </c>
      <c r="E95" s="308"/>
      <c r="F95" s="308"/>
      <c r="G95" s="308"/>
      <c r="H95" s="308"/>
      <c r="I95" s="91"/>
      <c r="J95" s="308" t="s">
        <v>84</v>
      </c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  <c r="AF95" s="308"/>
      <c r="AG95" s="306">
        <f>'SO 00 - VRN'!J30</f>
        <v>0</v>
      </c>
      <c r="AH95" s="307"/>
      <c r="AI95" s="307"/>
      <c r="AJ95" s="307"/>
      <c r="AK95" s="307"/>
      <c r="AL95" s="307"/>
      <c r="AM95" s="307"/>
      <c r="AN95" s="306">
        <f t="shared" si="0"/>
        <v>0</v>
      </c>
      <c r="AO95" s="307"/>
      <c r="AP95" s="307"/>
      <c r="AQ95" s="92" t="s">
        <v>85</v>
      </c>
      <c r="AR95" s="93"/>
      <c r="AS95" s="94">
        <v>0</v>
      </c>
      <c r="AT95" s="95">
        <f t="shared" si="1"/>
        <v>0</v>
      </c>
      <c r="AU95" s="96">
        <f>'SO 00 - VRN'!P117</f>
        <v>0</v>
      </c>
      <c r="AV95" s="95">
        <f>'SO 00 - VRN'!J33</f>
        <v>0</v>
      </c>
      <c r="AW95" s="95">
        <f>'SO 00 - VRN'!J34</f>
        <v>0</v>
      </c>
      <c r="AX95" s="95">
        <f>'SO 00 - VRN'!J35</f>
        <v>0</v>
      </c>
      <c r="AY95" s="95">
        <f>'SO 00 - VRN'!J36</f>
        <v>0</v>
      </c>
      <c r="AZ95" s="95">
        <f>'SO 00 - VRN'!F33</f>
        <v>0</v>
      </c>
      <c r="BA95" s="95">
        <f>'SO 00 - VRN'!F34</f>
        <v>0</v>
      </c>
      <c r="BB95" s="95">
        <f>'SO 00 - VRN'!F35</f>
        <v>0</v>
      </c>
      <c r="BC95" s="95">
        <f>'SO 00 - VRN'!F36</f>
        <v>0</v>
      </c>
      <c r="BD95" s="97">
        <f>'SO 00 - VRN'!F37</f>
        <v>0</v>
      </c>
      <c r="BT95" s="98" t="s">
        <v>14</v>
      </c>
      <c r="BV95" s="98" t="s">
        <v>80</v>
      </c>
      <c r="BW95" s="98" t="s">
        <v>86</v>
      </c>
      <c r="BX95" s="98" t="s">
        <v>5</v>
      </c>
      <c r="CL95" s="98" t="s">
        <v>1</v>
      </c>
      <c r="CM95" s="98" t="s">
        <v>87</v>
      </c>
    </row>
    <row r="96" spans="1:91" s="6" customFormat="1" ht="16.5" customHeight="1">
      <c r="A96" s="88" t="s">
        <v>82</v>
      </c>
      <c r="B96" s="89"/>
      <c r="C96" s="90"/>
      <c r="D96" s="308" t="s">
        <v>88</v>
      </c>
      <c r="E96" s="308"/>
      <c r="F96" s="308"/>
      <c r="G96" s="308"/>
      <c r="H96" s="308"/>
      <c r="I96" s="91"/>
      <c r="J96" s="308" t="s">
        <v>89</v>
      </c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6">
        <f>'SO 01 - Příprava území'!J30</f>
        <v>0</v>
      </c>
      <c r="AH96" s="307"/>
      <c r="AI96" s="307"/>
      <c r="AJ96" s="307"/>
      <c r="AK96" s="307"/>
      <c r="AL96" s="307"/>
      <c r="AM96" s="307"/>
      <c r="AN96" s="306">
        <f t="shared" si="0"/>
        <v>0</v>
      </c>
      <c r="AO96" s="307"/>
      <c r="AP96" s="307"/>
      <c r="AQ96" s="92" t="s">
        <v>85</v>
      </c>
      <c r="AR96" s="93"/>
      <c r="AS96" s="94">
        <v>0</v>
      </c>
      <c r="AT96" s="95">
        <f t="shared" si="1"/>
        <v>0</v>
      </c>
      <c r="AU96" s="96">
        <f>'SO 01 - Příprava území'!P120</f>
        <v>0</v>
      </c>
      <c r="AV96" s="95">
        <f>'SO 01 - Příprava území'!J33</f>
        <v>0</v>
      </c>
      <c r="AW96" s="95">
        <f>'SO 01 - Příprava území'!J34</f>
        <v>0</v>
      </c>
      <c r="AX96" s="95">
        <f>'SO 01 - Příprava území'!J35</f>
        <v>0</v>
      </c>
      <c r="AY96" s="95">
        <f>'SO 01 - Příprava území'!J36</f>
        <v>0</v>
      </c>
      <c r="AZ96" s="95">
        <f>'SO 01 - Příprava území'!F33</f>
        <v>0</v>
      </c>
      <c r="BA96" s="95">
        <f>'SO 01 - Příprava území'!F34</f>
        <v>0</v>
      </c>
      <c r="BB96" s="95">
        <f>'SO 01 - Příprava území'!F35</f>
        <v>0</v>
      </c>
      <c r="BC96" s="95">
        <f>'SO 01 - Příprava území'!F36</f>
        <v>0</v>
      </c>
      <c r="BD96" s="97">
        <f>'SO 01 - Příprava území'!F37</f>
        <v>0</v>
      </c>
      <c r="BT96" s="98" t="s">
        <v>14</v>
      </c>
      <c r="BV96" s="98" t="s">
        <v>80</v>
      </c>
      <c r="BW96" s="98" t="s">
        <v>90</v>
      </c>
      <c r="BX96" s="98" t="s">
        <v>5</v>
      </c>
      <c r="CL96" s="98" t="s">
        <v>1</v>
      </c>
      <c r="CM96" s="98" t="s">
        <v>87</v>
      </c>
    </row>
    <row r="97" spans="1:91" s="6" customFormat="1" ht="16.5" customHeight="1">
      <c r="A97" s="88" t="s">
        <v>82</v>
      </c>
      <c r="B97" s="89"/>
      <c r="C97" s="90"/>
      <c r="D97" s="308" t="s">
        <v>91</v>
      </c>
      <c r="E97" s="308"/>
      <c r="F97" s="308"/>
      <c r="G97" s="308"/>
      <c r="H97" s="308"/>
      <c r="I97" s="91"/>
      <c r="J97" s="308" t="s">
        <v>92</v>
      </c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  <c r="AF97" s="308"/>
      <c r="AG97" s="306">
        <f>'SO 02 - Zázemí haly'!J30</f>
        <v>0</v>
      </c>
      <c r="AH97" s="307"/>
      <c r="AI97" s="307"/>
      <c r="AJ97" s="307"/>
      <c r="AK97" s="307"/>
      <c r="AL97" s="307"/>
      <c r="AM97" s="307"/>
      <c r="AN97" s="306">
        <f t="shared" si="0"/>
        <v>0</v>
      </c>
      <c r="AO97" s="307"/>
      <c r="AP97" s="307"/>
      <c r="AQ97" s="92" t="s">
        <v>85</v>
      </c>
      <c r="AR97" s="93"/>
      <c r="AS97" s="94">
        <v>0</v>
      </c>
      <c r="AT97" s="95">
        <f t="shared" si="1"/>
        <v>0</v>
      </c>
      <c r="AU97" s="96">
        <f>'SO 02 - Zázemí haly'!P141</f>
        <v>0</v>
      </c>
      <c r="AV97" s="95">
        <f>'SO 02 - Zázemí haly'!J33</f>
        <v>0</v>
      </c>
      <c r="AW97" s="95">
        <f>'SO 02 - Zázemí haly'!J34</f>
        <v>0</v>
      </c>
      <c r="AX97" s="95">
        <f>'SO 02 - Zázemí haly'!J35</f>
        <v>0</v>
      </c>
      <c r="AY97" s="95">
        <f>'SO 02 - Zázemí haly'!J36</f>
        <v>0</v>
      </c>
      <c r="AZ97" s="95">
        <f>'SO 02 - Zázemí haly'!F33</f>
        <v>0</v>
      </c>
      <c r="BA97" s="95">
        <f>'SO 02 - Zázemí haly'!F34</f>
        <v>0</v>
      </c>
      <c r="BB97" s="95">
        <f>'SO 02 - Zázemí haly'!F35</f>
        <v>0</v>
      </c>
      <c r="BC97" s="95">
        <f>'SO 02 - Zázemí haly'!F36</f>
        <v>0</v>
      </c>
      <c r="BD97" s="97">
        <f>'SO 02 - Zázemí haly'!F37</f>
        <v>0</v>
      </c>
      <c r="BT97" s="98" t="s">
        <v>14</v>
      </c>
      <c r="BV97" s="98" t="s">
        <v>80</v>
      </c>
      <c r="BW97" s="98" t="s">
        <v>93</v>
      </c>
      <c r="BX97" s="98" t="s">
        <v>5</v>
      </c>
      <c r="CL97" s="98" t="s">
        <v>1</v>
      </c>
      <c r="CM97" s="98" t="s">
        <v>87</v>
      </c>
    </row>
    <row r="98" spans="1:91" s="6" customFormat="1" ht="16.5" customHeight="1">
      <c r="A98" s="88" t="s">
        <v>82</v>
      </c>
      <c r="B98" s="89"/>
      <c r="C98" s="90"/>
      <c r="D98" s="308" t="s">
        <v>94</v>
      </c>
      <c r="E98" s="308"/>
      <c r="F98" s="308"/>
      <c r="G98" s="308"/>
      <c r="H98" s="308"/>
      <c r="I98" s="91"/>
      <c r="J98" s="308" t="s">
        <v>95</v>
      </c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6">
        <f>'SO 03 - Sportovní hala'!J30</f>
        <v>0</v>
      </c>
      <c r="AH98" s="307"/>
      <c r="AI98" s="307"/>
      <c r="AJ98" s="307"/>
      <c r="AK98" s="307"/>
      <c r="AL98" s="307"/>
      <c r="AM98" s="307"/>
      <c r="AN98" s="306">
        <f t="shared" si="0"/>
        <v>0</v>
      </c>
      <c r="AO98" s="307"/>
      <c r="AP98" s="307"/>
      <c r="AQ98" s="92" t="s">
        <v>85</v>
      </c>
      <c r="AR98" s="93"/>
      <c r="AS98" s="94">
        <v>0</v>
      </c>
      <c r="AT98" s="95">
        <f t="shared" si="1"/>
        <v>0</v>
      </c>
      <c r="AU98" s="96">
        <f>'SO 03 - Sportovní hala'!P135</f>
        <v>0</v>
      </c>
      <c r="AV98" s="95">
        <f>'SO 03 - Sportovní hala'!J33</f>
        <v>0</v>
      </c>
      <c r="AW98" s="95">
        <f>'SO 03 - Sportovní hala'!J34</f>
        <v>0</v>
      </c>
      <c r="AX98" s="95">
        <f>'SO 03 - Sportovní hala'!J35</f>
        <v>0</v>
      </c>
      <c r="AY98" s="95">
        <f>'SO 03 - Sportovní hala'!J36</f>
        <v>0</v>
      </c>
      <c r="AZ98" s="95">
        <f>'SO 03 - Sportovní hala'!F33</f>
        <v>0</v>
      </c>
      <c r="BA98" s="95">
        <f>'SO 03 - Sportovní hala'!F34</f>
        <v>0</v>
      </c>
      <c r="BB98" s="95">
        <f>'SO 03 - Sportovní hala'!F35</f>
        <v>0</v>
      </c>
      <c r="BC98" s="95">
        <f>'SO 03 - Sportovní hala'!F36</f>
        <v>0</v>
      </c>
      <c r="BD98" s="97">
        <f>'SO 03 - Sportovní hala'!F37</f>
        <v>0</v>
      </c>
      <c r="BT98" s="98" t="s">
        <v>14</v>
      </c>
      <c r="BV98" s="98" t="s">
        <v>80</v>
      </c>
      <c r="BW98" s="98" t="s">
        <v>96</v>
      </c>
      <c r="BX98" s="98" t="s">
        <v>5</v>
      </c>
      <c r="CL98" s="98" t="s">
        <v>1</v>
      </c>
      <c r="CM98" s="98" t="s">
        <v>87</v>
      </c>
    </row>
    <row r="99" spans="1:91" s="6" customFormat="1" ht="16.5" customHeight="1">
      <c r="A99" s="88" t="s">
        <v>82</v>
      </c>
      <c r="B99" s="89"/>
      <c r="C99" s="90"/>
      <c r="D99" s="308" t="s">
        <v>97</v>
      </c>
      <c r="E99" s="308"/>
      <c r="F99" s="308"/>
      <c r="G99" s="308"/>
      <c r="H99" s="308"/>
      <c r="I99" s="91"/>
      <c r="J99" s="308" t="s">
        <v>98</v>
      </c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6">
        <f>'SO 04 - Zpevněné plochy'!J30</f>
        <v>0</v>
      </c>
      <c r="AH99" s="307"/>
      <c r="AI99" s="307"/>
      <c r="AJ99" s="307"/>
      <c r="AK99" s="307"/>
      <c r="AL99" s="307"/>
      <c r="AM99" s="307"/>
      <c r="AN99" s="306">
        <f t="shared" si="0"/>
        <v>0</v>
      </c>
      <c r="AO99" s="307"/>
      <c r="AP99" s="307"/>
      <c r="AQ99" s="92" t="s">
        <v>85</v>
      </c>
      <c r="AR99" s="93"/>
      <c r="AS99" s="94">
        <v>0</v>
      </c>
      <c r="AT99" s="95">
        <f t="shared" si="1"/>
        <v>0</v>
      </c>
      <c r="AU99" s="96">
        <f>'SO 04 - Zpevněné plochy'!P129</f>
        <v>0</v>
      </c>
      <c r="AV99" s="95">
        <f>'SO 04 - Zpevněné plochy'!J33</f>
        <v>0</v>
      </c>
      <c r="AW99" s="95">
        <f>'SO 04 - Zpevněné plochy'!J34</f>
        <v>0</v>
      </c>
      <c r="AX99" s="95">
        <f>'SO 04 - Zpevněné plochy'!J35</f>
        <v>0</v>
      </c>
      <c r="AY99" s="95">
        <f>'SO 04 - Zpevněné plochy'!J36</f>
        <v>0</v>
      </c>
      <c r="AZ99" s="95">
        <f>'SO 04 - Zpevněné plochy'!F33</f>
        <v>0</v>
      </c>
      <c r="BA99" s="95">
        <f>'SO 04 - Zpevněné plochy'!F34</f>
        <v>0</v>
      </c>
      <c r="BB99" s="95">
        <f>'SO 04 - Zpevněné plochy'!F35</f>
        <v>0</v>
      </c>
      <c r="BC99" s="95">
        <f>'SO 04 - Zpevněné plochy'!F36</f>
        <v>0</v>
      </c>
      <c r="BD99" s="97">
        <f>'SO 04 - Zpevněné plochy'!F37</f>
        <v>0</v>
      </c>
      <c r="BT99" s="98" t="s">
        <v>14</v>
      </c>
      <c r="BV99" s="98" t="s">
        <v>80</v>
      </c>
      <c r="BW99" s="98" t="s">
        <v>99</v>
      </c>
      <c r="BX99" s="98" t="s">
        <v>5</v>
      </c>
      <c r="CL99" s="98" t="s">
        <v>1</v>
      </c>
      <c r="CM99" s="98" t="s">
        <v>87</v>
      </c>
    </row>
    <row r="100" spans="1:91" s="6" customFormat="1" ht="16.5" customHeight="1">
      <c r="A100" s="88" t="s">
        <v>82</v>
      </c>
      <c r="B100" s="89"/>
      <c r="C100" s="90"/>
      <c r="D100" s="308" t="s">
        <v>100</v>
      </c>
      <c r="E100" s="308"/>
      <c r="F100" s="308"/>
      <c r="G100" s="308"/>
      <c r="H100" s="308"/>
      <c r="I100" s="91"/>
      <c r="J100" s="308" t="s">
        <v>101</v>
      </c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  <c r="AA100" s="308"/>
      <c r="AB100" s="308"/>
      <c r="AC100" s="308"/>
      <c r="AD100" s="308"/>
      <c r="AE100" s="308"/>
      <c r="AF100" s="308"/>
      <c r="AG100" s="306">
        <f>'SO 05 - Oplocení'!J30</f>
        <v>0</v>
      </c>
      <c r="AH100" s="307"/>
      <c r="AI100" s="307"/>
      <c r="AJ100" s="307"/>
      <c r="AK100" s="307"/>
      <c r="AL100" s="307"/>
      <c r="AM100" s="307"/>
      <c r="AN100" s="306">
        <f t="shared" si="0"/>
        <v>0</v>
      </c>
      <c r="AO100" s="307"/>
      <c r="AP100" s="307"/>
      <c r="AQ100" s="92" t="s">
        <v>85</v>
      </c>
      <c r="AR100" s="93"/>
      <c r="AS100" s="94">
        <v>0</v>
      </c>
      <c r="AT100" s="95">
        <f t="shared" si="1"/>
        <v>0</v>
      </c>
      <c r="AU100" s="96">
        <f>'SO 05 - Oplocení'!P119</f>
        <v>0</v>
      </c>
      <c r="AV100" s="95">
        <f>'SO 05 - Oplocení'!J33</f>
        <v>0</v>
      </c>
      <c r="AW100" s="95">
        <f>'SO 05 - Oplocení'!J34</f>
        <v>0</v>
      </c>
      <c r="AX100" s="95">
        <f>'SO 05 - Oplocení'!J35</f>
        <v>0</v>
      </c>
      <c r="AY100" s="95">
        <f>'SO 05 - Oplocení'!J36</f>
        <v>0</v>
      </c>
      <c r="AZ100" s="95">
        <f>'SO 05 - Oplocení'!F33</f>
        <v>0</v>
      </c>
      <c r="BA100" s="95">
        <f>'SO 05 - Oplocení'!F34</f>
        <v>0</v>
      </c>
      <c r="BB100" s="95">
        <f>'SO 05 - Oplocení'!F35</f>
        <v>0</v>
      </c>
      <c r="BC100" s="95">
        <f>'SO 05 - Oplocení'!F36</f>
        <v>0</v>
      </c>
      <c r="BD100" s="97">
        <f>'SO 05 - Oplocení'!F37</f>
        <v>0</v>
      </c>
      <c r="BT100" s="98" t="s">
        <v>14</v>
      </c>
      <c r="BV100" s="98" t="s">
        <v>80</v>
      </c>
      <c r="BW100" s="98" t="s">
        <v>102</v>
      </c>
      <c r="BX100" s="98" t="s">
        <v>5</v>
      </c>
      <c r="CL100" s="98" t="s">
        <v>1</v>
      </c>
      <c r="CM100" s="98" t="s">
        <v>87</v>
      </c>
    </row>
    <row r="101" spans="1:91" s="6" customFormat="1" ht="16.5" customHeight="1">
      <c r="A101" s="88" t="s">
        <v>82</v>
      </c>
      <c r="B101" s="89"/>
      <c r="C101" s="90"/>
      <c r="D101" s="308" t="s">
        <v>103</v>
      </c>
      <c r="E101" s="308"/>
      <c r="F101" s="308"/>
      <c r="G101" s="308"/>
      <c r="H101" s="308"/>
      <c r="I101" s="91"/>
      <c r="J101" s="308" t="s">
        <v>104</v>
      </c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  <c r="AA101" s="308"/>
      <c r="AB101" s="308"/>
      <c r="AC101" s="308"/>
      <c r="AD101" s="308"/>
      <c r="AE101" s="308"/>
      <c r="AF101" s="308"/>
      <c r="AG101" s="306">
        <f>'SO 06 - Přípojka kanalizace'!J30</f>
        <v>0</v>
      </c>
      <c r="AH101" s="307"/>
      <c r="AI101" s="307"/>
      <c r="AJ101" s="307"/>
      <c r="AK101" s="307"/>
      <c r="AL101" s="307"/>
      <c r="AM101" s="307"/>
      <c r="AN101" s="306">
        <f t="shared" si="0"/>
        <v>0</v>
      </c>
      <c r="AO101" s="307"/>
      <c r="AP101" s="307"/>
      <c r="AQ101" s="92" t="s">
        <v>85</v>
      </c>
      <c r="AR101" s="93"/>
      <c r="AS101" s="94">
        <v>0</v>
      </c>
      <c r="AT101" s="95">
        <f t="shared" si="1"/>
        <v>0</v>
      </c>
      <c r="AU101" s="96">
        <f>'SO 06 - Přípojka kanalizace'!P120</f>
        <v>0</v>
      </c>
      <c r="AV101" s="95">
        <f>'SO 06 - Přípojka kanalizace'!J33</f>
        <v>0</v>
      </c>
      <c r="AW101" s="95">
        <f>'SO 06 - Přípojka kanalizace'!J34</f>
        <v>0</v>
      </c>
      <c r="AX101" s="95">
        <f>'SO 06 - Přípojka kanalizace'!J35</f>
        <v>0</v>
      </c>
      <c r="AY101" s="95">
        <f>'SO 06 - Přípojka kanalizace'!J36</f>
        <v>0</v>
      </c>
      <c r="AZ101" s="95">
        <f>'SO 06 - Přípojka kanalizace'!F33</f>
        <v>0</v>
      </c>
      <c r="BA101" s="95">
        <f>'SO 06 - Přípojka kanalizace'!F34</f>
        <v>0</v>
      </c>
      <c r="BB101" s="95">
        <f>'SO 06 - Přípojka kanalizace'!F35</f>
        <v>0</v>
      </c>
      <c r="BC101" s="95">
        <f>'SO 06 - Přípojka kanalizace'!F36</f>
        <v>0</v>
      </c>
      <c r="BD101" s="97">
        <f>'SO 06 - Přípojka kanalizace'!F37</f>
        <v>0</v>
      </c>
      <c r="BT101" s="98" t="s">
        <v>14</v>
      </c>
      <c r="BV101" s="98" t="s">
        <v>80</v>
      </c>
      <c r="BW101" s="98" t="s">
        <v>105</v>
      </c>
      <c r="BX101" s="98" t="s">
        <v>5</v>
      </c>
      <c r="CL101" s="98" t="s">
        <v>1</v>
      </c>
      <c r="CM101" s="98" t="s">
        <v>87</v>
      </c>
    </row>
    <row r="102" spans="1:91" s="6" customFormat="1" ht="16.5" customHeight="1">
      <c r="A102" s="88" t="s">
        <v>82</v>
      </c>
      <c r="B102" s="89"/>
      <c r="C102" s="90"/>
      <c r="D102" s="308" t="s">
        <v>106</v>
      </c>
      <c r="E102" s="308"/>
      <c r="F102" s="308"/>
      <c r="G102" s="308"/>
      <c r="H102" s="308"/>
      <c r="I102" s="91"/>
      <c r="J102" s="308" t="s">
        <v>107</v>
      </c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  <c r="AA102" s="308"/>
      <c r="AB102" s="308"/>
      <c r="AC102" s="308"/>
      <c r="AD102" s="308"/>
      <c r="AE102" s="308"/>
      <c r="AF102" s="308"/>
      <c r="AG102" s="306">
        <f>'721 - Vnitřní kanalizace ...'!J30</f>
        <v>0</v>
      </c>
      <c r="AH102" s="307"/>
      <c r="AI102" s="307"/>
      <c r="AJ102" s="307"/>
      <c r="AK102" s="307"/>
      <c r="AL102" s="307"/>
      <c r="AM102" s="307"/>
      <c r="AN102" s="306">
        <f t="shared" si="0"/>
        <v>0</v>
      </c>
      <c r="AO102" s="307"/>
      <c r="AP102" s="307"/>
      <c r="AQ102" s="92" t="s">
        <v>85</v>
      </c>
      <c r="AR102" s="93"/>
      <c r="AS102" s="94">
        <v>0</v>
      </c>
      <c r="AT102" s="95">
        <f t="shared" si="1"/>
        <v>0</v>
      </c>
      <c r="AU102" s="96">
        <f>'721 - Vnitřní kanalizace ...'!P123</f>
        <v>0</v>
      </c>
      <c r="AV102" s="95">
        <f>'721 - Vnitřní kanalizace ...'!J33</f>
        <v>0</v>
      </c>
      <c r="AW102" s="95">
        <f>'721 - Vnitřní kanalizace ...'!J34</f>
        <v>0</v>
      </c>
      <c r="AX102" s="95">
        <f>'721 - Vnitřní kanalizace ...'!J35</f>
        <v>0</v>
      </c>
      <c r="AY102" s="95">
        <f>'721 - Vnitřní kanalizace ...'!J36</f>
        <v>0</v>
      </c>
      <c r="AZ102" s="95">
        <f>'721 - Vnitřní kanalizace ...'!F33</f>
        <v>0</v>
      </c>
      <c r="BA102" s="95">
        <f>'721 - Vnitřní kanalizace ...'!F34</f>
        <v>0</v>
      </c>
      <c r="BB102" s="95">
        <f>'721 - Vnitřní kanalizace ...'!F35</f>
        <v>0</v>
      </c>
      <c r="BC102" s="95">
        <f>'721 - Vnitřní kanalizace ...'!F36</f>
        <v>0</v>
      </c>
      <c r="BD102" s="97">
        <f>'721 - Vnitřní kanalizace ...'!F37</f>
        <v>0</v>
      </c>
      <c r="BT102" s="98" t="s">
        <v>14</v>
      </c>
      <c r="BV102" s="98" t="s">
        <v>80</v>
      </c>
      <c r="BW102" s="98" t="s">
        <v>108</v>
      </c>
      <c r="BX102" s="98" t="s">
        <v>5</v>
      </c>
      <c r="CL102" s="98" t="s">
        <v>1</v>
      </c>
      <c r="CM102" s="98" t="s">
        <v>87</v>
      </c>
    </row>
    <row r="103" spans="1:91" s="6" customFormat="1" ht="16.5" customHeight="1">
      <c r="A103" s="88" t="s">
        <v>82</v>
      </c>
      <c r="B103" s="89"/>
      <c r="C103" s="90"/>
      <c r="D103" s="308" t="s">
        <v>109</v>
      </c>
      <c r="E103" s="308"/>
      <c r="F103" s="308"/>
      <c r="G103" s="308"/>
      <c r="H103" s="308"/>
      <c r="I103" s="91"/>
      <c r="J103" s="308" t="s">
        <v>110</v>
      </c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6">
        <f>'723 - Plynovod'!J30</f>
        <v>0</v>
      </c>
      <c r="AH103" s="307"/>
      <c r="AI103" s="307"/>
      <c r="AJ103" s="307"/>
      <c r="AK103" s="307"/>
      <c r="AL103" s="307"/>
      <c r="AM103" s="307"/>
      <c r="AN103" s="306">
        <f t="shared" si="0"/>
        <v>0</v>
      </c>
      <c r="AO103" s="307"/>
      <c r="AP103" s="307"/>
      <c r="AQ103" s="92" t="s">
        <v>85</v>
      </c>
      <c r="AR103" s="93"/>
      <c r="AS103" s="94">
        <v>0</v>
      </c>
      <c r="AT103" s="95">
        <f t="shared" si="1"/>
        <v>0</v>
      </c>
      <c r="AU103" s="96">
        <f>'723 - Plynovod'!P120</f>
        <v>0</v>
      </c>
      <c r="AV103" s="95">
        <f>'723 - Plynovod'!J33</f>
        <v>0</v>
      </c>
      <c r="AW103" s="95">
        <f>'723 - Plynovod'!J34</f>
        <v>0</v>
      </c>
      <c r="AX103" s="95">
        <f>'723 - Plynovod'!J35</f>
        <v>0</v>
      </c>
      <c r="AY103" s="95">
        <f>'723 - Plynovod'!J36</f>
        <v>0</v>
      </c>
      <c r="AZ103" s="95">
        <f>'723 - Plynovod'!F33</f>
        <v>0</v>
      </c>
      <c r="BA103" s="95">
        <f>'723 - Plynovod'!F34</f>
        <v>0</v>
      </c>
      <c r="BB103" s="95">
        <f>'723 - Plynovod'!F35</f>
        <v>0</v>
      </c>
      <c r="BC103" s="95">
        <f>'723 - Plynovod'!F36</f>
        <v>0</v>
      </c>
      <c r="BD103" s="97">
        <f>'723 - Plynovod'!F37</f>
        <v>0</v>
      </c>
      <c r="BT103" s="98" t="s">
        <v>14</v>
      </c>
      <c r="BV103" s="98" t="s">
        <v>80</v>
      </c>
      <c r="BW103" s="98" t="s">
        <v>111</v>
      </c>
      <c r="BX103" s="98" t="s">
        <v>5</v>
      </c>
      <c r="CL103" s="98" t="s">
        <v>1</v>
      </c>
      <c r="CM103" s="98" t="s">
        <v>87</v>
      </c>
    </row>
    <row r="104" spans="1:91" s="6" customFormat="1" ht="16.5" customHeight="1">
      <c r="A104" s="88" t="s">
        <v>82</v>
      </c>
      <c r="B104" s="89"/>
      <c r="C104" s="90"/>
      <c r="D104" s="308" t="s">
        <v>112</v>
      </c>
      <c r="E104" s="308"/>
      <c r="F104" s="308"/>
      <c r="G104" s="308"/>
      <c r="H104" s="308"/>
      <c r="I104" s="91"/>
      <c r="J104" s="308" t="s">
        <v>113</v>
      </c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8"/>
      <c r="AB104" s="308"/>
      <c r="AC104" s="308"/>
      <c r="AD104" s="308"/>
      <c r="AE104" s="308"/>
      <c r="AF104" s="308"/>
      <c r="AG104" s="306">
        <f>'730 - Vytápění'!J30</f>
        <v>0</v>
      </c>
      <c r="AH104" s="307"/>
      <c r="AI104" s="307"/>
      <c r="AJ104" s="307"/>
      <c r="AK104" s="307"/>
      <c r="AL104" s="307"/>
      <c r="AM104" s="307"/>
      <c r="AN104" s="306">
        <f t="shared" si="0"/>
        <v>0</v>
      </c>
      <c r="AO104" s="307"/>
      <c r="AP104" s="307"/>
      <c r="AQ104" s="92" t="s">
        <v>85</v>
      </c>
      <c r="AR104" s="93"/>
      <c r="AS104" s="94">
        <v>0</v>
      </c>
      <c r="AT104" s="95">
        <f t="shared" si="1"/>
        <v>0</v>
      </c>
      <c r="AU104" s="96">
        <f>'730 - Vytápění'!P124</f>
        <v>0</v>
      </c>
      <c r="AV104" s="95">
        <f>'730 - Vytápění'!J33</f>
        <v>0</v>
      </c>
      <c r="AW104" s="95">
        <f>'730 - Vytápění'!J34</f>
        <v>0</v>
      </c>
      <c r="AX104" s="95">
        <f>'730 - Vytápění'!J35</f>
        <v>0</v>
      </c>
      <c r="AY104" s="95">
        <f>'730 - Vytápění'!J36</f>
        <v>0</v>
      </c>
      <c r="AZ104" s="95">
        <f>'730 - Vytápění'!F33</f>
        <v>0</v>
      </c>
      <c r="BA104" s="95">
        <f>'730 - Vytápění'!F34</f>
        <v>0</v>
      </c>
      <c r="BB104" s="95">
        <f>'730 - Vytápění'!F35</f>
        <v>0</v>
      </c>
      <c r="BC104" s="95">
        <f>'730 - Vytápění'!F36</f>
        <v>0</v>
      </c>
      <c r="BD104" s="97">
        <f>'730 - Vytápění'!F37</f>
        <v>0</v>
      </c>
      <c r="BT104" s="98" t="s">
        <v>14</v>
      </c>
      <c r="BV104" s="98" t="s">
        <v>80</v>
      </c>
      <c r="BW104" s="98" t="s">
        <v>114</v>
      </c>
      <c r="BX104" s="98" t="s">
        <v>5</v>
      </c>
      <c r="CL104" s="98" t="s">
        <v>1</v>
      </c>
      <c r="CM104" s="98" t="s">
        <v>87</v>
      </c>
    </row>
    <row r="105" spans="1:91" s="6" customFormat="1" ht="16.5" customHeight="1">
      <c r="A105" s="88" t="s">
        <v>82</v>
      </c>
      <c r="B105" s="89"/>
      <c r="C105" s="90"/>
      <c r="D105" s="308" t="s">
        <v>115</v>
      </c>
      <c r="E105" s="308"/>
      <c r="F105" s="308"/>
      <c r="G105" s="308"/>
      <c r="H105" s="308"/>
      <c r="I105" s="91"/>
      <c r="J105" s="308" t="s">
        <v>116</v>
      </c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08"/>
      <c r="Z105" s="308"/>
      <c r="AA105" s="308"/>
      <c r="AB105" s="308"/>
      <c r="AC105" s="308"/>
      <c r="AD105" s="308"/>
      <c r="AE105" s="308"/>
      <c r="AF105" s="308"/>
      <c r="AG105" s="306">
        <f>'742-2 - Silnoproud - hala'!J30</f>
        <v>0</v>
      </c>
      <c r="AH105" s="307"/>
      <c r="AI105" s="307"/>
      <c r="AJ105" s="307"/>
      <c r="AK105" s="307"/>
      <c r="AL105" s="307"/>
      <c r="AM105" s="307"/>
      <c r="AN105" s="306">
        <f t="shared" si="0"/>
        <v>0</v>
      </c>
      <c r="AO105" s="307"/>
      <c r="AP105" s="307"/>
      <c r="AQ105" s="92" t="s">
        <v>85</v>
      </c>
      <c r="AR105" s="93"/>
      <c r="AS105" s="94">
        <v>0</v>
      </c>
      <c r="AT105" s="95">
        <f t="shared" si="1"/>
        <v>0</v>
      </c>
      <c r="AU105" s="96">
        <f>'742-2 - Silnoproud - hala'!P117</f>
        <v>0</v>
      </c>
      <c r="AV105" s="95">
        <f>'742-2 - Silnoproud - hala'!J33</f>
        <v>0</v>
      </c>
      <c r="AW105" s="95">
        <f>'742-2 - Silnoproud - hala'!J34</f>
        <v>0</v>
      </c>
      <c r="AX105" s="95">
        <f>'742-2 - Silnoproud - hala'!J35</f>
        <v>0</v>
      </c>
      <c r="AY105" s="95">
        <f>'742-2 - Silnoproud - hala'!J36</f>
        <v>0</v>
      </c>
      <c r="AZ105" s="95">
        <f>'742-2 - Silnoproud - hala'!F33</f>
        <v>0</v>
      </c>
      <c r="BA105" s="95">
        <f>'742-2 - Silnoproud - hala'!F34</f>
        <v>0</v>
      </c>
      <c r="BB105" s="95">
        <f>'742-2 - Silnoproud - hala'!F35</f>
        <v>0</v>
      </c>
      <c r="BC105" s="95">
        <f>'742-2 - Silnoproud - hala'!F36</f>
        <v>0</v>
      </c>
      <c r="BD105" s="97">
        <f>'742-2 - Silnoproud - hala'!F37</f>
        <v>0</v>
      </c>
      <c r="BT105" s="98" t="s">
        <v>14</v>
      </c>
      <c r="BV105" s="98" t="s">
        <v>80</v>
      </c>
      <c r="BW105" s="98" t="s">
        <v>117</v>
      </c>
      <c r="BX105" s="98" t="s">
        <v>5</v>
      </c>
      <c r="CL105" s="98" t="s">
        <v>1</v>
      </c>
      <c r="CM105" s="98" t="s">
        <v>87</v>
      </c>
    </row>
    <row r="106" spans="1:91" s="6" customFormat="1" ht="16.5" customHeight="1">
      <c r="A106" s="88" t="s">
        <v>82</v>
      </c>
      <c r="B106" s="89"/>
      <c r="C106" s="90"/>
      <c r="D106" s="308" t="s">
        <v>118</v>
      </c>
      <c r="E106" s="308"/>
      <c r="F106" s="308"/>
      <c r="G106" s="308"/>
      <c r="H106" s="308"/>
      <c r="I106" s="91"/>
      <c r="J106" s="308" t="s">
        <v>119</v>
      </c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  <c r="U106" s="308"/>
      <c r="V106" s="308"/>
      <c r="W106" s="308"/>
      <c r="X106" s="308"/>
      <c r="Y106" s="308"/>
      <c r="Z106" s="308"/>
      <c r="AA106" s="308"/>
      <c r="AB106" s="308"/>
      <c r="AC106" s="308"/>
      <c r="AD106" s="308"/>
      <c r="AE106" s="308"/>
      <c r="AF106" s="308"/>
      <c r="AG106" s="306">
        <f>'742-A06 - Měření a regulace'!J30</f>
        <v>0</v>
      </c>
      <c r="AH106" s="307"/>
      <c r="AI106" s="307"/>
      <c r="AJ106" s="307"/>
      <c r="AK106" s="307"/>
      <c r="AL106" s="307"/>
      <c r="AM106" s="307"/>
      <c r="AN106" s="306">
        <f t="shared" si="0"/>
        <v>0</v>
      </c>
      <c r="AO106" s="307"/>
      <c r="AP106" s="307"/>
      <c r="AQ106" s="92" t="s">
        <v>85</v>
      </c>
      <c r="AR106" s="93"/>
      <c r="AS106" s="94">
        <v>0</v>
      </c>
      <c r="AT106" s="95">
        <f t="shared" si="1"/>
        <v>0</v>
      </c>
      <c r="AU106" s="96">
        <f>'742-A06 - Měření a regulace'!P122</f>
        <v>0</v>
      </c>
      <c r="AV106" s="95">
        <f>'742-A06 - Měření a regulace'!J33</f>
        <v>0</v>
      </c>
      <c r="AW106" s="95">
        <f>'742-A06 - Měření a regulace'!J34</f>
        <v>0</v>
      </c>
      <c r="AX106" s="95">
        <f>'742-A06 - Měření a regulace'!J35</f>
        <v>0</v>
      </c>
      <c r="AY106" s="95">
        <f>'742-A06 - Měření a regulace'!J36</f>
        <v>0</v>
      </c>
      <c r="AZ106" s="95">
        <f>'742-A06 - Měření a regulace'!F33</f>
        <v>0</v>
      </c>
      <c r="BA106" s="95">
        <f>'742-A06 - Měření a regulace'!F34</f>
        <v>0</v>
      </c>
      <c r="BB106" s="95">
        <f>'742-A06 - Měření a regulace'!F35</f>
        <v>0</v>
      </c>
      <c r="BC106" s="95">
        <f>'742-A06 - Měření a regulace'!F36</f>
        <v>0</v>
      </c>
      <c r="BD106" s="97">
        <f>'742-A06 - Měření a regulace'!F37</f>
        <v>0</v>
      </c>
      <c r="BT106" s="98" t="s">
        <v>14</v>
      </c>
      <c r="BV106" s="98" t="s">
        <v>80</v>
      </c>
      <c r="BW106" s="98" t="s">
        <v>120</v>
      </c>
      <c r="BX106" s="98" t="s">
        <v>5</v>
      </c>
      <c r="CL106" s="98" t="s">
        <v>1</v>
      </c>
      <c r="CM106" s="98" t="s">
        <v>87</v>
      </c>
    </row>
    <row r="107" spans="1:91" s="6" customFormat="1" ht="16.5" customHeight="1">
      <c r="A107" s="88" t="s">
        <v>82</v>
      </c>
      <c r="B107" s="89"/>
      <c r="C107" s="90"/>
      <c r="D107" s="308" t="s">
        <v>121</v>
      </c>
      <c r="E107" s="308"/>
      <c r="F107" s="308"/>
      <c r="G107" s="308"/>
      <c r="H107" s="308"/>
      <c r="I107" s="91"/>
      <c r="J107" s="308" t="s">
        <v>122</v>
      </c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308"/>
      <c r="V107" s="308"/>
      <c r="W107" s="308"/>
      <c r="X107" s="308"/>
      <c r="Y107" s="308"/>
      <c r="Z107" s="308"/>
      <c r="AA107" s="308"/>
      <c r="AB107" s="308"/>
      <c r="AC107" s="308"/>
      <c r="AD107" s="308"/>
      <c r="AE107" s="308"/>
      <c r="AF107" s="308"/>
      <c r="AG107" s="306">
        <f>'751-1 - Vzduchotechnika -...'!J30</f>
        <v>0</v>
      </c>
      <c r="AH107" s="307"/>
      <c r="AI107" s="307"/>
      <c r="AJ107" s="307"/>
      <c r="AK107" s="307"/>
      <c r="AL107" s="307"/>
      <c r="AM107" s="307"/>
      <c r="AN107" s="306">
        <f t="shared" si="0"/>
        <v>0</v>
      </c>
      <c r="AO107" s="307"/>
      <c r="AP107" s="307"/>
      <c r="AQ107" s="92" t="s">
        <v>85</v>
      </c>
      <c r="AR107" s="93"/>
      <c r="AS107" s="94">
        <v>0</v>
      </c>
      <c r="AT107" s="95">
        <f t="shared" si="1"/>
        <v>0</v>
      </c>
      <c r="AU107" s="96">
        <f>'751-1 - Vzduchotechnika -...'!P120</f>
        <v>0</v>
      </c>
      <c r="AV107" s="95">
        <f>'751-1 - Vzduchotechnika -...'!J33</f>
        <v>0</v>
      </c>
      <c r="AW107" s="95">
        <f>'751-1 - Vzduchotechnika -...'!J34</f>
        <v>0</v>
      </c>
      <c r="AX107" s="95">
        <f>'751-1 - Vzduchotechnika -...'!J35</f>
        <v>0</v>
      </c>
      <c r="AY107" s="95">
        <f>'751-1 - Vzduchotechnika -...'!J36</f>
        <v>0</v>
      </c>
      <c r="AZ107" s="95">
        <f>'751-1 - Vzduchotechnika -...'!F33</f>
        <v>0</v>
      </c>
      <c r="BA107" s="95">
        <f>'751-1 - Vzduchotechnika -...'!F34</f>
        <v>0</v>
      </c>
      <c r="BB107" s="95">
        <f>'751-1 - Vzduchotechnika -...'!F35</f>
        <v>0</v>
      </c>
      <c r="BC107" s="95">
        <f>'751-1 - Vzduchotechnika -...'!F36</f>
        <v>0</v>
      </c>
      <c r="BD107" s="97">
        <f>'751-1 - Vzduchotechnika -...'!F37</f>
        <v>0</v>
      </c>
      <c r="BT107" s="98" t="s">
        <v>14</v>
      </c>
      <c r="BV107" s="98" t="s">
        <v>80</v>
      </c>
      <c r="BW107" s="98" t="s">
        <v>123</v>
      </c>
      <c r="BX107" s="98" t="s">
        <v>5</v>
      </c>
      <c r="CL107" s="98" t="s">
        <v>1</v>
      </c>
      <c r="CM107" s="98" t="s">
        <v>87</v>
      </c>
    </row>
    <row r="108" spans="1:91" s="6" customFormat="1" ht="16.5" customHeight="1">
      <c r="A108" s="88" t="s">
        <v>82</v>
      </c>
      <c r="B108" s="89"/>
      <c r="C108" s="90"/>
      <c r="D108" s="308" t="s">
        <v>124</v>
      </c>
      <c r="E108" s="308"/>
      <c r="F108" s="308"/>
      <c r="G108" s="308"/>
      <c r="H108" s="308"/>
      <c r="I108" s="91"/>
      <c r="J108" s="308" t="s">
        <v>125</v>
      </c>
      <c r="K108" s="308"/>
      <c r="L108" s="308"/>
      <c r="M108" s="308"/>
      <c r="N108" s="308"/>
      <c r="O108" s="308"/>
      <c r="P108" s="308"/>
      <c r="Q108" s="308"/>
      <c r="R108" s="308"/>
      <c r="S108" s="308"/>
      <c r="T108" s="308"/>
      <c r="U108" s="308"/>
      <c r="V108" s="308"/>
      <c r="W108" s="308"/>
      <c r="X108" s="308"/>
      <c r="Y108" s="308"/>
      <c r="Z108" s="308"/>
      <c r="AA108" s="308"/>
      <c r="AB108" s="308"/>
      <c r="AC108" s="308"/>
      <c r="AD108" s="308"/>
      <c r="AE108" s="308"/>
      <c r="AF108" s="308"/>
      <c r="AG108" s="306">
        <f>'751-2 - Vzduchotechnika -...'!J30</f>
        <v>0</v>
      </c>
      <c r="AH108" s="307"/>
      <c r="AI108" s="307"/>
      <c r="AJ108" s="307"/>
      <c r="AK108" s="307"/>
      <c r="AL108" s="307"/>
      <c r="AM108" s="307"/>
      <c r="AN108" s="306">
        <f t="shared" si="0"/>
        <v>0</v>
      </c>
      <c r="AO108" s="307"/>
      <c r="AP108" s="307"/>
      <c r="AQ108" s="92" t="s">
        <v>85</v>
      </c>
      <c r="AR108" s="93"/>
      <c r="AS108" s="99">
        <v>0</v>
      </c>
      <c r="AT108" s="100">
        <f t="shared" si="1"/>
        <v>0</v>
      </c>
      <c r="AU108" s="101">
        <f>'751-2 - Vzduchotechnika -...'!P120</f>
        <v>0</v>
      </c>
      <c r="AV108" s="100">
        <f>'751-2 - Vzduchotechnika -...'!J33</f>
        <v>0</v>
      </c>
      <c r="AW108" s="100">
        <f>'751-2 - Vzduchotechnika -...'!J34</f>
        <v>0</v>
      </c>
      <c r="AX108" s="100">
        <f>'751-2 - Vzduchotechnika -...'!J35</f>
        <v>0</v>
      </c>
      <c r="AY108" s="100">
        <f>'751-2 - Vzduchotechnika -...'!J36</f>
        <v>0</v>
      </c>
      <c r="AZ108" s="100">
        <f>'751-2 - Vzduchotechnika -...'!F33</f>
        <v>0</v>
      </c>
      <c r="BA108" s="100">
        <f>'751-2 - Vzduchotechnika -...'!F34</f>
        <v>0</v>
      </c>
      <c r="BB108" s="100">
        <f>'751-2 - Vzduchotechnika -...'!F35</f>
        <v>0</v>
      </c>
      <c r="BC108" s="100">
        <f>'751-2 - Vzduchotechnika -...'!F36</f>
        <v>0</v>
      </c>
      <c r="BD108" s="102">
        <f>'751-2 - Vzduchotechnika -...'!F37</f>
        <v>0</v>
      </c>
      <c r="BT108" s="98" t="s">
        <v>14</v>
      </c>
      <c r="BV108" s="98" t="s">
        <v>80</v>
      </c>
      <c r="BW108" s="98" t="s">
        <v>126</v>
      </c>
      <c r="BX108" s="98" t="s">
        <v>5</v>
      </c>
      <c r="CL108" s="98" t="s">
        <v>1</v>
      </c>
      <c r="CM108" s="98" t="s">
        <v>87</v>
      </c>
    </row>
    <row r="109" spans="2:44" s="1" customFormat="1" ht="30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8"/>
    </row>
    <row r="110" spans="2:44" s="1" customFormat="1" ht="6.95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38"/>
    </row>
  </sheetData>
  <sheetProtection algorithmName="SHA-512" hashValue="kBGatsXVYPTWhjlQjj0xJg/K+uWWdDuU/7XXr/3Bk7UNgkN08Z1Ungx7lCtrBr0i7aaTsw3wguaa8pz3TaMvbg==" saltValue="G+78cU02wIhlBYlz6ZUnakX6VT8nNQTBdaEjCVPVJIXHYXXkq4B1T1/2005v1X6Qj8OckwM5G0YHsGU8EPpnVg==" spinCount="100000" sheet="1" objects="1" scenarios="1" formatColumns="0" formatRows="0"/>
  <mergeCells count="94">
    <mergeCell ref="J108:AF108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AG108:AM108"/>
    <mergeCell ref="C92:G92"/>
    <mergeCell ref="I92:AF92"/>
    <mergeCell ref="J95:AF95"/>
    <mergeCell ref="J96:AF96"/>
    <mergeCell ref="J97:AF97"/>
    <mergeCell ref="J98:AF98"/>
    <mergeCell ref="J99:AF99"/>
    <mergeCell ref="J100:AF100"/>
    <mergeCell ref="J101:AF101"/>
    <mergeCell ref="J102:AF102"/>
    <mergeCell ref="J103:AF103"/>
    <mergeCell ref="J104:AF104"/>
    <mergeCell ref="J105:AF105"/>
    <mergeCell ref="J106:AF106"/>
    <mergeCell ref="J107:AF107"/>
    <mergeCell ref="AG104:AM104"/>
    <mergeCell ref="AG103:AM103"/>
    <mergeCell ref="AG105:AM105"/>
    <mergeCell ref="AG106:AM106"/>
    <mergeCell ref="AG107:AM107"/>
    <mergeCell ref="AN107:AP107"/>
    <mergeCell ref="AN108:AP108"/>
    <mergeCell ref="D102:H102"/>
    <mergeCell ref="D95:H95"/>
    <mergeCell ref="D96:H96"/>
    <mergeCell ref="D97:H97"/>
    <mergeCell ref="D98:H98"/>
    <mergeCell ref="D99:H99"/>
    <mergeCell ref="D100:H100"/>
    <mergeCell ref="D101:H101"/>
    <mergeCell ref="D103:H103"/>
    <mergeCell ref="D104:H104"/>
    <mergeCell ref="D105:H105"/>
    <mergeCell ref="D106:H106"/>
    <mergeCell ref="D107:H107"/>
    <mergeCell ref="D108:H108"/>
    <mergeCell ref="AN102:AP102"/>
    <mergeCell ref="AN103:AP103"/>
    <mergeCell ref="AN104:AP104"/>
    <mergeCell ref="AN105:AP105"/>
    <mergeCell ref="AN106:AP10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O 00 - VRN'!C2" display="/"/>
    <hyperlink ref="A96" location="'SO 01 - Příprava území'!C2" display="/"/>
    <hyperlink ref="A97" location="'SO 02 - Zázemí haly'!C2" display="/"/>
    <hyperlink ref="A98" location="'SO 03 - Sportovní hala'!C2" display="/"/>
    <hyperlink ref="A99" location="'SO 04 - Zpevněné plochy'!C2" display="/"/>
    <hyperlink ref="A100" location="'SO 05 - Oplocení'!C2" display="/"/>
    <hyperlink ref="A101" location="'SO 06 - Přípojka kanalizace'!C2" display="/"/>
    <hyperlink ref="A102" location="'721 - Vnitřní kanalizace ...'!C2" display="/"/>
    <hyperlink ref="A103" location="'723 - Plynovod'!C2" display="/"/>
    <hyperlink ref="A104" location="'730 - Vytápění'!C2" display="/"/>
    <hyperlink ref="A105" location="'742-2 - Silnoproud - hala'!C2" display="/"/>
    <hyperlink ref="A106" location="'742-A06 - Měření a regulace'!C2" display="/"/>
    <hyperlink ref="A107" location="'751-1 - Vzduchotechnika -...'!C2" display="/"/>
    <hyperlink ref="A108" location="'751-2 - Vzduchotechnika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111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127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16" t="str">
        <f>'Rekapitulace stavby'!K6</f>
        <v>Rozšíření kapacit zázemí ZŠ Šlapanice - pavilon G</v>
      </c>
      <c r="F7" s="317"/>
      <c r="G7" s="317"/>
      <c r="H7" s="317"/>
      <c r="L7" s="20"/>
    </row>
    <row r="8" spans="2:12" s="1" customFormat="1" ht="12" customHeight="1">
      <c r="B8" s="38"/>
      <c r="D8" s="109" t="s">
        <v>128</v>
      </c>
      <c r="I8" s="110"/>
      <c r="L8" s="38"/>
    </row>
    <row r="9" spans="2:12" s="1" customFormat="1" ht="36.95" customHeight="1">
      <c r="B9" s="38"/>
      <c r="E9" s="318" t="s">
        <v>1983</v>
      </c>
      <c r="F9" s="319"/>
      <c r="G9" s="319"/>
      <c r="H9" s="31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36</v>
      </c>
      <c r="I12" s="112" t="s">
        <v>22</v>
      </c>
      <c r="J12" s="113" t="str">
        <f>'Rekapitulace stavby'!AN8</f>
        <v>11. 12. 2018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>00282651</v>
      </c>
      <c r="L14" s="38"/>
    </row>
    <row r="15" spans="2:12" s="1" customFormat="1" ht="18" customHeight="1">
      <c r="B15" s="38"/>
      <c r="E15" s="111" t="str">
        <f>IF('Rekapitulace stavby'!E11="","",'Rekapitulace stavby'!E11)</f>
        <v>Město Šlapanice</v>
      </c>
      <c r="I15" s="112" t="s">
        <v>28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29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0" t="str">
        <f>'Rekapitulace stavby'!E14</f>
        <v>Vyplň údaj</v>
      </c>
      <c r="F18" s="321"/>
      <c r="G18" s="321"/>
      <c r="H18" s="321"/>
      <c r="I18" s="112" t="s">
        <v>28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31</v>
      </c>
      <c r="I20" s="112" t="s">
        <v>25</v>
      </c>
      <c r="J20" s="111" t="str">
        <f>IF('Rekapitulace stavby'!AN16="","",'Rekapitulace stavby'!AN16)</f>
        <v>04679199</v>
      </c>
      <c r="L20" s="38"/>
    </row>
    <row r="21" spans="2:12" s="1" customFormat="1" ht="18" customHeight="1">
      <c r="B21" s="38"/>
      <c r="E21" s="111" t="str">
        <f>IF('Rekapitulace stavby'!E17="","",'Rekapitulace stavby'!E17)</f>
        <v>T PROJEKT AED s.r.o.</v>
      </c>
      <c r="I21" s="112" t="s">
        <v>28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35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28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22" t="s">
        <v>1</v>
      </c>
      <c r="F27" s="322"/>
      <c r="G27" s="322"/>
      <c r="H27" s="32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ROUND(J120,2)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ROUND((SUM(BE120:BE142)),2)</f>
        <v>0</v>
      </c>
      <c r="I33" s="123">
        <v>0.21</v>
      </c>
      <c r="J33" s="122">
        <f>ROUND(((SUM(BE120:BE142))*I33),2)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ROUND((SUM(BF120:BF142)),2)</f>
        <v>0</v>
      </c>
      <c r="I34" s="123">
        <v>0.15</v>
      </c>
      <c r="J34" s="122">
        <f>ROUND(((SUM(BF120:BF142))*I34),2)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ROUND((SUM(BG120:BG142)),2)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ROUND((SUM(BH120:BH142)),2)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ROUND((SUM(BI120:BI142)),2)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130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3" t="str">
        <f>E7</f>
        <v>Rozšíření kapacit zázemí ZŠ Šlapanice - pavilon G</v>
      </c>
      <c r="F85" s="324"/>
      <c r="G85" s="324"/>
      <c r="H85" s="324"/>
      <c r="I85" s="110"/>
      <c r="J85" s="35"/>
      <c r="K85" s="35"/>
      <c r="L85" s="38"/>
    </row>
    <row r="86" spans="2:12" s="1" customFormat="1" ht="12" customHeight="1">
      <c r="B86" s="34"/>
      <c r="C86" s="29" t="s">
        <v>128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95" t="str">
        <f>E9</f>
        <v>723 - Plynovod</v>
      </c>
      <c r="F87" s="325"/>
      <c r="G87" s="325"/>
      <c r="H87" s="32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11. 12. 2018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Město Šlapanice</v>
      </c>
      <c r="G91" s="35"/>
      <c r="H91" s="35"/>
      <c r="I91" s="112" t="s">
        <v>31</v>
      </c>
      <c r="J91" s="32" t="str">
        <f>E21</f>
        <v>T PROJEKT AED s.r.o.</v>
      </c>
      <c r="K91" s="35"/>
      <c r="L91" s="38"/>
    </row>
    <row r="92" spans="2:12" s="1" customFormat="1" ht="15.2" customHeight="1">
      <c r="B92" s="34"/>
      <c r="C92" s="29" t="s">
        <v>29</v>
      </c>
      <c r="D92" s="35"/>
      <c r="E92" s="35"/>
      <c r="F92" s="27" t="str">
        <f>IF(E18="","",E18)</f>
        <v>Vyplň údaj</v>
      </c>
      <c r="G92" s="35"/>
      <c r="H92" s="35"/>
      <c r="I92" s="112" t="s">
        <v>35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131</v>
      </c>
      <c r="D94" s="147"/>
      <c r="E94" s="147"/>
      <c r="F94" s="147"/>
      <c r="G94" s="147"/>
      <c r="H94" s="147"/>
      <c r="I94" s="148"/>
      <c r="J94" s="149" t="s">
        <v>132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133</v>
      </c>
      <c r="D96" s="35"/>
      <c r="E96" s="35"/>
      <c r="F96" s="35"/>
      <c r="G96" s="35"/>
      <c r="H96" s="35"/>
      <c r="I96" s="110"/>
      <c r="J96" s="79">
        <f>J120</f>
        <v>0</v>
      </c>
      <c r="K96" s="35"/>
      <c r="L96" s="38"/>
      <c r="AU96" s="17" t="s">
        <v>134</v>
      </c>
    </row>
    <row r="97" spans="2:12" s="8" customFormat="1" ht="24.95" customHeight="1">
      <c r="B97" s="151"/>
      <c r="C97" s="152"/>
      <c r="D97" s="153" t="s">
        <v>1706</v>
      </c>
      <c r="E97" s="154"/>
      <c r="F97" s="154"/>
      <c r="G97" s="154"/>
      <c r="H97" s="154"/>
      <c r="I97" s="155"/>
      <c r="J97" s="156">
        <f>J121</f>
        <v>0</v>
      </c>
      <c r="K97" s="152"/>
      <c r="L97" s="157"/>
    </row>
    <row r="98" spans="2:12" s="8" customFormat="1" ht="24.95" customHeight="1">
      <c r="B98" s="151"/>
      <c r="C98" s="152"/>
      <c r="D98" s="153" t="s">
        <v>1707</v>
      </c>
      <c r="E98" s="154"/>
      <c r="F98" s="154"/>
      <c r="G98" s="154"/>
      <c r="H98" s="154"/>
      <c r="I98" s="155"/>
      <c r="J98" s="156">
        <f>J130</f>
        <v>0</v>
      </c>
      <c r="K98" s="152"/>
      <c r="L98" s="157"/>
    </row>
    <row r="99" spans="2:12" s="8" customFormat="1" ht="24.95" customHeight="1">
      <c r="B99" s="151"/>
      <c r="C99" s="152"/>
      <c r="D99" s="153" t="s">
        <v>1984</v>
      </c>
      <c r="E99" s="154"/>
      <c r="F99" s="154"/>
      <c r="G99" s="154"/>
      <c r="H99" s="154"/>
      <c r="I99" s="155"/>
      <c r="J99" s="156">
        <f>J132</f>
        <v>0</v>
      </c>
      <c r="K99" s="152"/>
      <c r="L99" s="157"/>
    </row>
    <row r="100" spans="2:12" s="8" customFormat="1" ht="24.95" customHeight="1">
      <c r="B100" s="151"/>
      <c r="C100" s="152"/>
      <c r="D100" s="153" t="s">
        <v>1985</v>
      </c>
      <c r="E100" s="154"/>
      <c r="F100" s="154"/>
      <c r="G100" s="154"/>
      <c r="H100" s="154"/>
      <c r="I100" s="155"/>
      <c r="J100" s="156">
        <f>J141</f>
        <v>0</v>
      </c>
      <c r="K100" s="152"/>
      <c r="L100" s="157"/>
    </row>
    <row r="101" spans="2:12" s="1" customFormat="1" ht="21.75" customHeight="1">
      <c r="B101" s="34"/>
      <c r="C101" s="35"/>
      <c r="D101" s="35"/>
      <c r="E101" s="35"/>
      <c r="F101" s="35"/>
      <c r="G101" s="35"/>
      <c r="H101" s="35"/>
      <c r="I101" s="110"/>
      <c r="J101" s="35"/>
      <c r="K101" s="35"/>
      <c r="L101" s="38"/>
    </row>
    <row r="102" spans="2:12" s="1" customFormat="1" ht="6.95" customHeight="1">
      <c r="B102" s="49"/>
      <c r="C102" s="50"/>
      <c r="D102" s="50"/>
      <c r="E102" s="50"/>
      <c r="F102" s="50"/>
      <c r="G102" s="50"/>
      <c r="H102" s="50"/>
      <c r="I102" s="142"/>
      <c r="J102" s="50"/>
      <c r="K102" s="50"/>
      <c r="L102" s="38"/>
    </row>
    <row r="106" spans="2:12" s="1" customFormat="1" ht="6.95" customHeight="1">
      <c r="B106" s="51"/>
      <c r="C106" s="52"/>
      <c r="D106" s="52"/>
      <c r="E106" s="52"/>
      <c r="F106" s="52"/>
      <c r="G106" s="52"/>
      <c r="H106" s="52"/>
      <c r="I106" s="145"/>
      <c r="J106" s="52"/>
      <c r="K106" s="52"/>
      <c r="L106" s="38"/>
    </row>
    <row r="107" spans="2:12" s="1" customFormat="1" ht="24.95" customHeight="1">
      <c r="B107" s="34"/>
      <c r="C107" s="23" t="s">
        <v>136</v>
      </c>
      <c r="D107" s="35"/>
      <c r="E107" s="35"/>
      <c r="F107" s="35"/>
      <c r="G107" s="35"/>
      <c r="H107" s="35"/>
      <c r="I107" s="110"/>
      <c r="J107" s="35"/>
      <c r="K107" s="35"/>
      <c r="L107" s="38"/>
    </row>
    <row r="108" spans="2:12" s="1" customFormat="1" ht="6.95" customHeight="1">
      <c r="B108" s="34"/>
      <c r="C108" s="35"/>
      <c r="D108" s="35"/>
      <c r="E108" s="35"/>
      <c r="F108" s="35"/>
      <c r="G108" s="35"/>
      <c r="H108" s="35"/>
      <c r="I108" s="110"/>
      <c r="J108" s="35"/>
      <c r="K108" s="35"/>
      <c r="L108" s="38"/>
    </row>
    <row r="109" spans="2:12" s="1" customFormat="1" ht="12" customHeight="1">
      <c r="B109" s="34"/>
      <c r="C109" s="29" t="s">
        <v>16</v>
      </c>
      <c r="D109" s="35"/>
      <c r="E109" s="35"/>
      <c r="F109" s="35"/>
      <c r="G109" s="35"/>
      <c r="H109" s="35"/>
      <c r="I109" s="110"/>
      <c r="J109" s="35"/>
      <c r="K109" s="35"/>
      <c r="L109" s="38"/>
    </row>
    <row r="110" spans="2:12" s="1" customFormat="1" ht="16.5" customHeight="1">
      <c r="B110" s="34"/>
      <c r="C110" s="35"/>
      <c r="D110" s="35"/>
      <c r="E110" s="323" t="str">
        <f>E7</f>
        <v>Rozšíření kapacit zázemí ZŠ Šlapanice - pavilon G</v>
      </c>
      <c r="F110" s="324"/>
      <c r="G110" s="324"/>
      <c r="H110" s="324"/>
      <c r="I110" s="110"/>
      <c r="J110" s="35"/>
      <c r="K110" s="35"/>
      <c r="L110" s="38"/>
    </row>
    <row r="111" spans="2:12" s="1" customFormat="1" ht="12" customHeight="1">
      <c r="B111" s="34"/>
      <c r="C111" s="29" t="s">
        <v>128</v>
      </c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16.5" customHeight="1">
      <c r="B112" s="34"/>
      <c r="C112" s="35"/>
      <c r="D112" s="35"/>
      <c r="E112" s="295" t="str">
        <f>E9</f>
        <v>723 - Plynovod</v>
      </c>
      <c r="F112" s="325"/>
      <c r="G112" s="325"/>
      <c r="H112" s="325"/>
      <c r="I112" s="110"/>
      <c r="J112" s="35"/>
      <c r="K112" s="35"/>
      <c r="L112" s="38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12" s="1" customFormat="1" ht="12" customHeight="1">
      <c r="B114" s="34"/>
      <c r="C114" s="29" t="s">
        <v>20</v>
      </c>
      <c r="D114" s="35"/>
      <c r="E114" s="35"/>
      <c r="F114" s="27" t="str">
        <f>F12</f>
        <v xml:space="preserve"> </v>
      </c>
      <c r="G114" s="35"/>
      <c r="H114" s="35"/>
      <c r="I114" s="112" t="s">
        <v>22</v>
      </c>
      <c r="J114" s="61" t="str">
        <f>IF(J12="","",J12)</f>
        <v>11. 12. 2018</v>
      </c>
      <c r="K114" s="35"/>
      <c r="L114" s="38"/>
    </row>
    <row r="115" spans="2:12" s="1" customFormat="1" ht="6.95" customHeight="1">
      <c r="B115" s="34"/>
      <c r="C115" s="35"/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12" s="1" customFormat="1" ht="27.95" customHeight="1">
      <c r="B116" s="34"/>
      <c r="C116" s="29" t="s">
        <v>24</v>
      </c>
      <c r="D116" s="35"/>
      <c r="E116" s="35"/>
      <c r="F116" s="27" t="str">
        <f>E15</f>
        <v>Město Šlapanice</v>
      </c>
      <c r="G116" s="35"/>
      <c r="H116" s="35"/>
      <c r="I116" s="112" t="s">
        <v>31</v>
      </c>
      <c r="J116" s="32" t="str">
        <f>E21</f>
        <v>T PROJEKT AED s.r.o.</v>
      </c>
      <c r="K116" s="35"/>
      <c r="L116" s="38"/>
    </row>
    <row r="117" spans="2:12" s="1" customFormat="1" ht="15.2" customHeight="1">
      <c r="B117" s="34"/>
      <c r="C117" s="29" t="s">
        <v>29</v>
      </c>
      <c r="D117" s="35"/>
      <c r="E117" s="35"/>
      <c r="F117" s="27" t="str">
        <f>IF(E18="","",E18)</f>
        <v>Vyplň údaj</v>
      </c>
      <c r="G117" s="35"/>
      <c r="H117" s="35"/>
      <c r="I117" s="112" t="s">
        <v>35</v>
      </c>
      <c r="J117" s="32" t="str">
        <f>E24</f>
        <v xml:space="preserve"> </v>
      </c>
      <c r="K117" s="35"/>
      <c r="L117" s="38"/>
    </row>
    <row r="118" spans="2:12" s="1" customFormat="1" ht="10.3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20" s="9" customFormat="1" ht="29.25" customHeight="1">
      <c r="B119" s="158"/>
      <c r="C119" s="159" t="s">
        <v>137</v>
      </c>
      <c r="D119" s="160" t="s">
        <v>63</v>
      </c>
      <c r="E119" s="160" t="s">
        <v>59</v>
      </c>
      <c r="F119" s="160" t="s">
        <v>60</v>
      </c>
      <c r="G119" s="160" t="s">
        <v>138</v>
      </c>
      <c r="H119" s="160" t="s">
        <v>139</v>
      </c>
      <c r="I119" s="161" t="s">
        <v>140</v>
      </c>
      <c r="J119" s="162" t="s">
        <v>132</v>
      </c>
      <c r="K119" s="163" t="s">
        <v>141</v>
      </c>
      <c r="L119" s="164"/>
      <c r="M119" s="70" t="s">
        <v>1</v>
      </c>
      <c r="N119" s="71" t="s">
        <v>42</v>
      </c>
      <c r="O119" s="71" t="s">
        <v>142</v>
      </c>
      <c r="P119" s="71" t="s">
        <v>143</v>
      </c>
      <c r="Q119" s="71" t="s">
        <v>144</v>
      </c>
      <c r="R119" s="71" t="s">
        <v>145</v>
      </c>
      <c r="S119" s="71" t="s">
        <v>146</v>
      </c>
      <c r="T119" s="72" t="s">
        <v>147</v>
      </c>
    </row>
    <row r="120" spans="2:63" s="1" customFormat="1" ht="22.9" customHeight="1">
      <c r="B120" s="34"/>
      <c r="C120" s="77" t="s">
        <v>148</v>
      </c>
      <c r="D120" s="35"/>
      <c r="E120" s="35"/>
      <c r="F120" s="35"/>
      <c r="G120" s="35"/>
      <c r="H120" s="35"/>
      <c r="I120" s="110"/>
      <c r="J120" s="165">
        <f>BK120</f>
        <v>0</v>
      </c>
      <c r="K120" s="35"/>
      <c r="L120" s="38"/>
      <c r="M120" s="73"/>
      <c r="N120" s="74"/>
      <c r="O120" s="74"/>
      <c r="P120" s="166">
        <f>P121+P130+P132+P141</f>
        <v>0</v>
      </c>
      <c r="Q120" s="74"/>
      <c r="R120" s="166">
        <f>R121+R130+R132+R141</f>
        <v>0</v>
      </c>
      <c r="S120" s="74"/>
      <c r="T120" s="167">
        <f>T121+T130+T132+T141</f>
        <v>0</v>
      </c>
      <c r="AT120" s="17" t="s">
        <v>77</v>
      </c>
      <c r="AU120" s="17" t="s">
        <v>134</v>
      </c>
      <c r="BK120" s="168">
        <f>BK121+BK130+BK132+BK141</f>
        <v>0</v>
      </c>
    </row>
    <row r="121" spans="2:63" s="10" customFormat="1" ht="25.9" customHeight="1">
      <c r="B121" s="169"/>
      <c r="C121" s="170"/>
      <c r="D121" s="171" t="s">
        <v>77</v>
      </c>
      <c r="E121" s="172" t="s">
        <v>14</v>
      </c>
      <c r="F121" s="172" t="s">
        <v>185</v>
      </c>
      <c r="G121" s="170"/>
      <c r="H121" s="170"/>
      <c r="I121" s="173"/>
      <c r="J121" s="174">
        <f>BK121</f>
        <v>0</v>
      </c>
      <c r="K121" s="170"/>
      <c r="L121" s="175"/>
      <c r="M121" s="176"/>
      <c r="N121" s="177"/>
      <c r="O121" s="177"/>
      <c r="P121" s="178">
        <f>SUM(P122:P129)</f>
        <v>0</v>
      </c>
      <c r="Q121" s="177"/>
      <c r="R121" s="178">
        <f>SUM(R122:R129)</f>
        <v>0</v>
      </c>
      <c r="S121" s="177"/>
      <c r="T121" s="179">
        <f>SUM(T122:T129)</f>
        <v>0</v>
      </c>
      <c r="AR121" s="180" t="s">
        <v>14</v>
      </c>
      <c r="AT121" s="181" t="s">
        <v>77</v>
      </c>
      <c r="AU121" s="181" t="s">
        <v>78</v>
      </c>
      <c r="AY121" s="180" t="s">
        <v>151</v>
      </c>
      <c r="BK121" s="182">
        <f>SUM(BK122:BK129)</f>
        <v>0</v>
      </c>
    </row>
    <row r="122" spans="2:65" s="1" customFormat="1" ht="16.5" customHeight="1">
      <c r="B122" s="34"/>
      <c r="C122" s="183" t="s">
        <v>14</v>
      </c>
      <c r="D122" s="183" t="s">
        <v>153</v>
      </c>
      <c r="E122" s="184" t="s">
        <v>1712</v>
      </c>
      <c r="F122" s="185" t="s">
        <v>1713</v>
      </c>
      <c r="G122" s="186" t="s">
        <v>200</v>
      </c>
      <c r="H122" s="187">
        <v>29</v>
      </c>
      <c r="I122" s="188"/>
      <c r="J122" s="189">
        <f aca="true" t="shared" si="0" ref="J122:J129">ROUND(I122*H122,2)</f>
        <v>0</v>
      </c>
      <c r="K122" s="185" t="s">
        <v>1</v>
      </c>
      <c r="L122" s="38"/>
      <c r="M122" s="190" t="s">
        <v>1</v>
      </c>
      <c r="N122" s="191" t="s">
        <v>43</v>
      </c>
      <c r="O122" s="66"/>
      <c r="P122" s="192">
        <f aca="true" t="shared" si="1" ref="P122:P129">O122*H122</f>
        <v>0</v>
      </c>
      <c r="Q122" s="192">
        <v>0</v>
      </c>
      <c r="R122" s="192">
        <f aca="true" t="shared" si="2" ref="R122:R129">Q122*H122</f>
        <v>0</v>
      </c>
      <c r="S122" s="192">
        <v>0</v>
      </c>
      <c r="T122" s="193">
        <f aca="true" t="shared" si="3" ref="T122:T129">S122*H122</f>
        <v>0</v>
      </c>
      <c r="AR122" s="194" t="s">
        <v>167</v>
      </c>
      <c r="AT122" s="194" t="s">
        <v>153</v>
      </c>
      <c r="AU122" s="194" t="s">
        <v>14</v>
      </c>
      <c r="AY122" s="17" t="s">
        <v>151</v>
      </c>
      <c r="BE122" s="195">
        <f aca="true" t="shared" si="4" ref="BE122:BE129">IF(N122="základní",J122,0)</f>
        <v>0</v>
      </c>
      <c r="BF122" s="195">
        <f aca="true" t="shared" si="5" ref="BF122:BF129">IF(N122="snížená",J122,0)</f>
        <v>0</v>
      </c>
      <c r="BG122" s="195">
        <f aca="true" t="shared" si="6" ref="BG122:BG129">IF(N122="zákl. přenesená",J122,0)</f>
        <v>0</v>
      </c>
      <c r="BH122" s="195">
        <f aca="true" t="shared" si="7" ref="BH122:BH129">IF(N122="sníž. přenesená",J122,0)</f>
        <v>0</v>
      </c>
      <c r="BI122" s="195">
        <f aca="true" t="shared" si="8" ref="BI122:BI129">IF(N122="nulová",J122,0)</f>
        <v>0</v>
      </c>
      <c r="BJ122" s="17" t="s">
        <v>14</v>
      </c>
      <c r="BK122" s="195">
        <f aca="true" t="shared" si="9" ref="BK122:BK129">ROUND(I122*H122,2)</f>
        <v>0</v>
      </c>
      <c r="BL122" s="17" t="s">
        <v>167</v>
      </c>
      <c r="BM122" s="194" t="s">
        <v>87</v>
      </c>
    </row>
    <row r="123" spans="2:65" s="1" customFormat="1" ht="16.5" customHeight="1">
      <c r="B123" s="34"/>
      <c r="C123" s="183" t="s">
        <v>87</v>
      </c>
      <c r="D123" s="183" t="s">
        <v>153</v>
      </c>
      <c r="E123" s="184" t="s">
        <v>1716</v>
      </c>
      <c r="F123" s="185" t="s">
        <v>1717</v>
      </c>
      <c r="G123" s="186" t="s">
        <v>200</v>
      </c>
      <c r="H123" s="187">
        <v>17</v>
      </c>
      <c r="I123" s="188"/>
      <c r="J123" s="189">
        <f t="shared" si="0"/>
        <v>0</v>
      </c>
      <c r="K123" s="185" t="s">
        <v>1</v>
      </c>
      <c r="L123" s="38"/>
      <c r="M123" s="190" t="s">
        <v>1</v>
      </c>
      <c r="N123" s="191" t="s">
        <v>43</v>
      </c>
      <c r="O123" s="66"/>
      <c r="P123" s="192">
        <f t="shared" si="1"/>
        <v>0</v>
      </c>
      <c r="Q123" s="192">
        <v>0</v>
      </c>
      <c r="R123" s="192">
        <f t="shared" si="2"/>
        <v>0</v>
      </c>
      <c r="S123" s="192">
        <v>0</v>
      </c>
      <c r="T123" s="193">
        <f t="shared" si="3"/>
        <v>0</v>
      </c>
      <c r="AR123" s="194" t="s">
        <v>167</v>
      </c>
      <c r="AT123" s="194" t="s">
        <v>153</v>
      </c>
      <c r="AU123" s="194" t="s">
        <v>14</v>
      </c>
      <c r="AY123" s="17" t="s">
        <v>151</v>
      </c>
      <c r="BE123" s="195">
        <f t="shared" si="4"/>
        <v>0</v>
      </c>
      <c r="BF123" s="195">
        <f t="shared" si="5"/>
        <v>0</v>
      </c>
      <c r="BG123" s="195">
        <f t="shared" si="6"/>
        <v>0</v>
      </c>
      <c r="BH123" s="195">
        <f t="shared" si="7"/>
        <v>0</v>
      </c>
      <c r="BI123" s="195">
        <f t="shared" si="8"/>
        <v>0</v>
      </c>
      <c r="BJ123" s="17" t="s">
        <v>14</v>
      </c>
      <c r="BK123" s="195">
        <f t="shared" si="9"/>
        <v>0</v>
      </c>
      <c r="BL123" s="17" t="s">
        <v>167</v>
      </c>
      <c r="BM123" s="194" t="s">
        <v>167</v>
      </c>
    </row>
    <row r="124" spans="2:65" s="1" customFormat="1" ht="16.5" customHeight="1">
      <c r="B124" s="34"/>
      <c r="C124" s="183" t="s">
        <v>163</v>
      </c>
      <c r="D124" s="183" t="s">
        <v>153</v>
      </c>
      <c r="E124" s="184" t="s">
        <v>1714</v>
      </c>
      <c r="F124" s="185" t="s">
        <v>1715</v>
      </c>
      <c r="G124" s="186" t="s">
        <v>200</v>
      </c>
      <c r="H124" s="187">
        <v>29</v>
      </c>
      <c r="I124" s="188"/>
      <c r="J124" s="189">
        <f t="shared" si="0"/>
        <v>0</v>
      </c>
      <c r="K124" s="185" t="s">
        <v>1</v>
      </c>
      <c r="L124" s="38"/>
      <c r="M124" s="190" t="s">
        <v>1</v>
      </c>
      <c r="N124" s="191" t="s">
        <v>43</v>
      </c>
      <c r="O124" s="66"/>
      <c r="P124" s="192">
        <f t="shared" si="1"/>
        <v>0</v>
      </c>
      <c r="Q124" s="192">
        <v>0</v>
      </c>
      <c r="R124" s="192">
        <f t="shared" si="2"/>
        <v>0</v>
      </c>
      <c r="S124" s="192">
        <v>0</v>
      </c>
      <c r="T124" s="193">
        <f t="shared" si="3"/>
        <v>0</v>
      </c>
      <c r="AR124" s="194" t="s">
        <v>167</v>
      </c>
      <c r="AT124" s="194" t="s">
        <v>153</v>
      </c>
      <c r="AU124" s="194" t="s">
        <v>14</v>
      </c>
      <c r="AY124" s="17" t="s">
        <v>151</v>
      </c>
      <c r="BE124" s="195">
        <f t="shared" si="4"/>
        <v>0</v>
      </c>
      <c r="BF124" s="195">
        <f t="shared" si="5"/>
        <v>0</v>
      </c>
      <c r="BG124" s="195">
        <f t="shared" si="6"/>
        <v>0</v>
      </c>
      <c r="BH124" s="195">
        <f t="shared" si="7"/>
        <v>0</v>
      </c>
      <c r="BI124" s="195">
        <f t="shared" si="8"/>
        <v>0</v>
      </c>
      <c r="BJ124" s="17" t="s">
        <v>14</v>
      </c>
      <c r="BK124" s="195">
        <f t="shared" si="9"/>
        <v>0</v>
      </c>
      <c r="BL124" s="17" t="s">
        <v>167</v>
      </c>
      <c r="BM124" s="194" t="s">
        <v>174</v>
      </c>
    </row>
    <row r="125" spans="2:65" s="1" customFormat="1" ht="24" customHeight="1">
      <c r="B125" s="34"/>
      <c r="C125" s="183" t="s">
        <v>167</v>
      </c>
      <c r="D125" s="183" t="s">
        <v>153</v>
      </c>
      <c r="E125" s="184" t="s">
        <v>1718</v>
      </c>
      <c r="F125" s="185" t="s">
        <v>1719</v>
      </c>
      <c r="G125" s="186" t="s">
        <v>200</v>
      </c>
      <c r="H125" s="187">
        <v>9</v>
      </c>
      <c r="I125" s="188"/>
      <c r="J125" s="189">
        <f t="shared" si="0"/>
        <v>0</v>
      </c>
      <c r="K125" s="185" t="s">
        <v>1</v>
      </c>
      <c r="L125" s="38"/>
      <c r="M125" s="190" t="s">
        <v>1</v>
      </c>
      <c r="N125" s="191" t="s">
        <v>43</v>
      </c>
      <c r="O125" s="66"/>
      <c r="P125" s="192">
        <f t="shared" si="1"/>
        <v>0</v>
      </c>
      <c r="Q125" s="192">
        <v>0</v>
      </c>
      <c r="R125" s="192">
        <f t="shared" si="2"/>
        <v>0</v>
      </c>
      <c r="S125" s="192">
        <v>0</v>
      </c>
      <c r="T125" s="193">
        <f t="shared" si="3"/>
        <v>0</v>
      </c>
      <c r="AR125" s="194" t="s">
        <v>167</v>
      </c>
      <c r="AT125" s="194" t="s">
        <v>153</v>
      </c>
      <c r="AU125" s="194" t="s">
        <v>14</v>
      </c>
      <c r="AY125" s="17" t="s">
        <v>151</v>
      </c>
      <c r="BE125" s="195">
        <f t="shared" si="4"/>
        <v>0</v>
      </c>
      <c r="BF125" s="195">
        <f t="shared" si="5"/>
        <v>0</v>
      </c>
      <c r="BG125" s="195">
        <f t="shared" si="6"/>
        <v>0</v>
      </c>
      <c r="BH125" s="195">
        <f t="shared" si="7"/>
        <v>0</v>
      </c>
      <c r="BI125" s="195">
        <f t="shared" si="8"/>
        <v>0</v>
      </c>
      <c r="BJ125" s="17" t="s">
        <v>14</v>
      </c>
      <c r="BK125" s="195">
        <f t="shared" si="9"/>
        <v>0</v>
      </c>
      <c r="BL125" s="17" t="s">
        <v>167</v>
      </c>
      <c r="BM125" s="194" t="s">
        <v>234</v>
      </c>
    </row>
    <row r="126" spans="2:65" s="1" customFormat="1" ht="16.5" customHeight="1">
      <c r="B126" s="34"/>
      <c r="C126" s="183" t="s">
        <v>150</v>
      </c>
      <c r="D126" s="183" t="s">
        <v>153</v>
      </c>
      <c r="E126" s="184" t="s">
        <v>1710</v>
      </c>
      <c r="F126" s="185" t="s">
        <v>1711</v>
      </c>
      <c r="G126" s="186" t="s">
        <v>200</v>
      </c>
      <c r="H126" s="187">
        <v>29</v>
      </c>
      <c r="I126" s="188"/>
      <c r="J126" s="189">
        <f t="shared" si="0"/>
        <v>0</v>
      </c>
      <c r="K126" s="185" t="s">
        <v>1</v>
      </c>
      <c r="L126" s="38"/>
      <c r="M126" s="190" t="s">
        <v>1</v>
      </c>
      <c r="N126" s="191" t="s">
        <v>43</v>
      </c>
      <c r="O126" s="66"/>
      <c r="P126" s="192">
        <f t="shared" si="1"/>
        <v>0</v>
      </c>
      <c r="Q126" s="192">
        <v>0</v>
      </c>
      <c r="R126" s="192">
        <f t="shared" si="2"/>
        <v>0</v>
      </c>
      <c r="S126" s="192">
        <v>0</v>
      </c>
      <c r="T126" s="193">
        <f t="shared" si="3"/>
        <v>0</v>
      </c>
      <c r="AR126" s="194" t="s">
        <v>167</v>
      </c>
      <c r="AT126" s="194" t="s">
        <v>153</v>
      </c>
      <c r="AU126" s="194" t="s">
        <v>14</v>
      </c>
      <c r="AY126" s="17" t="s">
        <v>151</v>
      </c>
      <c r="BE126" s="195">
        <f t="shared" si="4"/>
        <v>0</v>
      </c>
      <c r="BF126" s="195">
        <f t="shared" si="5"/>
        <v>0</v>
      </c>
      <c r="BG126" s="195">
        <f t="shared" si="6"/>
        <v>0</v>
      </c>
      <c r="BH126" s="195">
        <f t="shared" si="7"/>
        <v>0</v>
      </c>
      <c r="BI126" s="195">
        <f t="shared" si="8"/>
        <v>0</v>
      </c>
      <c r="BJ126" s="17" t="s">
        <v>14</v>
      </c>
      <c r="BK126" s="195">
        <f t="shared" si="9"/>
        <v>0</v>
      </c>
      <c r="BL126" s="17" t="s">
        <v>167</v>
      </c>
      <c r="BM126" s="194" t="s">
        <v>247</v>
      </c>
    </row>
    <row r="127" spans="2:65" s="1" customFormat="1" ht="16.5" customHeight="1">
      <c r="B127" s="34"/>
      <c r="C127" s="183" t="s">
        <v>174</v>
      </c>
      <c r="D127" s="183" t="s">
        <v>153</v>
      </c>
      <c r="E127" s="184" t="s">
        <v>1724</v>
      </c>
      <c r="F127" s="185" t="s">
        <v>1725</v>
      </c>
      <c r="G127" s="186" t="s">
        <v>200</v>
      </c>
      <c r="H127" s="187">
        <v>12</v>
      </c>
      <c r="I127" s="188"/>
      <c r="J127" s="189">
        <f t="shared" si="0"/>
        <v>0</v>
      </c>
      <c r="K127" s="185" t="s">
        <v>1</v>
      </c>
      <c r="L127" s="38"/>
      <c r="M127" s="190" t="s">
        <v>1</v>
      </c>
      <c r="N127" s="191" t="s">
        <v>43</v>
      </c>
      <c r="O127" s="66"/>
      <c r="P127" s="192">
        <f t="shared" si="1"/>
        <v>0</v>
      </c>
      <c r="Q127" s="192">
        <v>0</v>
      </c>
      <c r="R127" s="192">
        <f t="shared" si="2"/>
        <v>0</v>
      </c>
      <c r="S127" s="192">
        <v>0</v>
      </c>
      <c r="T127" s="193">
        <f t="shared" si="3"/>
        <v>0</v>
      </c>
      <c r="AR127" s="194" t="s">
        <v>167</v>
      </c>
      <c r="AT127" s="194" t="s">
        <v>153</v>
      </c>
      <c r="AU127" s="194" t="s">
        <v>14</v>
      </c>
      <c r="AY127" s="17" t="s">
        <v>151</v>
      </c>
      <c r="BE127" s="195">
        <f t="shared" si="4"/>
        <v>0</v>
      </c>
      <c r="BF127" s="195">
        <f t="shared" si="5"/>
        <v>0</v>
      </c>
      <c r="BG127" s="195">
        <f t="shared" si="6"/>
        <v>0</v>
      </c>
      <c r="BH127" s="195">
        <f t="shared" si="7"/>
        <v>0</v>
      </c>
      <c r="BI127" s="195">
        <f t="shared" si="8"/>
        <v>0</v>
      </c>
      <c r="BJ127" s="17" t="s">
        <v>14</v>
      </c>
      <c r="BK127" s="195">
        <f t="shared" si="9"/>
        <v>0</v>
      </c>
      <c r="BL127" s="17" t="s">
        <v>167</v>
      </c>
      <c r="BM127" s="194" t="s">
        <v>256</v>
      </c>
    </row>
    <row r="128" spans="2:65" s="1" customFormat="1" ht="16.5" customHeight="1">
      <c r="B128" s="34"/>
      <c r="C128" s="183" t="s">
        <v>152</v>
      </c>
      <c r="D128" s="183" t="s">
        <v>153</v>
      </c>
      <c r="E128" s="184" t="s">
        <v>1726</v>
      </c>
      <c r="F128" s="185" t="s">
        <v>1727</v>
      </c>
      <c r="G128" s="186" t="s">
        <v>200</v>
      </c>
      <c r="H128" s="187">
        <v>12</v>
      </c>
      <c r="I128" s="188"/>
      <c r="J128" s="189">
        <f t="shared" si="0"/>
        <v>0</v>
      </c>
      <c r="K128" s="185" t="s">
        <v>1</v>
      </c>
      <c r="L128" s="38"/>
      <c r="M128" s="190" t="s">
        <v>1</v>
      </c>
      <c r="N128" s="191" t="s">
        <v>43</v>
      </c>
      <c r="O128" s="66"/>
      <c r="P128" s="192">
        <f t="shared" si="1"/>
        <v>0</v>
      </c>
      <c r="Q128" s="192">
        <v>0</v>
      </c>
      <c r="R128" s="192">
        <f t="shared" si="2"/>
        <v>0</v>
      </c>
      <c r="S128" s="192">
        <v>0</v>
      </c>
      <c r="T128" s="193">
        <f t="shared" si="3"/>
        <v>0</v>
      </c>
      <c r="AR128" s="194" t="s">
        <v>167</v>
      </c>
      <c r="AT128" s="194" t="s">
        <v>153</v>
      </c>
      <c r="AU128" s="194" t="s">
        <v>14</v>
      </c>
      <c r="AY128" s="17" t="s">
        <v>151</v>
      </c>
      <c r="BE128" s="195">
        <f t="shared" si="4"/>
        <v>0</v>
      </c>
      <c r="BF128" s="195">
        <f t="shared" si="5"/>
        <v>0</v>
      </c>
      <c r="BG128" s="195">
        <f t="shared" si="6"/>
        <v>0</v>
      </c>
      <c r="BH128" s="195">
        <f t="shared" si="7"/>
        <v>0</v>
      </c>
      <c r="BI128" s="195">
        <f t="shared" si="8"/>
        <v>0</v>
      </c>
      <c r="BJ128" s="17" t="s">
        <v>14</v>
      </c>
      <c r="BK128" s="195">
        <f t="shared" si="9"/>
        <v>0</v>
      </c>
      <c r="BL128" s="17" t="s">
        <v>167</v>
      </c>
      <c r="BM128" s="194" t="s">
        <v>343</v>
      </c>
    </row>
    <row r="129" spans="2:65" s="1" customFormat="1" ht="16.5" customHeight="1">
      <c r="B129" s="34"/>
      <c r="C129" s="183" t="s">
        <v>234</v>
      </c>
      <c r="D129" s="183" t="s">
        <v>153</v>
      </c>
      <c r="E129" s="184" t="s">
        <v>1728</v>
      </c>
      <c r="F129" s="185" t="s">
        <v>1729</v>
      </c>
      <c r="G129" s="186" t="s">
        <v>200</v>
      </c>
      <c r="H129" s="187">
        <v>12</v>
      </c>
      <c r="I129" s="188"/>
      <c r="J129" s="189">
        <f t="shared" si="0"/>
        <v>0</v>
      </c>
      <c r="K129" s="185" t="s">
        <v>1</v>
      </c>
      <c r="L129" s="38"/>
      <c r="M129" s="190" t="s">
        <v>1</v>
      </c>
      <c r="N129" s="191" t="s">
        <v>43</v>
      </c>
      <c r="O129" s="66"/>
      <c r="P129" s="192">
        <f t="shared" si="1"/>
        <v>0</v>
      </c>
      <c r="Q129" s="192">
        <v>0</v>
      </c>
      <c r="R129" s="192">
        <f t="shared" si="2"/>
        <v>0</v>
      </c>
      <c r="S129" s="192">
        <v>0</v>
      </c>
      <c r="T129" s="193">
        <f t="shared" si="3"/>
        <v>0</v>
      </c>
      <c r="AR129" s="194" t="s">
        <v>167</v>
      </c>
      <c r="AT129" s="194" t="s">
        <v>153</v>
      </c>
      <c r="AU129" s="194" t="s">
        <v>14</v>
      </c>
      <c r="AY129" s="17" t="s">
        <v>151</v>
      </c>
      <c r="BE129" s="195">
        <f t="shared" si="4"/>
        <v>0</v>
      </c>
      <c r="BF129" s="195">
        <f t="shared" si="5"/>
        <v>0</v>
      </c>
      <c r="BG129" s="195">
        <f t="shared" si="6"/>
        <v>0</v>
      </c>
      <c r="BH129" s="195">
        <f t="shared" si="7"/>
        <v>0</v>
      </c>
      <c r="BI129" s="195">
        <f t="shared" si="8"/>
        <v>0</v>
      </c>
      <c r="BJ129" s="17" t="s">
        <v>14</v>
      </c>
      <c r="BK129" s="195">
        <f t="shared" si="9"/>
        <v>0</v>
      </c>
      <c r="BL129" s="17" t="s">
        <v>167</v>
      </c>
      <c r="BM129" s="194" t="s">
        <v>264</v>
      </c>
    </row>
    <row r="130" spans="2:63" s="10" customFormat="1" ht="25.9" customHeight="1">
      <c r="B130" s="169"/>
      <c r="C130" s="170"/>
      <c r="D130" s="171" t="s">
        <v>77</v>
      </c>
      <c r="E130" s="172" t="s">
        <v>167</v>
      </c>
      <c r="F130" s="172" t="s">
        <v>466</v>
      </c>
      <c r="G130" s="170"/>
      <c r="H130" s="170"/>
      <c r="I130" s="173"/>
      <c r="J130" s="174">
        <f>BK130</f>
        <v>0</v>
      </c>
      <c r="K130" s="170"/>
      <c r="L130" s="175"/>
      <c r="M130" s="176"/>
      <c r="N130" s="177"/>
      <c r="O130" s="177"/>
      <c r="P130" s="178">
        <f>P131</f>
        <v>0</v>
      </c>
      <c r="Q130" s="177"/>
      <c r="R130" s="178">
        <f>R131</f>
        <v>0</v>
      </c>
      <c r="S130" s="177"/>
      <c r="T130" s="179">
        <f>T131</f>
        <v>0</v>
      </c>
      <c r="AR130" s="180" t="s">
        <v>14</v>
      </c>
      <c r="AT130" s="181" t="s">
        <v>77</v>
      </c>
      <c r="AU130" s="181" t="s">
        <v>78</v>
      </c>
      <c r="AY130" s="180" t="s">
        <v>151</v>
      </c>
      <c r="BK130" s="182">
        <f>BK131</f>
        <v>0</v>
      </c>
    </row>
    <row r="131" spans="2:65" s="1" customFormat="1" ht="16.5" customHeight="1">
      <c r="B131" s="34"/>
      <c r="C131" s="183" t="s">
        <v>217</v>
      </c>
      <c r="D131" s="183" t="s">
        <v>153</v>
      </c>
      <c r="E131" s="184" t="s">
        <v>1730</v>
      </c>
      <c r="F131" s="185" t="s">
        <v>1731</v>
      </c>
      <c r="G131" s="186" t="s">
        <v>200</v>
      </c>
      <c r="H131" s="187">
        <v>3</v>
      </c>
      <c r="I131" s="188"/>
      <c r="J131" s="189">
        <f>ROUND(I131*H131,2)</f>
        <v>0</v>
      </c>
      <c r="K131" s="185" t="s">
        <v>1</v>
      </c>
      <c r="L131" s="38"/>
      <c r="M131" s="190" t="s">
        <v>1</v>
      </c>
      <c r="N131" s="191" t="s">
        <v>43</v>
      </c>
      <c r="O131" s="66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AR131" s="194" t="s">
        <v>167</v>
      </c>
      <c r="AT131" s="194" t="s">
        <v>153</v>
      </c>
      <c r="AU131" s="194" t="s">
        <v>14</v>
      </c>
      <c r="AY131" s="17" t="s">
        <v>151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17" t="s">
        <v>14</v>
      </c>
      <c r="BK131" s="195">
        <f>ROUND(I131*H131,2)</f>
        <v>0</v>
      </c>
      <c r="BL131" s="17" t="s">
        <v>167</v>
      </c>
      <c r="BM131" s="194" t="s">
        <v>361</v>
      </c>
    </row>
    <row r="132" spans="2:63" s="10" customFormat="1" ht="25.9" customHeight="1">
      <c r="B132" s="169"/>
      <c r="C132" s="170"/>
      <c r="D132" s="171" t="s">
        <v>77</v>
      </c>
      <c r="E132" s="172" t="s">
        <v>109</v>
      </c>
      <c r="F132" s="172" t="s">
        <v>1986</v>
      </c>
      <c r="G132" s="170"/>
      <c r="H132" s="170"/>
      <c r="I132" s="173"/>
      <c r="J132" s="174">
        <f>BK132</f>
        <v>0</v>
      </c>
      <c r="K132" s="170"/>
      <c r="L132" s="175"/>
      <c r="M132" s="176"/>
      <c r="N132" s="177"/>
      <c r="O132" s="177"/>
      <c r="P132" s="178">
        <f>SUM(P133:P140)</f>
        <v>0</v>
      </c>
      <c r="Q132" s="177"/>
      <c r="R132" s="178">
        <f>SUM(R133:R140)</f>
        <v>0</v>
      </c>
      <c r="S132" s="177"/>
      <c r="T132" s="179">
        <f>SUM(T133:T140)</f>
        <v>0</v>
      </c>
      <c r="AR132" s="180" t="s">
        <v>87</v>
      </c>
      <c r="AT132" s="181" t="s">
        <v>77</v>
      </c>
      <c r="AU132" s="181" t="s">
        <v>78</v>
      </c>
      <c r="AY132" s="180" t="s">
        <v>151</v>
      </c>
      <c r="BK132" s="182">
        <f>SUM(BK133:BK140)</f>
        <v>0</v>
      </c>
    </row>
    <row r="133" spans="2:65" s="1" customFormat="1" ht="16.5" customHeight="1">
      <c r="B133" s="34"/>
      <c r="C133" s="183" t="s">
        <v>247</v>
      </c>
      <c r="D133" s="183" t="s">
        <v>153</v>
      </c>
      <c r="E133" s="184" t="s">
        <v>1987</v>
      </c>
      <c r="F133" s="185" t="s">
        <v>1988</v>
      </c>
      <c r="G133" s="186" t="s">
        <v>412</v>
      </c>
      <c r="H133" s="187">
        <v>2</v>
      </c>
      <c r="I133" s="188"/>
      <c r="J133" s="189">
        <f aca="true" t="shared" si="10" ref="J133:J140">ROUND(I133*H133,2)</f>
        <v>0</v>
      </c>
      <c r="K133" s="185" t="s">
        <v>1</v>
      </c>
      <c r="L133" s="38"/>
      <c r="M133" s="190" t="s">
        <v>1</v>
      </c>
      <c r="N133" s="191" t="s">
        <v>43</v>
      </c>
      <c r="O133" s="66"/>
      <c r="P133" s="192">
        <f aca="true" t="shared" si="11" ref="P133:P140">O133*H133</f>
        <v>0</v>
      </c>
      <c r="Q133" s="192">
        <v>0</v>
      </c>
      <c r="R133" s="192">
        <f aca="true" t="shared" si="12" ref="R133:R140">Q133*H133</f>
        <v>0</v>
      </c>
      <c r="S133" s="192">
        <v>0</v>
      </c>
      <c r="T133" s="193">
        <f aca="true" t="shared" si="13" ref="T133:T140">S133*H133</f>
        <v>0</v>
      </c>
      <c r="AR133" s="194" t="s">
        <v>264</v>
      </c>
      <c r="AT133" s="194" t="s">
        <v>153</v>
      </c>
      <c r="AU133" s="194" t="s">
        <v>14</v>
      </c>
      <c r="AY133" s="17" t="s">
        <v>151</v>
      </c>
      <c r="BE133" s="195">
        <f aca="true" t="shared" si="14" ref="BE133:BE140">IF(N133="základní",J133,0)</f>
        <v>0</v>
      </c>
      <c r="BF133" s="195">
        <f aca="true" t="shared" si="15" ref="BF133:BF140">IF(N133="snížená",J133,0)</f>
        <v>0</v>
      </c>
      <c r="BG133" s="195">
        <f aca="true" t="shared" si="16" ref="BG133:BG140">IF(N133="zákl. přenesená",J133,0)</f>
        <v>0</v>
      </c>
      <c r="BH133" s="195">
        <f aca="true" t="shared" si="17" ref="BH133:BH140">IF(N133="sníž. přenesená",J133,0)</f>
        <v>0</v>
      </c>
      <c r="BI133" s="195">
        <f aca="true" t="shared" si="18" ref="BI133:BI140">IF(N133="nulová",J133,0)</f>
        <v>0</v>
      </c>
      <c r="BJ133" s="17" t="s">
        <v>14</v>
      </c>
      <c r="BK133" s="195">
        <f aca="true" t="shared" si="19" ref="BK133:BK140">ROUND(I133*H133,2)</f>
        <v>0</v>
      </c>
      <c r="BL133" s="17" t="s">
        <v>264</v>
      </c>
      <c r="BM133" s="194" t="s">
        <v>213</v>
      </c>
    </row>
    <row r="134" spans="2:65" s="1" customFormat="1" ht="16.5" customHeight="1">
      <c r="B134" s="34"/>
      <c r="C134" s="183" t="s">
        <v>252</v>
      </c>
      <c r="D134" s="183" t="s">
        <v>153</v>
      </c>
      <c r="E134" s="184" t="s">
        <v>1989</v>
      </c>
      <c r="F134" s="185" t="s">
        <v>1990</v>
      </c>
      <c r="G134" s="186" t="s">
        <v>412</v>
      </c>
      <c r="H134" s="187">
        <v>1</v>
      </c>
      <c r="I134" s="188"/>
      <c r="J134" s="189">
        <f t="shared" si="10"/>
        <v>0</v>
      </c>
      <c r="K134" s="185" t="s">
        <v>1</v>
      </c>
      <c r="L134" s="38"/>
      <c r="M134" s="190" t="s">
        <v>1</v>
      </c>
      <c r="N134" s="191" t="s">
        <v>43</v>
      </c>
      <c r="O134" s="66"/>
      <c r="P134" s="192">
        <f t="shared" si="11"/>
        <v>0</v>
      </c>
      <c r="Q134" s="192">
        <v>0</v>
      </c>
      <c r="R134" s="192">
        <f t="shared" si="12"/>
        <v>0</v>
      </c>
      <c r="S134" s="192">
        <v>0</v>
      </c>
      <c r="T134" s="193">
        <f t="shared" si="13"/>
        <v>0</v>
      </c>
      <c r="AR134" s="194" t="s">
        <v>264</v>
      </c>
      <c r="AT134" s="194" t="s">
        <v>153</v>
      </c>
      <c r="AU134" s="194" t="s">
        <v>14</v>
      </c>
      <c r="AY134" s="17" t="s">
        <v>151</v>
      </c>
      <c r="BE134" s="195">
        <f t="shared" si="14"/>
        <v>0</v>
      </c>
      <c r="BF134" s="195">
        <f t="shared" si="15"/>
        <v>0</v>
      </c>
      <c r="BG134" s="195">
        <f t="shared" si="16"/>
        <v>0</v>
      </c>
      <c r="BH134" s="195">
        <f t="shared" si="17"/>
        <v>0</v>
      </c>
      <c r="BI134" s="195">
        <f t="shared" si="18"/>
        <v>0</v>
      </c>
      <c r="BJ134" s="17" t="s">
        <v>14</v>
      </c>
      <c r="BK134" s="195">
        <f t="shared" si="19"/>
        <v>0</v>
      </c>
      <c r="BL134" s="17" t="s">
        <v>264</v>
      </c>
      <c r="BM134" s="194" t="s">
        <v>382</v>
      </c>
    </row>
    <row r="135" spans="2:65" s="1" customFormat="1" ht="16.5" customHeight="1">
      <c r="B135" s="34"/>
      <c r="C135" s="183" t="s">
        <v>256</v>
      </c>
      <c r="D135" s="183" t="s">
        <v>153</v>
      </c>
      <c r="E135" s="184" t="s">
        <v>1991</v>
      </c>
      <c r="F135" s="185" t="s">
        <v>1992</v>
      </c>
      <c r="G135" s="186" t="s">
        <v>412</v>
      </c>
      <c r="H135" s="187">
        <v>2</v>
      </c>
      <c r="I135" s="188"/>
      <c r="J135" s="189">
        <f t="shared" si="10"/>
        <v>0</v>
      </c>
      <c r="K135" s="185" t="s">
        <v>1</v>
      </c>
      <c r="L135" s="38"/>
      <c r="M135" s="190" t="s">
        <v>1</v>
      </c>
      <c r="N135" s="191" t="s">
        <v>43</v>
      </c>
      <c r="O135" s="66"/>
      <c r="P135" s="192">
        <f t="shared" si="11"/>
        <v>0</v>
      </c>
      <c r="Q135" s="192">
        <v>0</v>
      </c>
      <c r="R135" s="192">
        <f t="shared" si="12"/>
        <v>0</v>
      </c>
      <c r="S135" s="192">
        <v>0</v>
      </c>
      <c r="T135" s="193">
        <f t="shared" si="13"/>
        <v>0</v>
      </c>
      <c r="AR135" s="194" t="s">
        <v>264</v>
      </c>
      <c r="AT135" s="194" t="s">
        <v>153</v>
      </c>
      <c r="AU135" s="194" t="s">
        <v>14</v>
      </c>
      <c r="AY135" s="17" t="s">
        <v>151</v>
      </c>
      <c r="BE135" s="195">
        <f t="shared" si="14"/>
        <v>0</v>
      </c>
      <c r="BF135" s="195">
        <f t="shared" si="15"/>
        <v>0</v>
      </c>
      <c r="BG135" s="195">
        <f t="shared" si="16"/>
        <v>0</v>
      </c>
      <c r="BH135" s="195">
        <f t="shared" si="17"/>
        <v>0</v>
      </c>
      <c r="BI135" s="195">
        <f t="shared" si="18"/>
        <v>0</v>
      </c>
      <c r="BJ135" s="17" t="s">
        <v>14</v>
      </c>
      <c r="BK135" s="195">
        <f t="shared" si="19"/>
        <v>0</v>
      </c>
      <c r="BL135" s="17" t="s">
        <v>264</v>
      </c>
      <c r="BM135" s="194" t="s">
        <v>197</v>
      </c>
    </row>
    <row r="136" spans="2:65" s="1" customFormat="1" ht="16.5" customHeight="1">
      <c r="B136" s="34"/>
      <c r="C136" s="183" t="s">
        <v>193</v>
      </c>
      <c r="D136" s="183" t="s">
        <v>153</v>
      </c>
      <c r="E136" s="184" t="s">
        <v>1993</v>
      </c>
      <c r="F136" s="185" t="s">
        <v>1994</v>
      </c>
      <c r="G136" s="186" t="s">
        <v>412</v>
      </c>
      <c r="H136" s="187">
        <v>1</v>
      </c>
      <c r="I136" s="188"/>
      <c r="J136" s="189">
        <f t="shared" si="10"/>
        <v>0</v>
      </c>
      <c r="K136" s="185" t="s">
        <v>1</v>
      </c>
      <c r="L136" s="38"/>
      <c r="M136" s="190" t="s">
        <v>1</v>
      </c>
      <c r="N136" s="191" t="s">
        <v>43</v>
      </c>
      <c r="O136" s="66"/>
      <c r="P136" s="192">
        <f t="shared" si="11"/>
        <v>0</v>
      </c>
      <c r="Q136" s="192">
        <v>0</v>
      </c>
      <c r="R136" s="192">
        <f t="shared" si="12"/>
        <v>0</v>
      </c>
      <c r="S136" s="192">
        <v>0</v>
      </c>
      <c r="T136" s="193">
        <f t="shared" si="13"/>
        <v>0</v>
      </c>
      <c r="AR136" s="194" t="s">
        <v>264</v>
      </c>
      <c r="AT136" s="194" t="s">
        <v>153</v>
      </c>
      <c r="AU136" s="194" t="s">
        <v>14</v>
      </c>
      <c r="AY136" s="17" t="s">
        <v>151</v>
      </c>
      <c r="BE136" s="195">
        <f t="shared" si="14"/>
        <v>0</v>
      </c>
      <c r="BF136" s="195">
        <f t="shared" si="15"/>
        <v>0</v>
      </c>
      <c r="BG136" s="195">
        <f t="shared" si="16"/>
        <v>0</v>
      </c>
      <c r="BH136" s="195">
        <f t="shared" si="17"/>
        <v>0</v>
      </c>
      <c r="BI136" s="195">
        <f t="shared" si="18"/>
        <v>0</v>
      </c>
      <c r="BJ136" s="17" t="s">
        <v>14</v>
      </c>
      <c r="BK136" s="195">
        <f t="shared" si="19"/>
        <v>0</v>
      </c>
      <c r="BL136" s="17" t="s">
        <v>264</v>
      </c>
      <c r="BM136" s="194" t="s">
        <v>208</v>
      </c>
    </row>
    <row r="137" spans="2:65" s="1" customFormat="1" ht="16.5" customHeight="1">
      <c r="B137" s="34"/>
      <c r="C137" s="183" t="s">
        <v>343</v>
      </c>
      <c r="D137" s="183" t="s">
        <v>153</v>
      </c>
      <c r="E137" s="184" t="s">
        <v>1995</v>
      </c>
      <c r="F137" s="185" t="s">
        <v>1996</v>
      </c>
      <c r="G137" s="186" t="s">
        <v>229</v>
      </c>
      <c r="H137" s="187">
        <v>2</v>
      </c>
      <c r="I137" s="188"/>
      <c r="J137" s="189">
        <f t="shared" si="10"/>
        <v>0</v>
      </c>
      <c r="K137" s="185" t="s">
        <v>1</v>
      </c>
      <c r="L137" s="38"/>
      <c r="M137" s="190" t="s">
        <v>1</v>
      </c>
      <c r="N137" s="191" t="s">
        <v>43</v>
      </c>
      <c r="O137" s="66"/>
      <c r="P137" s="192">
        <f t="shared" si="11"/>
        <v>0</v>
      </c>
      <c r="Q137" s="192">
        <v>0</v>
      </c>
      <c r="R137" s="192">
        <f t="shared" si="12"/>
        <v>0</v>
      </c>
      <c r="S137" s="192">
        <v>0</v>
      </c>
      <c r="T137" s="193">
        <f t="shared" si="13"/>
        <v>0</v>
      </c>
      <c r="AR137" s="194" t="s">
        <v>264</v>
      </c>
      <c r="AT137" s="194" t="s">
        <v>153</v>
      </c>
      <c r="AU137" s="194" t="s">
        <v>14</v>
      </c>
      <c r="AY137" s="17" t="s">
        <v>151</v>
      </c>
      <c r="BE137" s="195">
        <f t="shared" si="14"/>
        <v>0</v>
      </c>
      <c r="BF137" s="195">
        <f t="shared" si="15"/>
        <v>0</v>
      </c>
      <c r="BG137" s="195">
        <f t="shared" si="16"/>
        <v>0</v>
      </c>
      <c r="BH137" s="195">
        <f t="shared" si="17"/>
        <v>0</v>
      </c>
      <c r="BI137" s="195">
        <f t="shared" si="18"/>
        <v>0</v>
      </c>
      <c r="BJ137" s="17" t="s">
        <v>14</v>
      </c>
      <c r="BK137" s="195">
        <f t="shared" si="19"/>
        <v>0</v>
      </c>
      <c r="BL137" s="17" t="s">
        <v>264</v>
      </c>
      <c r="BM137" s="194" t="s">
        <v>409</v>
      </c>
    </row>
    <row r="138" spans="2:65" s="1" customFormat="1" ht="16.5" customHeight="1">
      <c r="B138" s="34"/>
      <c r="C138" s="183" t="s">
        <v>8</v>
      </c>
      <c r="D138" s="183" t="s">
        <v>153</v>
      </c>
      <c r="E138" s="184" t="s">
        <v>1997</v>
      </c>
      <c r="F138" s="185" t="s">
        <v>1998</v>
      </c>
      <c r="G138" s="186" t="s">
        <v>229</v>
      </c>
      <c r="H138" s="187">
        <v>15</v>
      </c>
      <c r="I138" s="188"/>
      <c r="J138" s="189">
        <f t="shared" si="10"/>
        <v>0</v>
      </c>
      <c r="K138" s="185" t="s">
        <v>1</v>
      </c>
      <c r="L138" s="38"/>
      <c r="M138" s="190" t="s">
        <v>1</v>
      </c>
      <c r="N138" s="191" t="s">
        <v>43</v>
      </c>
      <c r="O138" s="66"/>
      <c r="P138" s="192">
        <f t="shared" si="11"/>
        <v>0</v>
      </c>
      <c r="Q138" s="192">
        <v>0</v>
      </c>
      <c r="R138" s="192">
        <f t="shared" si="12"/>
        <v>0</v>
      </c>
      <c r="S138" s="192">
        <v>0</v>
      </c>
      <c r="T138" s="193">
        <f t="shared" si="13"/>
        <v>0</v>
      </c>
      <c r="AR138" s="194" t="s">
        <v>264</v>
      </c>
      <c r="AT138" s="194" t="s">
        <v>153</v>
      </c>
      <c r="AU138" s="194" t="s">
        <v>14</v>
      </c>
      <c r="AY138" s="17" t="s">
        <v>151</v>
      </c>
      <c r="BE138" s="195">
        <f t="shared" si="14"/>
        <v>0</v>
      </c>
      <c r="BF138" s="195">
        <f t="shared" si="15"/>
        <v>0</v>
      </c>
      <c r="BG138" s="195">
        <f t="shared" si="16"/>
        <v>0</v>
      </c>
      <c r="BH138" s="195">
        <f t="shared" si="17"/>
        <v>0</v>
      </c>
      <c r="BI138" s="195">
        <f t="shared" si="18"/>
        <v>0</v>
      </c>
      <c r="BJ138" s="17" t="s">
        <v>14</v>
      </c>
      <c r="BK138" s="195">
        <f t="shared" si="19"/>
        <v>0</v>
      </c>
      <c r="BL138" s="17" t="s">
        <v>264</v>
      </c>
      <c r="BM138" s="194" t="s">
        <v>420</v>
      </c>
    </row>
    <row r="139" spans="2:65" s="1" customFormat="1" ht="16.5" customHeight="1">
      <c r="B139" s="34"/>
      <c r="C139" s="183" t="s">
        <v>264</v>
      </c>
      <c r="D139" s="183" t="s">
        <v>153</v>
      </c>
      <c r="E139" s="184" t="s">
        <v>1851</v>
      </c>
      <c r="F139" s="185" t="s">
        <v>1999</v>
      </c>
      <c r="G139" s="186" t="s">
        <v>229</v>
      </c>
      <c r="H139" s="187">
        <v>36</v>
      </c>
      <c r="I139" s="188"/>
      <c r="J139" s="189">
        <f t="shared" si="10"/>
        <v>0</v>
      </c>
      <c r="K139" s="185" t="s">
        <v>1</v>
      </c>
      <c r="L139" s="38"/>
      <c r="M139" s="190" t="s">
        <v>1</v>
      </c>
      <c r="N139" s="191" t="s">
        <v>43</v>
      </c>
      <c r="O139" s="66"/>
      <c r="P139" s="192">
        <f t="shared" si="11"/>
        <v>0</v>
      </c>
      <c r="Q139" s="192">
        <v>0</v>
      </c>
      <c r="R139" s="192">
        <f t="shared" si="12"/>
        <v>0</v>
      </c>
      <c r="S139" s="192">
        <v>0</v>
      </c>
      <c r="T139" s="193">
        <f t="shared" si="13"/>
        <v>0</v>
      </c>
      <c r="AR139" s="194" t="s">
        <v>264</v>
      </c>
      <c r="AT139" s="194" t="s">
        <v>153</v>
      </c>
      <c r="AU139" s="194" t="s">
        <v>14</v>
      </c>
      <c r="AY139" s="17" t="s">
        <v>151</v>
      </c>
      <c r="BE139" s="195">
        <f t="shared" si="14"/>
        <v>0</v>
      </c>
      <c r="BF139" s="195">
        <f t="shared" si="15"/>
        <v>0</v>
      </c>
      <c r="BG139" s="195">
        <f t="shared" si="16"/>
        <v>0</v>
      </c>
      <c r="BH139" s="195">
        <f t="shared" si="17"/>
        <v>0</v>
      </c>
      <c r="BI139" s="195">
        <f t="shared" si="18"/>
        <v>0</v>
      </c>
      <c r="BJ139" s="17" t="s">
        <v>14</v>
      </c>
      <c r="BK139" s="195">
        <f t="shared" si="19"/>
        <v>0</v>
      </c>
      <c r="BL139" s="17" t="s">
        <v>264</v>
      </c>
      <c r="BM139" s="194" t="s">
        <v>430</v>
      </c>
    </row>
    <row r="140" spans="2:65" s="1" customFormat="1" ht="16.5" customHeight="1">
      <c r="B140" s="34"/>
      <c r="C140" s="183" t="s">
        <v>260</v>
      </c>
      <c r="D140" s="183" t="s">
        <v>153</v>
      </c>
      <c r="E140" s="184" t="s">
        <v>2000</v>
      </c>
      <c r="F140" s="185" t="s">
        <v>2001</v>
      </c>
      <c r="G140" s="186" t="s">
        <v>1745</v>
      </c>
      <c r="H140" s="274"/>
      <c r="I140" s="188"/>
      <c r="J140" s="189">
        <f t="shared" si="10"/>
        <v>0</v>
      </c>
      <c r="K140" s="185" t="s">
        <v>1</v>
      </c>
      <c r="L140" s="38"/>
      <c r="M140" s="190" t="s">
        <v>1</v>
      </c>
      <c r="N140" s="191" t="s">
        <v>43</v>
      </c>
      <c r="O140" s="66"/>
      <c r="P140" s="192">
        <f t="shared" si="11"/>
        <v>0</v>
      </c>
      <c r="Q140" s="192">
        <v>0</v>
      </c>
      <c r="R140" s="192">
        <f t="shared" si="12"/>
        <v>0</v>
      </c>
      <c r="S140" s="192">
        <v>0</v>
      </c>
      <c r="T140" s="193">
        <f t="shared" si="13"/>
        <v>0</v>
      </c>
      <c r="AR140" s="194" t="s">
        <v>264</v>
      </c>
      <c r="AT140" s="194" t="s">
        <v>153</v>
      </c>
      <c r="AU140" s="194" t="s">
        <v>14</v>
      </c>
      <c r="AY140" s="17" t="s">
        <v>151</v>
      </c>
      <c r="BE140" s="195">
        <f t="shared" si="14"/>
        <v>0</v>
      </c>
      <c r="BF140" s="195">
        <f t="shared" si="15"/>
        <v>0</v>
      </c>
      <c r="BG140" s="195">
        <f t="shared" si="16"/>
        <v>0</v>
      </c>
      <c r="BH140" s="195">
        <f t="shared" si="17"/>
        <v>0</v>
      </c>
      <c r="BI140" s="195">
        <f t="shared" si="18"/>
        <v>0</v>
      </c>
      <c r="BJ140" s="17" t="s">
        <v>14</v>
      </c>
      <c r="BK140" s="195">
        <f t="shared" si="19"/>
        <v>0</v>
      </c>
      <c r="BL140" s="17" t="s">
        <v>264</v>
      </c>
      <c r="BM140" s="194" t="s">
        <v>440</v>
      </c>
    </row>
    <row r="141" spans="2:63" s="10" customFormat="1" ht="25.9" customHeight="1">
      <c r="B141" s="169"/>
      <c r="C141" s="170"/>
      <c r="D141" s="171" t="s">
        <v>77</v>
      </c>
      <c r="E141" s="172" t="s">
        <v>1219</v>
      </c>
      <c r="F141" s="172" t="s">
        <v>2002</v>
      </c>
      <c r="G141" s="170"/>
      <c r="H141" s="170"/>
      <c r="I141" s="173"/>
      <c r="J141" s="174">
        <f>BK141</f>
        <v>0</v>
      </c>
      <c r="K141" s="170"/>
      <c r="L141" s="175"/>
      <c r="M141" s="176"/>
      <c r="N141" s="177"/>
      <c r="O141" s="177"/>
      <c r="P141" s="178">
        <f>P142</f>
        <v>0</v>
      </c>
      <c r="Q141" s="177"/>
      <c r="R141" s="178">
        <f>R142</f>
        <v>0</v>
      </c>
      <c r="S141" s="177"/>
      <c r="T141" s="179">
        <f>T142</f>
        <v>0</v>
      </c>
      <c r="AR141" s="180" t="s">
        <v>87</v>
      </c>
      <c r="AT141" s="181" t="s">
        <v>77</v>
      </c>
      <c r="AU141" s="181" t="s">
        <v>78</v>
      </c>
      <c r="AY141" s="180" t="s">
        <v>151</v>
      </c>
      <c r="BK141" s="182">
        <f>BK142</f>
        <v>0</v>
      </c>
    </row>
    <row r="142" spans="2:65" s="1" customFormat="1" ht="16.5" customHeight="1">
      <c r="B142" s="34"/>
      <c r="C142" s="183" t="s">
        <v>361</v>
      </c>
      <c r="D142" s="183" t="s">
        <v>153</v>
      </c>
      <c r="E142" s="184" t="s">
        <v>2003</v>
      </c>
      <c r="F142" s="185" t="s">
        <v>2004</v>
      </c>
      <c r="G142" s="186" t="s">
        <v>229</v>
      </c>
      <c r="H142" s="187">
        <v>17</v>
      </c>
      <c r="I142" s="188"/>
      <c r="J142" s="189">
        <f>ROUND(I142*H142,2)</f>
        <v>0</v>
      </c>
      <c r="K142" s="185" t="s">
        <v>1</v>
      </c>
      <c r="L142" s="38"/>
      <c r="M142" s="196" t="s">
        <v>1</v>
      </c>
      <c r="N142" s="197" t="s">
        <v>43</v>
      </c>
      <c r="O142" s="198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AR142" s="194" t="s">
        <v>264</v>
      </c>
      <c r="AT142" s="194" t="s">
        <v>153</v>
      </c>
      <c r="AU142" s="194" t="s">
        <v>14</v>
      </c>
      <c r="AY142" s="17" t="s">
        <v>151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17" t="s">
        <v>14</v>
      </c>
      <c r="BK142" s="195">
        <f>ROUND(I142*H142,2)</f>
        <v>0</v>
      </c>
      <c r="BL142" s="17" t="s">
        <v>264</v>
      </c>
      <c r="BM142" s="194" t="s">
        <v>451</v>
      </c>
    </row>
    <row r="143" spans="2:12" s="1" customFormat="1" ht="6.95" customHeight="1">
      <c r="B143" s="49"/>
      <c r="C143" s="50"/>
      <c r="D143" s="50"/>
      <c r="E143" s="50"/>
      <c r="F143" s="50"/>
      <c r="G143" s="50"/>
      <c r="H143" s="50"/>
      <c r="I143" s="142"/>
      <c r="J143" s="50"/>
      <c r="K143" s="50"/>
      <c r="L143" s="38"/>
    </row>
  </sheetData>
  <sheetProtection algorithmName="SHA-512" hashValue="rpUgNDChO3DNj2WxvBwQfz/9AaGnO3GDSXy0FJwQaZ/8aZyy6CsOt3sx7Y+qy+HtfyW1nwr2tI+dvF5PKnvvuw==" saltValue="WFohuH1j6rwp4F8rA3xo+dofXQHHr+6oWBgVkuKQhsOlEz75gmCbFFrwIZYvGrsJs9MQROJEnyQywoI+YNBYvA==" spinCount="100000" sheet="1" objects="1" scenarios="1" formatColumns="0" formatRows="0" autoFilter="0"/>
  <autoFilter ref="C119:K14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114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127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16" t="str">
        <f>'Rekapitulace stavby'!K6</f>
        <v>Rozšíření kapacit zázemí ZŠ Šlapanice - pavilon G</v>
      </c>
      <c r="F7" s="317"/>
      <c r="G7" s="317"/>
      <c r="H7" s="317"/>
      <c r="L7" s="20"/>
    </row>
    <row r="8" spans="2:12" s="1" customFormat="1" ht="12" customHeight="1">
      <c r="B8" s="38"/>
      <c r="D8" s="109" t="s">
        <v>128</v>
      </c>
      <c r="I8" s="110"/>
      <c r="L8" s="38"/>
    </row>
    <row r="9" spans="2:12" s="1" customFormat="1" ht="36.95" customHeight="1">
      <c r="B9" s="38"/>
      <c r="E9" s="318" t="s">
        <v>2005</v>
      </c>
      <c r="F9" s="319"/>
      <c r="G9" s="319"/>
      <c r="H9" s="31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36</v>
      </c>
      <c r="I12" s="112" t="s">
        <v>22</v>
      </c>
      <c r="J12" s="113" t="str">
        <f>'Rekapitulace stavby'!AN8</f>
        <v>11. 12. 2018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>00282651</v>
      </c>
      <c r="L14" s="38"/>
    </row>
    <row r="15" spans="2:12" s="1" customFormat="1" ht="18" customHeight="1">
      <c r="B15" s="38"/>
      <c r="E15" s="111" t="str">
        <f>IF('Rekapitulace stavby'!E11="","",'Rekapitulace stavby'!E11)</f>
        <v>Město Šlapanice</v>
      </c>
      <c r="I15" s="112" t="s">
        <v>28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29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0" t="str">
        <f>'Rekapitulace stavby'!E14</f>
        <v>Vyplň údaj</v>
      </c>
      <c r="F18" s="321"/>
      <c r="G18" s="321"/>
      <c r="H18" s="321"/>
      <c r="I18" s="112" t="s">
        <v>28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31</v>
      </c>
      <c r="I20" s="112" t="s">
        <v>25</v>
      </c>
      <c r="J20" s="111" t="str">
        <f>IF('Rekapitulace stavby'!AN16="","",'Rekapitulace stavby'!AN16)</f>
        <v>04679199</v>
      </c>
      <c r="L20" s="38"/>
    </row>
    <row r="21" spans="2:12" s="1" customFormat="1" ht="18" customHeight="1">
      <c r="B21" s="38"/>
      <c r="E21" s="111" t="str">
        <f>IF('Rekapitulace stavby'!E17="","",'Rekapitulace stavby'!E17)</f>
        <v>T PROJEKT AED s.r.o.</v>
      </c>
      <c r="I21" s="112" t="s">
        <v>28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35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28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22" t="s">
        <v>1</v>
      </c>
      <c r="F27" s="322"/>
      <c r="G27" s="322"/>
      <c r="H27" s="32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ROUND(J124,2)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ROUND((SUM(BE124:BE235)),2)</f>
        <v>0</v>
      </c>
      <c r="I33" s="123">
        <v>0.21</v>
      </c>
      <c r="J33" s="122">
        <f>ROUND(((SUM(BE124:BE235))*I33),2)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ROUND((SUM(BF124:BF235)),2)</f>
        <v>0</v>
      </c>
      <c r="I34" s="123">
        <v>0.15</v>
      </c>
      <c r="J34" s="122">
        <f>ROUND(((SUM(BF124:BF235))*I34),2)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ROUND((SUM(BG124:BG235)),2)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ROUND((SUM(BH124:BH235)),2)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ROUND((SUM(BI124:BI235)),2)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130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3" t="str">
        <f>E7</f>
        <v>Rozšíření kapacit zázemí ZŠ Šlapanice - pavilon G</v>
      </c>
      <c r="F85" s="324"/>
      <c r="G85" s="324"/>
      <c r="H85" s="324"/>
      <c r="I85" s="110"/>
      <c r="J85" s="35"/>
      <c r="K85" s="35"/>
      <c r="L85" s="38"/>
    </row>
    <row r="86" spans="2:12" s="1" customFormat="1" ht="12" customHeight="1">
      <c r="B86" s="34"/>
      <c r="C86" s="29" t="s">
        <v>128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95" t="str">
        <f>E9</f>
        <v>730 - Vytápění</v>
      </c>
      <c r="F87" s="325"/>
      <c r="G87" s="325"/>
      <c r="H87" s="32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11. 12. 2018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Město Šlapanice</v>
      </c>
      <c r="G91" s="35"/>
      <c r="H91" s="35"/>
      <c r="I91" s="112" t="s">
        <v>31</v>
      </c>
      <c r="J91" s="32" t="str">
        <f>E21</f>
        <v>T PROJEKT AED s.r.o.</v>
      </c>
      <c r="K91" s="35"/>
      <c r="L91" s="38"/>
    </row>
    <row r="92" spans="2:12" s="1" customFormat="1" ht="15.2" customHeight="1">
      <c r="B92" s="34"/>
      <c r="C92" s="29" t="s">
        <v>29</v>
      </c>
      <c r="D92" s="35"/>
      <c r="E92" s="35"/>
      <c r="F92" s="27" t="str">
        <f>IF(E18="","",E18)</f>
        <v>Vyplň údaj</v>
      </c>
      <c r="G92" s="35"/>
      <c r="H92" s="35"/>
      <c r="I92" s="112" t="s">
        <v>35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131</v>
      </c>
      <c r="D94" s="147"/>
      <c r="E94" s="147"/>
      <c r="F94" s="147"/>
      <c r="G94" s="147"/>
      <c r="H94" s="147"/>
      <c r="I94" s="148"/>
      <c r="J94" s="149" t="s">
        <v>132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133</v>
      </c>
      <c r="D96" s="35"/>
      <c r="E96" s="35"/>
      <c r="F96" s="35"/>
      <c r="G96" s="35"/>
      <c r="H96" s="35"/>
      <c r="I96" s="110"/>
      <c r="J96" s="79">
        <f>J124</f>
        <v>0</v>
      </c>
      <c r="K96" s="35"/>
      <c r="L96" s="38"/>
      <c r="AU96" s="17" t="s">
        <v>134</v>
      </c>
    </row>
    <row r="97" spans="2:12" s="8" customFormat="1" ht="24.95" customHeight="1">
      <c r="B97" s="151"/>
      <c r="C97" s="152"/>
      <c r="D97" s="153" t="s">
        <v>2006</v>
      </c>
      <c r="E97" s="154"/>
      <c r="F97" s="154"/>
      <c r="G97" s="154"/>
      <c r="H97" s="154"/>
      <c r="I97" s="155"/>
      <c r="J97" s="156">
        <f>J125</f>
        <v>0</v>
      </c>
      <c r="K97" s="152"/>
      <c r="L97" s="157"/>
    </row>
    <row r="98" spans="2:12" s="8" customFormat="1" ht="24.95" customHeight="1">
      <c r="B98" s="151"/>
      <c r="C98" s="152"/>
      <c r="D98" s="153" t="s">
        <v>2007</v>
      </c>
      <c r="E98" s="154"/>
      <c r="F98" s="154"/>
      <c r="G98" s="154"/>
      <c r="H98" s="154"/>
      <c r="I98" s="155"/>
      <c r="J98" s="156">
        <f>J130</f>
        <v>0</v>
      </c>
      <c r="K98" s="152"/>
      <c r="L98" s="157"/>
    </row>
    <row r="99" spans="2:12" s="8" customFormat="1" ht="24.95" customHeight="1">
      <c r="B99" s="151"/>
      <c r="C99" s="152"/>
      <c r="D99" s="153" t="s">
        <v>2008</v>
      </c>
      <c r="E99" s="154"/>
      <c r="F99" s="154"/>
      <c r="G99" s="154"/>
      <c r="H99" s="154"/>
      <c r="I99" s="155"/>
      <c r="J99" s="156">
        <f>J143</f>
        <v>0</v>
      </c>
      <c r="K99" s="152"/>
      <c r="L99" s="157"/>
    </row>
    <row r="100" spans="2:12" s="8" customFormat="1" ht="24.95" customHeight="1">
      <c r="B100" s="151"/>
      <c r="C100" s="152"/>
      <c r="D100" s="153" t="s">
        <v>2009</v>
      </c>
      <c r="E100" s="154"/>
      <c r="F100" s="154"/>
      <c r="G100" s="154"/>
      <c r="H100" s="154"/>
      <c r="I100" s="155"/>
      <c r="J100" s="156">
        <f>J156</f>
        <v>0</v>
      </c>
      <c r="K100" s="152"/>
      <c r="L100" s="157"/>
    </row>
    <row r="101" spans="2:12" s="8" customFormat="1" ht="24.95" customHeight="1">
      <c r="B101" s="151"/>
      <c r="C101" s="152"/>
      <c r="D101" s="153" t="s">
        <v>2010</v>
      </c>
      <c r="E101" s="154"/>
      <c r="F101" s="154"/>
      <c r="G101" s="154"/>
      <c r="H101" s="154"/>
      <c r="I101" s="155"/>
      <c r="J101" s="156">
        <f>J168</f>
        <v>0</v>
      </c>
      <c r="K101" s="152"/>
      <c r="L101" s="157"/>
    </row>
    <row r="102" spans="2:12" s="8" customFormat="1" ht="24.95" customHeight="1">
      <c r="B102" s="151"/>
      <c r="C102" s="152"/>
      <c r="D102" s="153" t="s">
        <v>1749</v>
      </c>
      <c r="E102" s="154"/>
      <c r="F102" s="154"/>
      <c r="G102" s="154"/>
      <c r="H102" s="154"/>
      <c r="I102" s="155"/>
      <c r="J102" s="156">
        <f>J181</f>
        <v>0</v>
      </c>
      <c r="K102" s="152"/>
      <c r="L102" s="157"/>
    </row>
    <row r="103" spans="2:12" s="8" customFormat="1" ht="24.95" customHeight="1">
      <c r="B103" s="151"/>
      <c r="C103" s="152"/>
      <c r="D103" s="153" t="s">
        <v>2011</v>
      </c>
      <c r="E103" s="154"/>
      <c r="F103" s="154"/>
      <c r="G103" s="154"/>
      <c r="H103" s="154"/>
      <c r="I103" s="155"/>
      <c r="J103" s="156">
        <f>J219</f>
        <v>0</v>
      </c>
      <c r="K103" s="152"/>
      <c r="L103" s="157"/>
    </row>
    <row r="104" spans="2:12" s="8" customFormat="1" ht="24.95" customHeight="1">
      <c r="B104" s="151"/>
      <c r="C104" s="152"/>
      <c r="D104" s="153" t="s">
        <v>2012</v>
      </c>
      <c r="E104" s="154"/>
      <c r="F104" s="154"/>
      <c r="G104" s="154"/>
      <c r="H104" s="154"/>
      <c r="I104" s="155"/>
      <c r="J104" s="156">
        <f>J233</f>
        <v>0</v>
      </c>
      <c r="K104" s="152"/>
      <c r="L104" s="157"/>
    </row>
    <row r="105" spans="2:12" s="1" customFormat="1" ht="21.75" customHeight="1">
      <c r="B105" s="34"/>
      <c r="C105" s="35"/>
      <c r="D105" s="35"/>
      <c r="E105" s="35"/>
      <c r="F105" s="35"/>
      <c r="G105" s="35"/>
      <c r="H105" s="35"/>
      <c r="I105" s="110"/>
      <c r="J105" s="35"/>
      <c r="K105" s="35"/>
      <c r="L105" s="38"/>
    </row>
    <row r="106" spans="2:12" s="1" customFormat="1" ht="6.95" customHeight="1">
      <c r="B106" s="49"/>
      <c r="C106" s="50"/>
      <c r="D106" s="50"/>
      <c r="E106" s="50"/>
      <c r="F106" s="50"/>
      <c r="G106" s="50"/>
      <c r="H106" s="50"/>
      <c r="I106" s="142"/>
      <c r="J106" s="50"/>
      <c r="K106" s="50"/>
      <c r="L106" s="38"/>
    </row>
    <row r="110" spans="2:12" s="1" customFormat="1" ht="6.95" customHeight="1">
      <c r="B110" s="51"/>
      <c r="C110" s="52"/>
      <c r="D110" s="52"/>
      <c r="E110" s="52"/>
      <c r="F110" s="52"/>
      <c r="G110" s="52"/>
      <c r="H110" s="52"/>
      <c r="I110" s="145"/>
      <c r="J110" s="52"/>
      <c r="K110" s="52"/>
      <c r="L110" s="38"/>
    </row>
    <row r="111" spans="2:12" s="1" customFormat="1" ht="24.95" customHeight="1">
      <c r="B111" s="34"/>
      <c r="C111" s="23" t="s">
        <v>136</v>
      </c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6.95" customHeight="1">
      <c r="B112" s="34"/>
      <c r="C112" s="35"/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12" customHeight="1">
      <c r="B113" s="34"/>
      <c r="C113" s="29" t="s">
        <v>16</v>
      </c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12" s="1" customFormat="1" ht="16.5" customHeight="1">
      <c r="B114" s="34"/>
      <c r="C114" s="35"/>
      <c r="D114" s="35"/>
      <c r="E114" s="323" t="str">
        <f>E7</f>
        <v>Rozšíření kapacit zázemí ZŠ Šlapanice - pavilon G</v>
      </c>
      <c r="F114" s="324"/>
      <c r="G114" s="324"/>
      <c r="H114" s="324"/>
      <c r="I114" s="110"/>
      <c r="J114" s="35"/>
      <c r="K114" s="35"/>
      <c r="L114" s="38"/>
    </row>
    <row r="115" spans="2:12" s="1" customFormat="1" ht="12" customHeight="1">
      <c r="B115" s="34"/>
      <c r="C115" s="29" t="s">
        <v>128</v>
      </c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12" s="1" customFormat="1" ht="16.5" customHeight="1">
      <c r="B116" s="34"/>
      <c r="C116" s="35"/>
      <c r="D116" s="35"/>
      <c r="E116" s="295" t="str">
        <f>E9</f>
        <v>730 - Vytápění</v>
      </c>
      <c r="F116" s="325"/>
      <c r="G116" s="325"/>
      <c r="H116" s="325"/>
      <c r="I116" s="110"/>
      <c r="J116" s="35"/>
      <c r="K116" s="35"/>
      <c r="L116" s="38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10"/>
      <c r="J117" s="35"/>
      <c r="K117" s="35"/>
      <c r="L117" s="38"/>
    </row>
    <row r="118" spans="2:12" s="1" customFormat="1" ht="12" customHeight="1">
      <c r="B118" s="34"/>
      <c r="C118" s="29" t="s">
        <v>20</v>
      </c>
      <c r="D118" s="35"/>
      <c r="E118" s="35"/>
      <c r="F118" s="27" t="str">
        <f>F12</f>
        <v xml:space="preserve"> </v>
      </c>
      <c r="G118" s="35"/>
      <c r="H118" s="35"/>
      <c r="I118" s="112" t="s">
        <v>22</v>
      </c>
      <c r="J118" s="61" t="str">
        <f>IF(J12="","",J12)</f>
        <v>11. 12. 2018</v>
      </c>
      <c r="K118" s="35"/>
      <c r="L118" s="38"/>
    </row>
    <row r="119" spans="2:12" s="1" customFormat="1" ht="6.95" customHeight="1">
      <c r="B119" s="34"/>
      <c r="C119" s="35"/>
      <c r="D119" s="35"/>
      <c r="E119" s="35"/>
      <c r="F119" s="35"/>
      <c r="G119" s="35"/>
      <c r="H119" s="35"/>
      <c r="I119" s="110"/>
      <c r="J119" s="35"/>
      <c r="K119" s="35"/>
      <c r="L119" s="38"/>
    </row>
    <row r="120" spans="2:12" s="1" customFormat="1" ht="27.95" customHeight="1">
      <c r="B120" s="34"/>
      <c r="C120" s="29" t="s">
        <v>24</v>
      </c>
      <c r="D120" s="35"/>
      <c r="E120" s="35"/>
      <c r="F120" s="27" t="str">
        <f>E15</f>
        <v>Město Šlapanice</v>
      </c>
      <c r="G120" s="35"/>
      <c r="H120" s="35"/>
      <c r="I120" s="112" t="s">
        <v>31</v>
      </c>
      <c r="J120" s="32" t="str">
        <f>E21</f>
        <v>T PROJEKT AED s.r.o.</v>
      </c>
      <c r="K120" s="35"/>
      <c r="L120" s="38"/>
    </row>
    <row r="121" spans="2:12" s="1" customFormat="1" ht="15.2" customHeight="1">
      <c r="B121" s="34"/>
      <c r="C121" s="29" t="s">
        <v>29</v>
      </c>
      <c r="D121" s="35"/>
      <c r="E121" s="35"/>
      <c r="F121" s="27" t="str">
        <f>IF(E18="","",E18)</f>
        <v>Vyplň údaj</v>
      </c>
      <c r="G121" s="35"/>
      <c r="H121" s="35"/>
      <c r="I121" s="112" t="s">
        <v>35</v>
      </c>
      <c r="J121" s="32" t="str">
        <f>E24</f>
        <v xml:space="preserve"> </v>
      </c>
      <c r="K121" s="35"/>
      <c r="L121" s="38"/>
    </row>
    <row r="122" spans="2:12" s="1" customFormat="1" ht="10.35" customHeight="1">
      <c r="B122" s="34"/>
      <c r="C122" s="35"/>
      <c r="D122" s="35"/>
      <c r="E122" s="35"/>
      <c r="F122" s="35"/>
      <c r="G122" s="35"/>
      <c r="H122" s="35"/>
      <c r="I122" s="110"/>
      <c r="J122" s="35"/>
      <c r="K122" s="35"/>
      <c r="L122" s="38"/>
    </row>
    <row r="123" spans="2:20" s="9" customFormat="1" ht="29.25" customHeight="1">
      <c r="B123" s="158"/>
      <c r="C123" s="159" t="s">
        <v>137</v>
      </c>
      <c r="D123" s="160" t="s">
        <v>63</v>
      </c>
      <c r="E123" s="160" t="s">
        <v>59</v>
      </c>
      <c r="F123" s="160" t="s">
        <v>60</v>
      </c>
      <c r="G123" s="160" t="s">
        <v>138</v>
      </c>
      <c r="H123" s="160" t="s">
        <v>139</v>
      </c>
      <c r="I123" s="161" t="s">
        <v>140</v>
      </c>
      <c r="J123" s="162" t="s">
        <v>132</v>
      </c>
      <c r="K123" s="163" t="s">
        <v>141</v>
      </c>
      <c r="L123" s="164"/>
      <c r="M123" s="70" t="s">
        <v>1</v>
      </c>
      <c r="N123" s="71" t="s">
        <v>42</v>
      </c>
      <c r="O123" s="71" t="s">
        <v>142</v>
      </c>
      <c r="P123" s="71" t="s">
        <v>143</v>
      </c>
      <c r="Q123" s="71" t="s">
        <v>144</v>
      </c>
      <c r="R123" s="71" t="s">
        <v>145</v>
      </c>
      <c r="S123" s="71" t="s">
        <v>146</v>
      </c>
      <c r="T123" s="72" t="s">
        <v>147</v>
      </c>
    </row>
    <row r="124" spans="2:63" s="1" customFormat="1" ht="22.9" customHeight="1">
      <c r="B124" s="34"/>
      <c r="C124" s="77" t="s">
        <v>148</v>
      </c>
      <c r="D124" s="35"/>
      <c r="E124" s="35"/>
      <c r="F124" s="35"/>
      <c r="G124" s="35"/>
      <c r="H124" s="35"/>
      <c r="I124" s="110"/>
      <c r="J124" s="165">
        <f>BK124</f>
        <v>0</v>
      </c>
      <c r="K124" s="35"/>
      <c r="L124" s="38"/>
      <c r="M124" s="73"/>
      <c r="N124" s="74"/>
      <c r="O124" s="74"/>
      <c r="P124" s="166">
        <f>P125+P130+P143+P156+P168+P181+P219+P233</f>
        <v>0</v>
      </c>
      <c r="Q124" s="74"/>
      <c r="R124" s="166">
        <f>R125+R130+R143+R156+R168+R181+R219+R233</f>
        <v>0</v>
      </c>
      <c r="S124" s="74"/>
      <c r="T124" s="167">
        <f>T125+T130+T143+T156+T168+T181+T219+T233</f>
        <v>0</v>
      </c>
      <c r="AT124" s="17" t="s">
        <v>77</v>
      </c>
      <c r="AU124" s="17" t="s">
        <v>134</v>
      </c>
      <c r="BK124" s="168">
        <f>BK125+BK130+BK143+BK156+BK168+BK181+BK219+BK233</f>
        <v>0</v>
      </c>
    </row>
    <row r="125" spans="2:63" s="10" customFormat="1" ht="25.9" customHeight="1">
      <c r="B125" s="169"/>
      <c r="C125" s="170"/>
      <c r="D125" s="171" t="s">
        <v>77</v>
      </c>
      <c r="E125" s="172" t="s">
        <v>715</v>
      </c>
      <c r="F125" s="172" t="s">
        <v>2013</v>
      </c>
      <c r="G125" s="170"/>
      <c r="H125" s="170"/>
      <c r="I125" s="173"/>
      <c r="J125" s="174">
        <f>BK125</f>
        <v>0</v>
      </c>
      <c r="K125" s="170"/>
      <c r="L125" s="175"/>
      <c r="M125" s="176"/>
      <c r="N125" s="177"/>
      <c r="O125" s="177"/>
      <c r="P125" s="178">
        <f>SUM(P126:P129)</f>
        <v>0</v>
      </c>
      <c r="Q125" s="177"/>
      <c r="R125" s="178">
        <f>SUM(R126:R129)</f>
        <v>0</v>
      </c>
      <c r="S125" s="177"/>
      <c r="T125" s="179">
        <f>SUM(T126:T129)</f>
        <v>0</v>
      </c>
      <c r="AR125" s="180" t="s">
        <v>14</v>
      </c>
      <c r="AT125" s="181" t="s">
        <v>77</v>
      </c>
      <c r="AU125" s="181" t="s">
        <v>78</v>
      </c>
      <c r="AY125" s="180" t="s">
        <v>151</v>
      </c>
      <c r="BK125" s="182">
        <f>SUM(BK126:BK129)</f>
        <v>0</v>
      </c>
    </row>
    <row r="126" spans="2:65" s="1" customFormat="1" ht="24" customHeight="1">
      <c r="B126" s="34"/>
      <c r="C126" s="183" t="s">
        <v>14</v>
      </c>
      <c r="D126" s="183" t="s">
        <v>153</v>
      </c>
      <c r="E126" s="184" t="s">
        <v>1840</v>
      </c>
      <c r="F126" s="185" t="s">
        <v>2014</v>
      </c>
      <c r="G126" s="186" t="s">
        <v>1251</v>
      </c>
      <c r="H126" s="187">
        <v>144</v>
      </c>
      <c r="I126" s="188"/>
      <c r="J126" s="189">
        <f>ROUND(I126*H126,2)</f>
        <v>0</v>
      </c>
      <c r="K126" s="185" t="s">
        <v>1</v>
      </c>
      <c r="L126" s="38"/>
      <c r="M126" s="190" t="s">
        <v>1</v>
      </c>
      <c r="N126" s="191" t="s">
        <v>43</v>
      </c>
      <c r="O126" s="66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AR126" s="194" t="s">
        <v>167</v>
      </c>
      <c r="AT126" s="194" t="s">
        <v>153</v>
      </c>
      <c r="AU126" s="194" t="s">
        <v>14</v>
      </c>
      <c r="AY126" s="17" t="s">
        <v>151</v>
      </c>
      <c r="BE126" s="195">
        <f>IF(N126="základní",J126,0)</f>
        <v>0</v>
      </c>
      <c r="BF126" s="195">
        <f>IF(N126="snížená",J126,0)</f>
        <v>0</v>
      </c>
      <c r="BG126" s="195">
        <f>IF(N126="zákl. přenesená",J126,0)</f>
        <v>0</v>
      </c>
      <c r="BH126" s="195">
        <f>IF(N126="sníž. přenesená",J126,0)</f>
        <v>0</v>
      </c>
      <c r="BI126" s="195">
        <f>IF(N126="nulová",J126,0)</f>
        <v>0</v>
      </c>
      <c r="BJ126" s="17" t="s">
        <v>14</v>
      </c>
      <c r="BK126" s="195">
        <f>ROUND(I126*H126,2)</f>
        <v>0</v>
      </c>
      <c r="BL126" s="17" t="s">
        <v>167</v>
      </c>
      <c r="BM126" s="194" t="s">
        <v>87</v>
      </c>
    </row>
    <row r="127" spans="2:65" s="1" customFormat="1" ht="16.5" customHeight="1">
      <c r="B127" s="34"/>
      <c r="C127" s="183" t="s">
        <v>87</v>
      </c>
      <c r="D127" s="183" t="s">
        <v>153</v>
      </c>
      <c r="E127" s="184" t="s">
        <v>1912</v>
      </c>
      <c r="F127" s="185" t="s">
        <v>2015</v>
      </c>
      <c r="G127" s="186" t="s">
        <v>2016</v>
      </c>
      <c r="H127" s="187">
        <v>1</v>
      </c>
      <c r="I127" s="188"/>
      <c r="J127" s="189">
        <f>ROUND(I127*H127,2)</f>
        <v>0</v>
      </c>
      <c r="K127" s="185" t="s">
        <v>1</v>
      </c>
      <c r="L127" s="38"/>
      <c r="M127" s="190" t="s">
        <v>1</v>
      </c>
      <c r="N127" s="191" t="s">
        <v>43</v>
      </c>
      <c r="O127" s="66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AR127" s="194" t="s">
        <v>167</v>
      </c>
      <c r="AT127" s="194" t="s">
        <v>153</v>
      </c>
      <c r="AU127" s="194" t="s">
        <v>14</v>
      </c>
      <c r="AY127" s="17" t="s">
        <v>151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17" t="s">
        <v>14</v>
      </c>
      <c r="BK127" s="195">
        <f>ROUND(I127*H127,2)</f>
        <v>0</v>
      </c>
      <c r="BL127" s="17" t="s">
        <v>167</v>
      </c>
      <c r="BM127" s="194" t="s">
        <v>167</v>
      </c>
    </row>
    <row r="128" spans="2:65" s="1" customFormat="1" ht="16.5" customHeight="1">
      <c r="B128" s="34"/>
      <c r="C128" s="183" t="s">
        <v>163</v>
      </c>
      <c r="D128" s="183" t="s">
        <v>153</v>
      </c>
      <c r="E128" s="184" t="s">
        <v>1914</v>
      </c>
      <c r="F128" s="185" t="s">
        <v>2017</v>
      </c>
      <c r="G128" s="186" t="s">
        <v>2016</v>
      </c>
      <c r="H128" s="187">
        <v>1</v>
      </c>
      <c r="I128" s="188"/>
      <c r="J128" s="189">
        <f>ROUND(I128*H128,2)</f>
        <v>0</v>
      </c>
      <c r="K128" s="185" t="s">
        <v>1</v>
      </c>
      <c r="L128" s="38"/>
      <c r="M128" s="190" t="s">
        <v>1</v>
      </c>
      <c r="N128" s="191" t="s">
        <v>43</v>
      </c>
      <c r="O128" s="66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AR128" s="194" t="s">
        <v>167</v>
      </c>
      <c r="AT128" s="194" t="s">
        <v>153</v>
      </c>
      <c r="AU128" s="194" t="s">
        <v>14</v>
      </c>
      <c r="AY128" s="17" t="s">
        <v>151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17" t="s">
        <v>14</v>
      </c>
      <c r="BK128" s="195">
        <f>ROUND(I128*H128,2)</f>
        <v>0</v>
      </c>
      <c r="BL128" s="17" t="s">
        <v>167</v>
      </c>
      <c r="BM128" s="194" t="s">
        <v>174</v>
      </c>
    </row>
    <row r="129" spans="2:65" s="1" customFormat="1" ht="16.5" customHeight="1">
      <c r="B129" s="34"/>
      <c r="C129" s="183" t="s">
        <v>167</v>
      </c>
      <c r="D129" s="183" t="s">
        <v>153</v>
      </c>
      <c r="E129" s="184" t="s">
        <v>1957</v>
      </c>
      <c r="F129" s="185" t="s">
        <v>2018</v>
      </c>
      <c r="G129" s="186" t="s">
        <v>2016</v>
      </c>
      <c r="H129" s="187">
        <v>1</v>
      </c>
      <c r="I129" s="188"/>
      <c r="J129" s="189">
        <f>ROUND(I129*H129,2)</f>
        <v>0</v>
      </c>
      <c r="K129" s="185" t="s">
        <v>1</v>
      </c>
      <c r="L129" s="38"/>
      <c r="M129" s="190" t="s">
        <v>1</v>
      </c>
      <c r="N129" s="191" t="s">
        <v>43</v>
      </c>
      <c r="O129" s="66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194" t="s">
        <v>167</v>
      </c>
      <c r="AT129" s="194" t="s">
        <v>153</v>
      </c>
      <c r="AU129" s="194" t="s">
        <v>14</v>
      </c>
      <c r="AY129" s="17" t="s">
        <v>151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17" t="s">
        <v>14</v>
      </c>
      <c r="BK129" s="195">
        <f>ROUND(I129*H129,2)</f>
        <v>0</v>
      </c>
      <c r="BL129" s="17" t="s">
        <v>167</v>
      </c>
      <c r="BM129" s="194" t="s">
        <v>234</v>
      </c>
    </row>
    <row r="130" spans="2:63" s="10" customFormat="1" ht="25.9" customHeight="1">
      <c r="B130" s="169"/>
      <c r="C130" s="170"/>
      <c r="D130" s="171" t="s">
        <v>77</v>
      </c>
      <c r="E130" s="172" t="s">
        <v>921</v>
      </c>
      <c r="F130" s="172" t="s">
        <v>922</v>
      </c>
      <c r="G130" s="170"/>
      <c r="H130" s="170"/>
      <c r="I130" s="173"/>
      <c r="J130" s="174">
        <f>BK130</f>
        <v>0</v>
      </c>
      <c r="K130" s="170"/>
      <c r="L130" s="175"/>
      <c r="M130" s="176"/>
      <c r="N130" s="177"/>
      <c r="O130" s="177"/>
      <c r="P130" s="178">
        <f>SUM(P131:P142)</f>
        <v>0</v>
      </c>
      <c r="Q130" s="177"/>
      <c r="R130" s="178">
        <f>SUM(R131:R142)</f>
        <v>0</v>
      </c>
      <c r="S130" s="177"/>
      <c r="T130" s="179">
        <f>SUM(T131:T142)</f>
        <v>0</v>
      </c>
      <c r="AR130" s="180" t="s">
        <v>87</v>
      </c>
      <c r="AT130" s="181" t="s">
        <v>77</v>
      </c>
      <c r="AU130" s="181" t="s">
        <v>78</v>
      </c>
      <c r="AY130" s="180" t="s">
        <v>151</v>
      </c>
      <c r="BK130" s="182">
        <f>SUM(BK131:BK142)</f>
        <v>0</v>
      </c>
    </row>
    <row r="131" spans="2:65" s="1" customFormat="1" ht="24" customHeight="1">
      <c r="B131" s="34"/>
      <c r="C131" s="183" t="s">
        <v>150</v>
      </c>
      <c r="D131" s="183" t="s">
        <v>153</v>
      </c>
      <c r="E131" s="184" t="s">
        <v>2019</v>
      </c>
      <c r="F131" s="185" t="s">
        <v>2020</v>
      </c>
      <c r="G131" s="186" t="s">
        <v>229</v>
      </c>
      <c r="H131" s="187">
        <v>91</v>
      </c>
      <c r="I131" s="188"/>
      <c r="J131" s="189">
        <f aca="true" t="shared" si="0" ref="J131:J142">ROUND(I131*H131,2)</f>
        <v>0</v>
      </c>
      <c r="K131" s="185" t="s">
        <v>1</v>
      </c>
      <c r="L131" s="38"/>
      <c r="M131" s="190" t="s">
        <v>1</v>
      </c>
      <c r="N131" s="191" t="s">
        <v>43</v>
      </c>
      <c r="O131" s="66"/>
      <c r="P131" s="192">
        <f aca="true" t="shared" si="1" ref="P131:P142">O131*H131</f>
        <v>0</v>
      </c>
      <c r="Q131" s="192">
        <v>0</v>
      </c>
      <c r="R131" s="192">
        <f aca="true" t="shared" si="2" ref="R131:R142">Q131*H131</f>
        <v>0</v>
      </c>
      <c r="S131" s="192">
        <v>0</v>
      </c>
      <c r="T131" s="193">
        <f aca="true" t="shared" si="3" ref="T131:T142">S131*H131</f>
        <v>0</v>
      </c>
      <c r="AR131" s="194" t="s">
        <v>264</v>
      </c>
      <c r="AT131" s="194" t="s">
        <v>153</v>
      </c>
      <c r="AU131" s="194" t="s">
        <v>14</v>
      </c>
      <c r="AY131" s="17" t="s">
        <v>151</v>
      </c>
      <c r="BE131" s="195">
        <f aca="true" t="shared" si="4" ref="BE131:BE142">IF(N131="základní",J131,0)</f>
        <v>0</v>
      </c>
      <c r="BF131" s="195">
        <f aca="true" t="shared" si="5" ref="BF131:BF142">IF(N131="snížená",J131,0)</f>
        <v>0</v>
      </c>
      <c r="BG131" s="195">
        <f aca="true" t="shared" si="6" ref="BG131:BG142">IF(N131="zákl. přenesená",J131,0)</f>
        <v>0</v>
      </c>
      <c r="BH131" s="195">
        <f aca="true" t="shared" si="7" ref="BH131:BH142">IF(N131="sníž. přenesená",J131,0)</f>
        <v>0</v>
      </c>
      <c r="BI131" s="195">
        <f aca="true" t="shared" si="8" ref="BI131:BI142">IF(N131="nulová",J131,0)</f>
        <v>0</v>
      </c>
      <c r="BJ131" s="17" t="s">
        <v>14</v>
      </c>
      <c r="BK131" s="195">
        <f aca="true" t="shared" si="9" ref="BK131:BK142">ROUND(I131*H131,2)</f>
        <v>0</v>
      </c>
      <c r="BL131" s="17" t="s">
        <v>264</v>
      </c>
      <c r="BM131" s="194" t="s">
        <v>247</v>
      </c>
    </row>
    <row r="132" spans="2:65" s="1" customFormat="1" ht="24" customHeight="1">
      <c r="B132" s="34"/>
      <c r="C132" s="183" t="s">
        <v>174</v>
      </c>
      <c r="D132" s="183" t="s">
        <v>153</v>
      </c>
      <c r="E132" s="184" t="s">
        <v>2021</v>
      </c>
      <c r="F132" s="185" t="s">
        <v>2022</v>
      </c>
      <c r="G132" s="186" t="s">
        <v>229</v>
      </c>
      <c r="H132" s="187">
        <v>54</v>
      </c>
      <c r="I132" s="188"/>
      <c r="J132" s="189">
        <f t="shared" si="0"/>
        <v>0</v>
      </c>
      <c r="K132" s="185" t="s">
        <v>1</v>
      </c>
      <c r="L132" s="38"/>
      <c r="M132" s="190" t="s">
        <v>1</v>
      </c>
      <c r="N132" s="191" t="s">
        <v>43</v>
      </c>
      <c r="O132" s="66"/>
      <c r="P132" s="192">
        <f t="shared" si="1"/>
        <v>0</v>
      </c>
      <c r="Q132" s="192">
        <v>0</v>
      </c>
      <c r="R132" s="192">
        <f t="shared" si="2"/>
        <v>0</v>
      </c>
      <c r="S132" s="192">
        <v>0</v>
      </c>
      <c r="T132" s="193">
        <f t="shared" si="3"/>
        <v>0</v>
      </c>
      <c r="AR132" s="194" t="s">
        <v>264</v>
      </c>
      <c r="AT132" s="194" t="s">
        <v>153</v>
      </c>
      <c r="AU132" s="194" t="s">
        <v>14</v>
      </c>
      <c r="AY132" s="17" t="s">
        <v>151</v>
      </c>
      <c r="BE132" s="195">
        <f t="shared" si="4"/>
        <v>0</v>
      </c>
      <c r="BF132" s="195">
        <f t="shared" si="5"/>
        <v>0</v>
      </c>
      <c r="BG132" s="195">
        <f t="shared" si="6"/>
        <v>0</v>
      </c>
      <c r="BH132" s="195">
        <f t="shared" si="7"/>
        <v>0</v>
      </c>
      <c r="BI132" s="195">
        <f t="shared" si="8"/>
        <v>0</v>
      </c>
      <c r="BJ132" s="17" t="s">
        <v>14</v>
      </c>
      <c r="BK132" s="195">
        <f t="shared" si="9"/>
        <v>0</v>
      </c>
      <c r="BL132" s="17" t="s">
        <v>264</v>
      </c>
      <c r="BM132" s="194" t="s">
        <v>256</v>
      </c>
    </row>
    <row r="133" spans="2:65" s="1" customFormat="1" ht="24" customHeight="1">
      <c r="B133" s="34"/>
      <c r="C133" s="183" t="s">
        <v>152</v>
      </c>
      <c r="D133" s="183" t="s">
        <v>153</v>
      </c>
      <c r="E133" s="184" t="s">
        <v>2023</v>
      </c>
      <c r="F133" s="185" t="s">
        <v>2024</v>
      </c>
      <c r="G133" s="186" t="s">
        <v>229</v>
      </c>
      <c r="H133" s="187">
        <v>24</v>
      </c>
      <c r="I133" s="188"/>
      <c r="J133" s="189">
        <f t="shared" si="0"/>
        <v>0</v>
      </c>
      <c r="K133" s="185" t="s">
        <v>1</v>
      </c>
      <c r="L133" s="38"/>
      <c r="M133" s="190" t="s">
        <v>1</v>
      </c>
      <c r="N133" s="191" t="s">
        <v>43</v>
      </c>
      <c r="O133" s="66"/>
      <c r="P133" s="192">
        <f t="shared" si="1"/>
        <v>0</v>
      </c>
      <c r="Q133" s="192">
        <v>0</v>
      </c>
      <c r="R133" s="192">
        <f t="shared" si="2"/>
        <v>0</v>
      </c>
      <c r="S133" s="192">
        <v>0</v>
      </c>
      <c r="T133" s="193">
        <f t="shared" si="3"/>
        <v>0</v>
      </c>
      <c r="AR133" s="194" t="s">
        <v>264</v>
      </c>
      <c r="AT133" s="194" t="s">
        <v>153</v>
      </c>
      <c r="AU133" s="194" t="s">
        <v>14</v>
      </c>
      <c r="AY133" s="17" t="s">
        <v>151</v>
      </c>
      <c r="BE133" s="195">
        <f t="shared" si="4"/>
        <v>0</v>
      </c>
      <c r="BF133" s="195">
        <f t="shared" si="5"/>
        <v>0</v>
      </c>
      <c r="BG133" s="195">
        <f t="shared" si="6"/>
        <v>0</v>
      </c>
      <c r="BH133" s="195">
        <f t="shared" si="7"/>
        <v>0</v>
      </c>
      <c r="BI133" s="195">
        <f t="shared" si="8"/>
        <v>0</v>
      </c>
      <c r="BJ133" s="17" t="s">
        <v>14</v>
      </c>
      <c r="BK133" s="195">
        <f t="shared" si="9"/>
        <v>0</v>
      </c>
      <c r="BL133" s="17" t="s">
        <v>264</v>
      </c>
      <c r="BM133" s="194" t="s">
        <v>343</v>
      </c>
    </row>
    <row r="134" spans="2:65" s="1" customFormat="1" ht="24" customHeight="1">
      <c r="B134" s="34"/>
      <c r="C134" s="183" t="s">
        <v>234</v>
      </c>
      <c r="D134" s="183" t="s">
        <v>153</v>
      </c>
      <c r="E134" s="184" t="s">
        <v>2025</v>
      </c>
      <c r="F134" s="185" t="s">
        <v>2026</v>
      </c>
      <c r="G134" s="186" t="s">
        <v>229</v>
      </c>
      <c r="H134" s="187">
        <v>12</v>
      </c>
      <c r="I134" s="188"/>
      <c r="J134" s="189">
        <f t="shared" si="0"/>
        <v>0</v>
      </c>
      <c r="K134" s="185" t="s">
        <v>1</v>
      </c>
      <c r="L134" s="38"/>
      <c r="M134" s="190" t="s">
        <v>1</v>
      </c>
      <c r="N134" s="191" t="s">
        <v>43</v>
      </c>
      <c r="O134" s="66"/>
      <c r="P134" s="192">
        <f t="shared" si="1"/>
        <v>0</v>
      </c>
      <c r="Q134" s="192">
        <v>0</v>
      </c>
      <c r="R134" s="192">
        <f t="shared" si="2"/>
        <v>0</v>
      </c>
      <c r="S134" s="192">
        <v>0</v>
      </c>
      <c r="T134" s="193">
        <f t="shared" si="3"/>
        <v>0</v>
      </c>
      <c r="AR134" s="194" t="s">
        <v>264</v>
      </c>
      <c r="AT134" s="194" t="s">
        <v>153</v>
      </c>
      <c r="AU134" s="194" t="s">
        <v>14</v>
      </c>
      <c r="AY134" s="17" t="s">
        <v>151</v>
      </c>
      <c r="BE134" s="195">
        <f t="shared" si="4"/>
        <v>0</v>
      </c>
      <c r="BF134" s="195">
        <f t="shared" si="5"/>
        <v>0</v>
      </c>
      <c r="BG134" s="195">
        <f t="shared" si="6"/>
        <v>0</v>
      </c>
      <c r="BH134" s="195">
        <f t="shared" si="7"/>
        <v>0</v>
      </c>
      <c r="BI134" s="195">
        <f t="shared" si="8"/>
        <v>0</v>
      </c>
      <c r="BJ134" s="17" t="s">
        <v>14</v>
      </c>
      <c r="BK134" s="195">
        <f t="shared" si="9"/>
        <v>0</v>
      </c>
      <c r="BL134" s="17" t="s">
        <v>264</v>
      </c>
      <c r="BM134" s="194" t="s">
        <v>264</v>
      </c>
    </row>
    <row r="135" spans="2:65" s="1" customFormat="1" ht="24" customHeight="1">
      <c r="B135" s="34"/>
      <c r="C135" s="183" t="s">
        <v>217</v>
      </c>
      <c r="D135" s="183" t="s">
        <v>153</v>
      </c>
      <c r="E135" s="184" t="s">
        <v>2027</v>
      </c>
      <c r="F135" s="185" t="s">
        <v>2028</v>
      </c>
      <c r="G135" s="186" t="s">
        <v>229</v>
      </c>
      <c r="H135" s="187">
        <v>12</v>
      </c>
      <c r="I135" s="188"/>
      <c r="J135" s="189">
        <f t="shared" si="0"/>
        <v>0</v>
      </c>
      <c r="K135" s="185" t="s">
        <v>1</v>
      </c>
      <c r="L135" s="38"/>
      <c r="M135" s="190" t="s">
        <v>1</v>
      </c>
      <c r="N135" s="191" t="s">
        <v>43</v>
      </c>
      <c r="O135" s="66"/>
      <c r="P135" s="192">
        <f t="shared" si="1"/>
        <v>0</v>
      </c>
      <c r="Q135" s="192">
        <v>0</v>
      </c>
      <c r="R135" s="192">
        <f t="shared" si="2"/>
        <v>0</v>
      </c>
      <c r="S135" s="192">
        <v>0</v>
      </c>
      <c r="T135" s="193">
        <f t="shared" si="3"/>
        <v>0</v>
      </c>
      <c r="AR135" s="194" t="s">
        <v>264</v>
      </c>
      <c r="AT135" s="194" t="s">
        <v>153</v>
      </c>
      <c r="AU135" s="194" t="s">
        <v>14</v>
      </c>
      <c r="AY135" s="17" t="s">
        <v>151</v>
      </c>
      <c r="BE135" s="195">
        <f t="shared" si="4"/>
        <v>0</v>
      </c>
      <c r="BF135" s="195">
        <f t="shared" si="5"/>
        <v>0</v>
      </c>
      <c r="BG135" s="195">
        <f t="shared" si="6"/>
        <v>0</v>
      </c>
      <c r="BH135" s="195">
        <f t="shared" si="7"/>
        <v>0</v>
      </c>
      <c r="BI135" s="195">
        <f t="shared" si="8"/>
        <v>0</v>
      </c>
      <c r="BJ135" s="17" t="s">
        <v>14</v>
      </c>
      <c r="BK135" s="195">
        <f t="shared" si="9"/>
        <v>0</v>
      </c>
      <c r="BL135" s="17" t="s">
        <v>264</v>
      </c>
      <c r="BM135" s="194" t="s">
        <v>361</v>
      </c>
    </row>
    <row r="136" spans="2:65" s="1" customFormat="1" ht="24" customHeight="1">
      <c r="B136" s="34"/>
      <c r="C136" s="183" t="s">
        <v>247</v>
      </c>
      <c r="D136" s="183" t="s">
        <v>153</v>
      </c>
      <c r="E136" s="184" t="s">
        <v>2029</v>
      </c>
      <c r="F136" s="185" t="s">
        <v>2030</v>
      </c>
      <c r="G136" s="186" t="s">
        <v>229</v>
      </c>
      <c r="H136" s="187">
        <v>20</v>
      </c>
      <c r="I136" s="188"/>
      <c r="J136" s="189">
        <f t="shared" si="0"/>
        <v>0</v>
      </c>
      <c r="K136" s="185" t="s">
        <v>1</v>
      </c>
      <c r="L136" s="38"/>
      <c r="M136" s="190" t="s">
        <v>1</v>
      </c>
      <c r="N136" s="191" t="s">
        <v>43</v>
      </c>
      <c r="O136" s="66"/>
      <c r="P136" s="192">
        <f t="shared" si="1"/>
        <v>0</v>
      </c>
      <c r="Q136" s="192">
        <v>0</v>
      </c>
      <c r="R136" s="192">
        <f t="shared" si="2"/>
        <v>0</v>
      </c>
      <c r="S136" s="192">
        <v>0</v>
      </c>
      <c r="T136" s="193">
        <f t="shared" si="3"/>
        <v>0</v>
      </c>
      <c r="AR136" s="194" t="s">
        <v>264</v>
      </c>
      <c r="AT136" s="194" t="s">
        <v>153</v>
      </c>
      <c r="AU136" s="194" t="s">
        <v>14</v>
      </c>
      <c r="AY136" s="17" t="s">
        <v>151</v>
      </c>
      <c r="BE136" s="195">
        <f t="shared" si="4"/>
        <v>0</v>
      </c>
      <c r="BF136" s="195">
        <f t="shared" si="5"/>
        <v>0</v>
      </c>
      <c r="BG136" s="195">
        <f t="shared" si="6"/>
        <v>0</v>
      </c>
      <c r="BH136" s="195">
        <f t="shared" si="7"/>
        <v>0</v>
      </c>
      <c r="BI136" s="195">
        <f t="shared" si="8"/>
        <v>0</v>
      </c>
      <c r="BJ136" s="17" t="s">
        <v>14</v>
      </c>
      <c r="BK136" s="195">
        <f t="shared" si="9"/>
        <v>0</v>
      </c>
      <c r="BL136" s="17" t="s">
        <v>264</v>
      </c>
      <c r="BM136" s="194" t="s">
        <v>213</v>
      </c>
    </row>
    <row r="137" spans="2:65" s="1" customFormat="1" ht="24" customHeight="1">
      <c r="B137" s="34"/>
      <c r="C137" s="183" t="s">
        <v>252</v>
      </c>
      <c r="D137" s="183" t="s">
        <v>153</v>
      </c>
      <c r="E137" s="184" t="s">
        <v>2031</v>
      </c>
      <c r="F137" s="185" t="s">
        <v>2032</v>
      </c>
      <c r="G137" s="186" t="s">
        <v>229</v>
      </c>
      <c r="H137" s="187">
        <v>73</v>
      </c>
      <c r="I137" s="188"/>
      <c r="J137" s="189">
        <f t="shared" si="0"/>
        <v>0</v>
      </c>
      <c r="K137" s="185" t="s">
        <v>1</v>
      </c>
      <c r="L137" s="38"/>
      <c r="M137" s="190" t="s">
        <v>1</v>
      </c>
      <c r="N137" s="191" t="s">
        <v>43</v>
      </c>
      <c r="O137" s="66"/>
      <c r="P137" s="192">
        <f t="shared" si="1"/>
        <v>0</v>
      </c>
      <c r="Q137" s="192">
        <v>0</v>
      </c>
      <c r="R137" s="192">
        <f t="shared" si="2"/>
        <v>0</v>
      </c>
      <c r="S137" s="192">
        <v>0</v>
      </c>
      <c r="T137" s="193">
        <f t="shared" si="3"/>
        <v>0</v>
      </c>
      <c r="AR137" s="194" t="s">
        <v>264</v>
      </c>
      <c r="AT137" s="194" t="s">
        <v>153</v>
      </c>
      <c r="AU137" s="194" t="s">
        <v>14</v>
      </c>
      <c r="AY137" s="17" t="s">
        <v>151</v>
      </c>
      <c r="BE137" s="195">
        <f t="shared" si="4"/>
        <v>0</v>
      </c>
      <c r="BF137" s="195">
        <f t="shared" si="5"/>
        <v>0</v>
      </c>
      <c r="BG137" s="195">
        <f t="shared" si="6"/>
        <v>0</v>
      </c>
      <c r="BH137" s="195">
        <f t="shared" si="7"/>
        <v>0</v>
      </c>
      <c r="BI137" s="195">
        <f t="shared" si="8"/>
        <v>0</v>
      </c>
      <c r="BJ137" s="17" t="s">
        <v>14</v>
      </c>
      <c r="BK137" s="195">
        <f t="shared" si="9"/>
        <v>0</v>
      </c>
      <c r="BL137" s="17" t="s">
        <v>264</v>
      </c>
      <c r="BM137" s="194" t="s">
        <v>382</v>
      </c>
    </row>
    <row r="138" spans="2:65" s="1" customFormat="1" ht="24" customHeight="1">
      <c r="B138" s="34"/>
      <c r="C138" s="183" t="s">
        <v>256</v>
      </c>
      <c r="D138" s="183" t="s">
        <v>153</v>
      </c>
      <c r="E138" s="184" t="s">
        <v>2033</v>
      </c>
      <c r="F138" s="185" t="s">
        <v>2034</v>
      </c>
      <c r="G138" s="186" t="s">
        <v>229</v>
      </c>
      <c r="H138" s="187">
        <v>5</v>
      </c>
      <c r="I138" s="188"/>
      <c r="J138" s="189">
        <f t="shared" si="0"/>
        <v>0</v>
      </c>
      <c r="K138" s="185" t="s">
        <v>1</v>
      </c>
      <c r="L138" s="38"/>
      <c r="M138" s="190" t="s">
        <v>1</v>
      </c>
      <c r="N138" s="191" t="s">
        <v>43</v>
      </c>
      <c r="O138" s="66"/>
      <c r="P138" s="192">
        <f t="shared" si="1"/>
        <v>0</v>
      </c>
      <c r="Q138" s="192">
        <v>0</v>
      </c>
      <c r="R138" s="192">
        <f t="shared" si="2"/>
        <v>0</v>
      </c>
      <c r="S138" s="192">
        <v>0</v>
      </c>
      <c r="T138" s="193">
        <f t="shared" si="3"/>
        <v>0</v>
      </c>
      <c r="AR138" s="194" t="s">
        <v>264</v>
      </c>
      <c r="AT138" s="194" t="s">
        <v>153</v>
      </c>
      <c r="AU138" s="194" t="s">
        <v>14</v>
      </c>
      <c r="AY138" s="17" t="s">
        <v>151</v>
      </c>
      <c r="BE138" s="195">
        <f t="shared" si="4"/>
        <v>0</v>
      </c>
      <c r="BF138" s="195">
        <f t="shared" si="5"/>
        <v>0</v>
      </c>
      <c r="BG138" s="195">
        <f t="shared" si="6"/>
        <v>0</v>
      </c>
      <c r="BH138" s="195">
        <f t="shared" si="7"/>
        <v>0</v>
      </c>
      <c r="BI138" s="195">
        <f t="shared" si="8"/>
        <v>0</v>
      </c>
      <c r="BJ138" s="17" t="s">
        <v>14</v>
      </c>
      <c r="BK138" s="195">
        <f t="shared" si="9"/>
        <v>0</v>
      </c>
      <c r="BL138" s="17" t="s">
        <v>264</v>
      </c>
      <c r="BM138" s="194" t="s">
        <v>197</v>
      </c>
    </row>
    <row r="139" spans="2:65" s="1" customFormat="1" ht="24" customHeight="1">
      <c r="B139" s="34"/>
      <c r="C139" s="183" t="s">
        <v>193</v>
      </c>
      <c r="D139" s="183" t="s">
        <v>153</v>
      </c>
      <c r="E139" s="184" t="s">
        <v>2035</v>
      </c>
      <c r="F139" s="185" t="s">
        <v>2036</v>
      </c>
      <c r="G139" s="186" t="s">
        <v>229</v>
      </c>
      <c r="H139" s="187">
        <v>18</v>
      </c>
      <c r="I139" s="188"/>
      <c r="J139" s="189">
        <f t="shared" si="0"/>
        <v>0</v>
      </c>
      <c r="K139" s="185" t="s">
        <v>1</v>
      </c>
      <c r="L139" s="38"/>
      <c r="M139" s="190" t="s">
        <v>1</v>
      </c>
      <c r="N139" s="191" t="s">
        <v>43</v>
      </c>
      <c r="O139" s="66"/>
      <c r="P139" s="192">
        <f t="shared" si="1"/>
        <v>0</v>
      </c>
      <c r="Q139" s="192">
        <v>0</v>
      </c>
      <c r="R139" s="192">
        <f t="shared" si="2"/>
        <v>0</v>
      </c>
      <c r="S139" s="192">
        <v>0</v>
      </c>
      <c r="T139" s="193">
        <f t="shared" si="3"/>
        <v>0</v>
      </c>
      <c r="AR139" s="194" t="s">
        <v>264</v>
      </c>
      <c r="AT139" s="194" t="s">
        <v>153</v>
      </c>
      <c r="AU139" s="194" t="s">
        <v>14</v>
      </c>
      <c r="AY139" s="17" t="s">
        <v>151</v>
      </c>
      <c r="BE139" s="195">
        <f t="shared" si="4"/>
        <v>0</v>
      </c>
      <c r="BF139" s="195">
        <f t="shared" si="5"/>
        <v>0</v>
      </c>
      <c r="BG139" s="195">
        <f t="shared" si="6"/>
        <v>0</v>
      </c>
      <c r="BH139" s="195">
        <f t="shared" si="7"/>
        <v>0</v>
      </c>
      <c r="BI139" s="195">
        <f t="shared" si="8"/>
        <v>0</v>
      </c>
      <c r="BJ139" s="17" t="s">
        <v>14</v>
      </c>
      <c r="BK139" s="195">
        <f t="shared" si="9"/>
        <v>0</v>
      </c>
      <c r="BL139" s="17" t="s">
        <v>264</v>
      </c>
      <c r="BM139" s="194" t="s">
        <v>208</v>
      </c>
    </row>
    <row r="140" spans="2:65" s="1" customFormat="1" ht="24" customHeight="1">
      <c r="B140" s="34"/>
      <c r="C140" s="183" t="s">
        <v>343</v>
      </c>
      <c r="D140" s="183" t="s">
        <v>153</v>
      </c>
      <c r="E140" s="184" t="s">
        <v>2037</v>
      </c>
      <c r="F140" s="185" t="s">
        <v>2038</v>
      </c>
      <c r="G140" s="186" t="s">
        <v>229</v>
      </c>
      <c r="H140" s="187">
        <v>8</v>
      </c>
      <c r="I140" s="188"/>
      <c r="J140" s="189">
        <f t="shared" si="0"/>
        <v>0</v>
      </c>
      <c r="K140" s="185" t="s">
        <v>1</v>
      </c>
      <c r="L140" s="38"/>
      <c r="M140" s="190" t="s">
        <v>1</v>
      </c>
      <c r="N140" s="191" t="s">
        <v>43</v>
      </c>
      <c r="O140" s="66"/>
      <c r="P140" s="192">
        <f t="shared" si="1"/>
        <v>0</v>
      </c>
      <c r="Q140" s="192">
        <v>0</v>
      </c>
      <c r="R140" s="192">
        <f t="shared" si="2"/>
        <v>0</v>
      </c>
      <c r="S140" s="192">
        <v>0</v>
      </c>
      <c r="T140" s="193">
        <f t="shared" si="3"/>
        <v>0</v>
      </c>
      <c r="AR140" s="194" t="s">
        <v>264</v>
      </c>
      <c r="AT140" s="194" t="s">
        <v>153</v>
      </c>
      <c r="AU140" s="194" t="s">
        <v>14</v>
      </c>
      <c r="AY140" s="17" t="s">
        <v>151</v>
      </c>
      <c r="BE140" s="195">
        <f t="shared" si="4"/>
        <v>0</v>
      </c>
      <c r="BF140" s="195">
        <f t="shared" si="5"/>
        <v>0</v>
      </c>
      <c r="BG140" s="195">
        <f t="shared" si="6"/>
        <v>0</v>
      </c>
      <c r="BH140" s="195">
        <f t="shared" si="7"/>
        <v>0</v>
      </c>
      <c r="BI140" s="195">
        <f t="shared" si="8"/>
        <v>0</v>
      </c>
      <c r="BJ140" s="17" t="s">
        <v>14</v>
      </c>
      <c r="BK140" s="195">
        <f t="shared" si="9"/>
        <v>0</v>
      </c>
      <c r="BL140" s="17" t="s">
        <v>264</v>
      </c>
      <c r="BM140" s="194" t="s">
        <v>409</v>
      </c>
    </row>
    <row r="141" spans="2:65" s="1" customFormat="1" ht="16.5" customHeight="1">
      <c r="B141" s="34"/>
      <c r="C141" s="183" t="s">
        <v>8</v>
      </c>
      <c r="D141" s="183" t="s">
        <v>153</v>
      </c>
      <c r="E141" s="184" t="s">
        <v>2039</v>
      </c>
      <c r="F141" s="185" t="s">
        <v>2040</v>
      </c>
      <c r="G141" s="186" t="s">
        <v>229</v>
      </c>
      <c r="H141" s="187">
        <v>317</v>
      </c>
      <c r="I141" s="188"/>
      <c r="J141" s="189">
        <f t="shared" si="0"/>
        <v>0</v>
      </c>
      <c r="K141" s="185" t="s">
        <v>1</v>
      </c>
      <c r="L141" s="38"/>
      <c r="M141" s="190" t="s">
        <v>1</v>
      </c>
      <c r="N141" s="191" t="s">
        <v>43</v>
      </c>
      <c r="O141" s="66"/>
      <c r="P141" s="192">
        <f t="shared" si="1"/>
        <v>0</v>
      </c>
      <c r="Q141" s="192">
        <v>0</v>
      </c>
      <c r="R141" s="192">
        <f t="shared" si="2"/>
        <v>0</v>
      </c>
      <c r="S141" s="192">
        <v>0</v>
      </c>
      <c r="T141" s="193">
        <f t="shared" si="3"/>
        <v>0</v>
      </c>
      <c r="AR141" s="194" t="s">
        <v>264</v>
      </c>
      <c r="AT141" s="194" t="s">
        <v>153</v>
      </c>
      <c r="AU141" s="194" t="s">
        <v>14</v>
      </c>
      <c r="AY141" s="17" t="s">
        <v>151</v>
      </c>
      <c r="BE141" s="195">
        <f t="shared" si="4"/>
        <v>0</v>
      </c>
      <c r="BF141" s="195">
        <f t="shared" si="5"/>
        <v>0</v>
      </c>
      <c r="BG141" s="195">
        <f t="shared" si="6"/>
        <v>0</v>
      </c>
      <c r="BH141" s="195">
        <f t="shared" si="7"/>
        <v>0</v>
      </c>
      <c r="BI141" s="195">
        <f t="shared" si="8"/>
        <v>0</v>
      </c>
      <c r="BJ141" s="17" t="s">
        <v>14</v>
      </c>
      <c r="BK141" s="195">
        <f t="shared" si="9"/>
        <v>0</v>
      </c>
      <c r="BL141" s="17" t="s">
        <v>264</v>
      </c>
      <c r="BM141" s="194" t="s">
        <v>420</v>
      </c>
    </row>
    <row r="142" spans="2:65" s="1" customFormat="1" ht="16.5" customHeight="1">
      <c r="B142" s="34"/>
      <c r="C142" s="183" t="s">
        <v>264</v>
      </c>
      <c r="D142" s="183" t="s">
        <v>153</v>
      </c>
      <c r="E142" s="184" t="s">
        <v>2041</v>
      </c>
      <c r="F142" s="185" t="s">
        <v>2042</v>
      </c>
      <c r="G142" s="186" t="s">
        <v>1745</v>
      </c>
      <c r="H142" s="274"/>
      <c r="I142" s="188"/>
      <c r="J142" s="189">
        <f t="shared" si="0"/>
        <v>0</v>
      </c>
      <c r="K142" s="185" t="s">
        <v>1</v>
      </c>
      <c r="L142" s="38"/>
      <c r="M142" s="190" t="s">
        <v>1</v>
      </c>
      <c r="N142" s="191" t="s">
        <v>43</v>
      </c>
      <c r="O142" s="66"/>
      <c r="P142" s="192">
        <f t="shared" si="1"/>
        <v>0</v>
      </c>
      <c r="Q142" s="192">
        <v>0</v>
      </c>
      <c r="R142" s="192">
        <f t="shared" si="2"/>
        <v>0</v>
      </c>
      <c r="S142" s="192">
        <v>0</v>
      </c>
      <c r="T142" s="193">
        <f t="shared" si="3"/>
        <v>0</v>
      </c>
      <c r="AR142" s="194" t="s">
        <v>264</v>
      </c>
      <c r="AT142" s="194" t="s">
        <v>153</v>
      </c>
      <c r="AU142" s="194" t="s">
        <v>14</v>
      </c>
      <c r="AY142" s="17" t="s">
        <v>151</v>
      </c>
      <c r="BE142" s="195">
        <f t="shared" si="4"/>
        <v>0</v>
      </c>
      <c r="BF142" s="195">
        <f t="shared" si="5"/>
        <v>0</v>
      </c>
      <c r="BG142" s="195">
        <f t="shared" si="6"/>
        <v>0</v>
      </c>
      <c r="BH142" s="195">
        <f t="shared" si="7"/>
        <v>0</v>
      </c>
      <c r="BI142" s="195">
        <f t="shared" si="8"/>
        <v>0</v>
      </c>
      <c r="BJ142" s="17" t="s">
        <v>14</v>
      </c>
      <c r="BK142" s="195">
        <f t="shared" si="9"/>
        <v>0</v>
      </c>
      <c r="BL142" s="17" t="s">
        <v>264</v>
      </c>
      <c r="BM142" s="194" t="s">
        <v>430</v>
      </c>
    </row>
    <row r="143" spans="2:63" s="10" customFormat="1" ht="25.9" customHeight="1">
      <c r="B143" s="169"/>
      <c r="C143" s="170"/>
      <c r="D143" s="171" t="s">
        <v>77</v>
      </c>
      <c r="E143" s="172" t="s">
        <v>2043</v>
      </c>
      <c r="F143" s="172" t="s">
        <v>2044</v>
      </c>
      <c r="G143" s="170"/>
      <c r="H143" s="170"/>
      <c r="I143" s="173"/>
      <c r="J143" s="174">
        <f>BK143</f>
        <v>0</v>
      </c>
      <c r="K143" s="170"/>
      <c r="L143" s="175"/>
      <c r="M143" s="176"/>
      <c r="N143" s="177"/>
      <c r="O143" s="177"/>
      <c r="P143" s="178">
        <f>SUM(P144:P155)</f>
        <v>0</v>
      </c>
      <c r="Q143" s="177"/>
      <c r="R143" s="178">
        <f>SUM(R144:R155)</f>
        <v>0</v>
      </c>
      <c r="S143" s="177"/>
      <c r="T143" s="179">
        <f>SUM(T144:T155)</f>
        <v>0</v>
      </c>
      <c r="AR143" s="180" t="s">
        <v>87</v>
      </c>
      <c r="AT143" s="181" t="s">
        <v>77</v>
      </c>
      <c r="AU143" s="181" t="s">
        <v>78</v>
      </c>
      <c r="AY143" s="180" t="s">
        <v>151</v>
      </c>
      <c r="BK143" s="182">
        <f>SUM(BK144:BK155)</f>
        <v>0</v>
      </c>
    </row>
    <row r="144" spans="2:65" s="1" customFormat="1" ht="16.5" customHeight="1">
      <c r="B144" s="34"/>
      <c r="C144" s="183" t="s">
        <v>260</v>
      </c>
      <c r="D144" s="183" t="s">
        <v>153</v>
      </c>
      <c r="E144" s="184" t="s">
        <v>2045</v>
      </c>
      <c r="F144" s="185" t="s">
        <v>2046</v>
      </c>
      <c r="G144" s="186" t="s">
        <v>229</v>
      </c>
      <c r="H144" s="187">
        <v>10</v>
      </c>
      <c r="I144" s="188"/>
      <c r="J144" s="189">
        <f aca="true" t="shared" si="10" ref="J144:J155">ROUND(I144*H144,2)</f>
        <v>0</v>
      </c>
      <c r="K144" s="185" t="s">
        <v>1</v>
      </c>
      <c r="L144" s="38"/>
      <c r="M144" s="190" t="s">
        <v>1</v>
      </c>
      <c r="N144" s="191" t="s">
        <v>43</v>
      </c>
      <c r="O144" s="66"/>
      <c r="P144" s="192">
        <f aca="true" t="shared" si="11" ref="P144:P155">O144*H144</f>
        <v>0</v>
      </c>
      <c r="Q144" s="192">
        <v>0</v>
      </c>
      <c r="R144" s="192">
        <f aca="true" t="shared" si="12" ref="R144:R155">Q144*H144</f>
        <v>0</v>
      </c>
      <c r="S144" s="192">
        <v>0</v>
      </c>
      <c r="T144" s="193">
        <f aca="true" t="shared" si="13" ref="T144:T155">S144*H144</f>
        <v>0</v>
      </c>
      <c r="AR144" s="194" t="s">
        <v>264</v>
      </c>
      <c r="AT144" s="194" t="s">
        <v>153</v>
      </c>
      <c r="AU144" s="194" t="s">
        <v>14</v>
      </c>
      <c r="AY144" s="17" t="s">
        <v>151</v>
      </c>
      <c r="BE144" s="195">
        <f aca="true" t="shared" si="14" ref="BE144:BE155">IF(N144="základní",J144,0)</f>
        <v>0</v>
      </c>
      <c r="BF144" s="195">
        <f aca="true" t="shared" si="15" ref="BF144:BF155">IF(N144="snížená",J144,0)</f>
        <v>0</v>
      </c>
      <c r="BG144" s="195">
        <f aca="true" t="shared" si="16" ref="BG144:BG155">IF(N144="zákl. přenesená",J144,0)</f>
        <v>0</v>
      </c>
      <c r="BH144" s="195">
        <f aca="true" t="shared" si="17" ref="BH144:BH155">IF(N144="sníž. přenesená",J144,0)</f>
        <v>0</v>
      </c>
      <c r="BI144" s="195">
        <f aca="true" t="shared" si="18" ref="BI144:BI155">IF(N144="nulová",J144,0)</f>
        <v>0</v>
      </c>
      <c r="BJ144" s="17" t="s">
        <v>14</v>
      </c>
      <c r="BK144" s="195">
        <f aca="true" t="shared" si="19" ref="BK144:BK155">ROUND(I144*H144,2)</f>
        <v>0</v>
      </c>
      <c r="BL144" s="17" t="s">
        <v>264</v>
      </c>
      <c r="BM144" s="194" t="s">
        <v>440</v>
      </c>
    </row>
    <row r="145" spans="2:65" s="1" customFormat="1" ht="24" customHeight="1">
      <c r="B145" s="34"/>
      <c r="C145" s="183" t="s">
        <v>361</v>
      </c>
      <c r="D145" s="183" t="s">
        <v>153</v>
      </c>
      <c r="E145" s="184" t="s">
        <v>2047</v>
      </c>
      <c r="F145" s="185" t="s">
        <v>2048</v>
      </c>
      <c r="G145" s="186" t="s">
        <v>1842</v>
      </c>
      <c r="H145" s="187">
        <v>2</v>
      </c>
      <c r="I145" s="188"/>
      <c r="J145" s="189">
        <f t="shared" si="10"/>
        <v>0</v>
      </c>
      <c r="K145" s="185" t="s">
        <v>1</v>
      </c>
      <c r="L145" s="38"/>
      <c r="M145" s="190" t="s">
        <v>1</v>
      </c>
      <c r="N145" s="191" t="s">
        <v>43</v>
      </c>
      <c r="O145" s="66"/>
      <c r="P145" s="192">
        <f t="shared" si="11"/>
        <v>0</v>
      </c>
      <c r="Q145" s="192">
        <v>0</v>
      </c>
      <c r="R145" s="192">
        <f t="shared" si="12"/>
        <v>0</v>
      </c>
      <c r="S145" s="192">
        <v>0</v>
      </c>
      <c r="T145" s="193">
        <f t="shared" si="13"/>
        <v>0</v>
      </c>
      <c r="AR145" s="194" t="s">
        <v>264</v>
      </c>
      <c r="AT145" s="194" t="s">
        <v>153</v>
      </c>
      <c r="AU145" s="194" t="s">
        <v>14</v>
      </c>
      <c r="AY145" s="17" t="s">
        <v>151</v>
      </c>
      <c r="BE145" s="195">
        <f t="shared" si="14"/>
        <v>0</v>
      </c>
      <c r="BF145" s="195">
        <f t="shared" si="15"/>
        <v>0</v>
      </c>
      <c r="BG145" s="195">
        <f t="shared" si="16"/>
        <v>0</v>
      </c>
      <c r="BH145" s="195">
        <f t="shared" si="17"/>
        <v>0</v>
      </c>
      <c r="BI145" s="195">
        <f t="shared" si="18"/>
        <v>0</v>
      </c>
      <c r="BJ145" s="17" t="s">
        <v>14</v>
      </c>
      <c r="BK145" s="195">
        <f t="shared" si="19"/>
        <v>0</v>
      </c>
      <c r="BL145" s="17" t="s">
        <v>264</v>
      </c>
      <c r="BM145" s="194" t="s">
        <v>451</v>
      </c>
    </row>
    <row r="146" spans="2:65" s="1" customFormat="1" ht="16.5" customHeight="1">
      <c r="B146" s="34"/>
      <c r="C146" s="183" t="s">
        <v>367</v>
      </c>
      <c r="D146" s="183" t="s">
        <v>153</v>
      </c>
      <c r="E146" s="184" t="s">
        <v>2049</v>
      </c>
      <c r="F146" s="185" t="s">
        <v>2050</v>
      </c>
      <c r="G146" s="186" t="s">
        <v>1842</v>
      </c>
      <c r="H146" s="187">
        <v>1</v>
      </c>
      <c r="I146" s="188"/>
      <c r="J146" s="189">
        <f t="shared" si="10"/>
        <v>0</v>
      </c>
      <c r="K146" s="185" t="s">
        <v>1</v>
      </c>
      <c r="L146" s="38"/>
      <c r="M146" s="190" t="s">
        <v>1</v>
      </c>
      <c r="N146" s="191" t="s">
        <v>43</v>
      </c>
      <c r="O146" s="66"/>
      <c r="P146" s="192">
        <f t="shared" si="11"/>
        <v>0</v>
      </c>
      <c r="Q146" s="192">
        <v>0</v>
      </c>
      <c r="R146" s="192">
        <f t="shared" si="12"/>
        <v>0</v>
      </c>
      <c r="S146" s="192">
        <v>0</v>
      </c>
      <c r="T146" s="193">
        <f t="shared" si="13"/>
        <v>0</v>
      </c>
      <c r="AR146" s="194" t="s">
        <v>264</v>
      </c>
      <c r="AT146" s="194" t="s">
        <v>153</v>
      </c>
      <c r="AU146" s="194" t="s">
        <v>14</v>
      </c>
      <c r="AY146" s="17" t="s">
        <v>151</v>
      </c>
      <c r="BE146" s="195">
        <f t="shared" si="14"/>
        <v>0</v>
      </c>
      <c r="BF146" s="195">
        <f t="shared" si="15"/>
        <v>0</v>
      </c>
      <c r="BG146" s="195">
        <f t="shared" si="16"/>
        <v>0</v>
      </c>
      <c r="BH146" s="195">
        <f t="shared" si="17"/>
        <v>0</v>
      </c>
      <c r="BI146" s="195">
        <f t="shared" si="18"/>
        <v>0</v>
      </c>
      <c r="BJ146" s="17" t="s">
        <v>14</v>
      </c>
      <c r="BK146" s="195">
        <f t="shared" si="19"/>
        <v>0</v>
      </c>
      <c r="BL146" s="17" t="s">
        <v>264</v>
      </c>
      <c r="BM146" s="194" t="s">
        <v>461</v>
      </c>
    </row>
    <row r="147" spans="2:65" s="1" customFormat="1" ht="24" customHeight="1">
      <c r="B147" s="34"/>
      <c r="C147" s="183" t="s">
        <v>213</v>
      </c>
      <c r="D147" s="183" t="s">
        <v>153</v>
      </c>
      <c r="E147" s="184" t="s">
        <v>2051</v>
      </c>
      <c r="F147" s="185" t="s">
        <v>2052</v>
      </c>
      <c r="G147" s="186" t="s">
        <v>1842</v>
      </c>
      <c r="H147" s="187">
        <v>2</v>
      </c>
      <c r="I147" s="188"/>
      <c r="J147" s="189">
        <f t="shared" si="10"/>
        <v>0</v>
      </c>
      <c r="K147" s="185" t="s">
        <v>1</v>
      </c>
      <c r="L147" s="38"/>
      <c r="M147" s="190" t="s">
        <v>1</v>
      </c>
      <c r="N147" s="191" t="s">
        <v>43</v>
      </c>
      <c r="O147" s="66"/>
      <c r="P147" s="192">
        <f t="shared" si="11"/>
        <v>0</v>
      </c>
      <c r="Q147" s="192">
        <v>0</v>
      </c>
      <c r="R147" s="192">
        <f t="shared" si="12"/>
        <v>0</v>
      </c>
      <c r="S147" s="192">
        <v>0</v>
      </c>
      <c r="T147" s="193">
        <f t="shared" si="13"/>
        <v>0</v>
      </c>
      <c r="AR147" s="194" t="s">
        <v>264</v>
      </c>
      <c r="AT147" s="194" t="s">
        <v>153</v>
      </c>
      <c r="AU147" s="194" t="s">
        <v>14</v>
      </c>
      <c r="AY147" s="17" t="s">
        <v>151</v>
      </c>
      <c r="BE147" s="195">
        <f t="shared" si="14"/>
        <v>0</v>
      </c>
      <c r="BF147" s="195">
        <f t="shared" si="15"/>
        <v>0</v>
      </c>
      <c r="BG147" s="195">
        <f t="shared" si="16"/>
        <v>0</v>
      </c>
      <c r="BH147" s="195">
        <f t="shared" si="17"/>
        <v>0</v>
      </c>
      <c r="BI147" s="195">
        <f t="shared" si="18"/>
        <v>0</v>
      </c>
      <c r="BJ147" s="17" t="s">
        <v>14</v>
      </c>
      <c r="BK147" s="195">
        <f t="shared" si="19"/>
        <v>0</v>
      </c>
      <c r="BL147" s="17" t="s">
        <v>264</v>
      </c>
      <c r="BM147" s="194" t="s">
        <v>471</v>
      </c>
    </row>
    <row r="148" spans="2:65" s="1" customFormat="1" ht="16.5" customHeight="1">
      <c r="B148" s="34"/>
      <c r="C148" s="183" t="s">
        <v>7</v>
      </c>
      <c r="D148" s="183" t="s">
        <v>153</v>
      </c>
      <c r="E148" s="184" t="s">
        <v>2053</v>
      </c>
      <c r="F148" s="185" t="s">
        <v>2054</v>
      </c>
      <c r="G148" s="186" t="s">
        <v>1842</v>
      </c>
      <c r="H148" s="187">
        <v>2</v>
      </c>
      <c r="I148" s="188"/>
      <c r="J148" s="189">
        <f t="shared" si="10"/>
        <v>0</v>
      </c>
      <c r="K148" s="185" t="s">
        <v>1</v>
      </c>
      <c r="L148" s="38"/>
      <c r="M148" s="190" t="s">
        <v>1</v>
      </c>
      <c r="N148" s="191" t="s">
        <v>43</v>
      </c>
      <c r="O148" s="66"/>
      <c r="P148" s="192">
        <f t="shared" si="11"/>
        <v>0</v>
      </c>
      <c r="Q148" s="192">
        <v>0</v>
      </c>
      <c r="R148" s="192">
        <f t="shared" si="12"/>
        <v>0</v>
      </c>
      <c r="S148" s="192">
        <v>0</v>
      </c>
      <c r="T148" s="193">
        <f t="shared" si="13"/>
        <v>0</v>
      </c>
      <c r="AR148" s="194" t="s">
        <v>264</v>
      </c>
      <c r="AT148" s="194" t="s">
        <v>153</v>
      </c>
      <c r="AU148" s="194" t="s">
        <v>14</v>
      </c>
      <c r="AY148" s="17" t="s">
        <v>151</v>
      </c>
      <c r="BE148" s="195">
        <f t="shared" si="14"/>
        <v>0</v>
      </c>
      <c r="BF148" s="195">
        <f t="shared" si="15"/>
        <v>0</v>
      </c>
      <c r="BG148" s="195">
        <f t="shared" si="16"/>
        <v>0</v>
      </c>
      <c r="BH148" s="195">
        <f t="shared" si="17"/>
        <v>0</v>
      </c>
      <c r="BI148" s="195">
        <f t="shared" si="18"/>
        <v>0</v>
      </c>
      <c r="BJ148" s="17" t="s">
        <v>14</v>
      </c>
      <c r="BK148" s="195">
        <f t="shared" si="19"/>
        <v>0</v>
      </c>
      <c r="BL148" s="17" t="s">
        <v>264</v>
      </c>
      <c r="BM148" s="194" t="s">
        <v>479</v>
      </c>
    </row>
    <row r="149" spans="2:65" s="1" customFormat="1" ht="16.5" customHeight="1">
      <c r="B149" s="34"/>
      <c r="C149" s="183" t="s">
        <v>382</v>
      </c>
      <c r="D149" s="183" t="s">
        <v>153</v>
      </c>
      <c r="E149" s="184" t="s">
        <v>2055</v>
      </c>
      <c r="F149" s="185" t="s">
        <v>2056</v>
      </c>
      <c r="G149" s="186" t="s">
        <v>1842</v>
      </c>
      <c r="H149" s="187">
        <v>2</v>
      </c>
      <c r="I149" s="188"/>
      <c r="J149" s="189">
        <f t="shared" si="10"/>
        <v>0</v>
      </c>
      <c r="K149" s="185" t="s">
        <v>1</v>
      </c>
      <c r="L149" s="38"/>
      <c r="M149" s="190" t="s">
        <v>1</v>
      </c>
      <c r="N149" s="191" t="s">
        <v>43</v>
      </c>
      <c r="O149" s="66"/>
      <c r="P149" s="192">
        <f t="shared" si="11"/>
        <v>0</v>
      </c>
      <c r="Q149" s="192">
        <v>0</v>
      </c>
      <c r="R149" s="192">
        <f t="shared" si="12"/>
        <v>0</v>
      </c>
      <c r="S149" s="192">
        <v>0</v>
      </c>
      <c r="T149" s="193">
        <f t="shared" si="13"/>
        <v>0</v>
      </c>
      <c r="AR149" s="194" t="s">
        <v>264</v>
      </c>
      <c r="AT149" s="194" t="s">
        <v>153</v>
      </c>
      <c r="AU149" s="194" t="s">
        <v>14</v>
      </c>
      <c r="AY149" s="17" t="s">
        <v>151</v>
      </c>
      <c r="BE149" s="195">
        <f t="shared" si="14"/>
        <v>0</v>
      </c>
      <c r="BF149" s="195">
        <f t="shared" si="15"/>
        <v>0</v>
      </c>
      <c r="BG149" s="195">
        <f t="shared" si="16"/>
        <v>0</v>
      </c>
      <c r="BH149" s="195">
        <f t="shared" si="17"/>
        <v>0</v>
      </c>
      <c r="BI149" s="195">
        <f t="shared" si="18"/>
        <v>0</v>
      </c>
      <c r="BJ149" s="17" t="s">
        <v>14</v>
      </c>
      <c r="BK149" s="195">
        <f t="shared" si="19"/>
        <v>0</v>
      </c>
      <c r="BL149" s="17" t="s">
        <v>264</v>
      </c>
      <c r="BM149" s="194" t="s">
        <v>489</v>
      </c>
    </row>
    <row r="150" spans="2:65" s="1" customFormat="1" ht="16.5" customHeight="1">
      <c r="B150" s="34"/>
      <c r="C150" s="183" t="s">
        <v>386</v>
      </c>
      <c r="D150" s="183" t="s">
        <v>153</v>
      </c>
      <c r="E150" s="184" t="s">
        <v>2057</v>
      </c>
      <c r="F150" s="185" t="s">
        <v>2058</v>
      </c>
      <c r="G150" s="186" t="s">
        <v>1842</v>
      </c>
      <c r="H150" s="187">
        <v>2</v>
      </c>
      <c r="I150" s="188"/>
      <c r="J150" s="189">
        <f t="shared" si="10"/>
        <v>0</v>
      </c>
      <c r="K150" s="185" t="s">
        <v>1</v>
      </c>
      <c r="L150" s="38"/>
      <c r="M150" s="190" t="s">
        <v>1</v>
      </c>
      <c r="N150" s="191" t="s">
        <v>43</v>
      </c>
      <c r="O150" s="66"/>
      <c r="P150" s="192">
        <f t="shared" si="11"/>
        <v>0</v>
      </c>
      <c r="Q150" s="192">
        <v>0</v>
      </c>
      <c r="R150" s="192">
        <f t="shared" si="12"/>
        <v>0</v>
      </c>
      <c r="S150" s="192">
        <v>0</v>
      </c>
      <c r="T150" s="193">
        <f t="shared" si="13"/>
        <v>0</v>
      </c>
      <c r="AR150" s="194" t="s">
        <v>264</v>
      </c>
      <c r="AT150" s="194" t="s">
        <v>153</v>
      </c>
      <c r="AU150" s="194" t="s">
        <v>14</v>
      </c>
      <c r="AY150" s="17" t="s">
        <v>151</v>
      </c>
      <c r="BE150" s="195">
        <f t="shared" si="14"/>
        <v>0</v>
      </c>
      <c r="BF150" s="195">
        <f t="shared" si="15"/>
        <v>0</v>
      </c>
      <c r="BG150" s="195">
        <f t="shared" si="16"/>
        <v>0</v>
      </c>
      <c r="BH150" s="195">
        <f t="shared" si="17"/>
        <v>0</v>
      </c>
      <c r="BI150" s="195">
        <f t="shared" si="18"/>
        <v>0</v>
      </c>
      <c r="BJ150" s="17" t="s">
        <v>14</v>
      </c>
      <c r="BK150" s="195">
        <f t="shared" si="19"/>
        <v>0</v>
      </c>
      <c r="BL150" s="17" t="s">
        <v>264</v>
      </c>
      <c r="BM150" s="194" t="s">
        <v>497</v>
      </c>
    </row>
    <row r="151" spans="2:65" s="1" customFormat="1" ht="24" customHeight="1">
      <c r="B151" s="34"/>
      <c r="C151" s="183" t="s">
        <v>197</v>
      </c>
      <c r="D151" s="183" t="s">
        <v>153</v>
      </c>
      <c r="E151" s="184" t="s">
        <v>2059</v>
      </c>
      <c r="F151" s="185" t="s">
        <v>2060</v>
      </c>
      <c r="G151" s="186" t="s">
        <v>1842</v>
      </c>
      <c r="H151" s="187">
        <v>2</v>
      </c>
      <c r="I151" s="188"/>
      <c r="J151" s="189">
        <f t="shared" si="10"/>
        <v>0</v>
      </c>
      <c r="K151" s="185" t="s">
        <v>1</v>
      </c>
      <c r="L151" s="38"/>
      <c r="M151" s="190" t="s">
        <v>1</v>
      </c>
      <c r="N151" s="191" t="s">
        <v>43</v>
      </c>
      <c r="O151" s="66"/>
      <c r="P151" s="192">
        <f t="shared" si="11"/>
        <v>0</v>
      </c>
      <c r="Q151" s="192">
        <v>0</v>
      </c>
      <c r="R151" s="192">
        <f t="shared" si="12"/>
        <v>0</v>
      </c>
      <c r="S151" s="192">
        <v>0</v>
      </c>
      <c r="T151" s="193">
        <f t="shared" si="13"/>
        <v>0</v>
      </c>
      <c r="AR151" s="194" t="s">
        <v>264</v>
      </c>
      <c r="AT151" s="194" t="s">
        <v>153</v>
      </c>
      <c r="AU151" s="194" t="s">
        <v>14</v>
      </c>
      <c r="AY151" s="17" t="s">
        <v>151</v>
      </c>
      <c r="BE151" s="195">
        <f t="shared" si="14"/>
        <v>0</v>
      </c>
      <c r="BF151" s="195">
        <f t="shared" si="15"/>
        <v>0</v>
      </c>
      <c r="BG151" s="195">
        <f t="shared" si="16"/>
        <v>0</v>
      </c>
      <c r="BH151" s="195">
        <f t="shared" si="17"/>
        <v>0</v>
      </c>
      <c r="BI151" s="195">
        <f t="shared" si="18"/>
        <v>0</v>
      </c>
      <c r="BJ151" s="17" t="s">
        <v>14</v>
      </c>
      <c r="BK151" s="195">
        <f t="shared" si="19"/>
        <v>0</v>
      </c>
      <c r="BL151" s="17" t="s">
        <v>264</v>
      </c>
      <c r="BM151" s="194" t="s">
        <v>506</v>
      </c>
    </row>
    <row r="152" spans="2:65" s="1" customFormat="1" ht="16.5" customHeight="1">
      <c r="B152" s="34"/>
      <c r="C152" s="183" t="s">
        <v>204</v>
      </c>
      <c r="D152" s="183" t="s">
        <v>153</v>
      </c>
      <c r="E152" s="184" t="s">
        <v>2061</v>
      </c>
      <c r="F152" s="185" t="s">
        <v>2062</v>
      </c>
      <c r="G152" s="186" t="s">
        <v>2063</v>
      </c>
      <c r="H152" s="187">
        <v>5</v>
      </c>
      <c r="I152" s="188"/>
      <c r="J152" s="189">
        <f t="shared" si="10"/>
        <v>0</v>
      </c>
      <c r="K152" s="185" t="s">
        <v>1</v>
      </c>
      <c r="L152" s="38"/>
      <c r="M152" s="190" t="s">
        <v>1</v>
      </c>
      <c r="N152" s="191" t="s">
        <v>43</v>
      </c>
      <c r="O152" s="66"/>
      <c r="P152" s="192">
        <f t="shared" si="11"/>
        <v>0</v>
      </c>
      <c r="Q152" s="192">
        <v>0</v>
      </c>
      <c r="R152" s="192">
        <f t="shared" si="12"/>
        <v>0</v>
      </c>
      <c r="S152" s="192">
        <v>0</v>
      </c>
      <c r="T152" s="193">
        <f t="shared" si="13"/>
        <v>0</v>
      </c>
      <c r="AR152" s="194" t="s">
        <v>264</v>
      </c>
      <c r="AT152" s="194" t="s">
        <v>153</v>
      </c>
      <c r="AU152" s="194" t="s">
        <v>14</v>
      </c>
      <c r="AY152" s="17" t="s">
        <v>151</v>
      </c>
      <c r="BE152" s="195">
        <f t="shared" si="14"/>
        <v>0</v>
      </c>
      <c r="BF152" s="195">
        <f t="shared" si="15"/>
        <v>0</v>
      </c>
      <c r="BG152" s="195">
        <f t="shared" si="16"/>
        <v>0</v>
      </c>
      <c r="BH152" s="195">
        <f t="shared" si="17"/>
        <v>0</v>
      </c>
      <c r="BI152" s="195">
        <f t="shared" si="18"/>
        <v>0</v>
      </c>
      <c r="BJ152" s="17" t="s">
        <v>14</v>
      </c>
      <c r="BK152" s="195">
        <f t="shared" si="19"/>
        <v>0</v>
      </c>
      <c r="BL152" s="17" t="s">
        <v>264</v>
      </c>
      <c r="BM152" s="194" t="s">
        <v>517</v>
      </c>
    </row>
    <row r="153" spans="2:65" s="1" customFormat="1" ht="16.5" customHeight="1">
      <c r="B153" s="34"/>
      <c r="C153" s="183" t="s">
        <v>208</v>
      </c>
      <c r="D153" s="183" t="s">
        <v>153</v>
      </c>
      <c r="E153" s="184" t="s">
        <v>2064</v>
      </c>
      <c r="F153" s="185" t="s">
        <v>2065</v>
      </c>
      <c r="G153" s="186" t="s">
        <v>2016</v>
      </c>
      <c r="H153" s="187">
        <v>1</v>
      </c>
      <c r="I153" s="188"/>
      <c r="J153" s="189">
        <f t="shared" si="10"/>
        <v>0</v>
      </c>
      <c r="K153" s="185" t="s">
        <v>1</v>
      </c>
      <c r="L153" s="38"/>
      <c r="M153" s="190" t="s">
        <v>1</v>
      </c>
      <c r="N153" s="191" t="s">
        <v>43</v>
      </c>
      <c r="O153" s="66"/>
      <c r="P153" s="192">
        <f t="shared" si="11"/>
        <v>0</v>
      </c>
      <c r="Q153" s="192">
        <v>0</v>
      </c>
      <c r="R153" s="192">
        <f t="shared" si="12"/>
        <v>0</v>
      </c>
      <c r="S153" s="192">
        <v>0</v>
      </c>
      <c r="T153" s="193">
        <f t="shared" si="13"/>
        <v>0</v>
      </c>
      <c r="AR153" s="194" t="s">
        <v>264</v>
      </c>
      <c r="AT153" s="194" t="s">
        <v>153</v>
      </c>
      <c r="AU153" s="194" t="s">
        <v>14</v>
      </c>
      <c r="AY153" s="17" t="s">
        <v>151</v>
      </c>
      <c r="BE153" s="195">
        <f t="shared" si="14"/>
        <v>0</v>
      </c>
      <c r="BF153" s="195">
        <f t="shared" si="15"/>
        <v>0</v>
      </c>
      <c r="BG153" s="195">
        <f t="shared" si="16"/>
        <v>0</v>
      </c>
      <c r="BH153" s="195">
        <f t="shared" si="17"/>
        <v>0</v>
      </c>
      <c r="BI153" s="195">
        <f t="shared" si="18"/>
        <v>0</v>
      </c>
      <c r="BJ153" s="17" t="s">
        <v>14</v>
      </c>
      <c r="BK153" s="195">
        <f t="shared" si="19"/>
        <v>0</v>
      </c>
      <c r="BL153" s="17" t="s">
        <v>264</v>
      </c>
      <c r="BM153" s="194" t="s">
        <v>529</v>
      </c>
    </row>
    <row r="154" spans="2:65" s="1" customFormat="1" ht="16.5" customHeight="1">
      <c r="B154" s="34"/>
      <c r="C154" s="183" t="s">
        <v>403</v>
      </c>
      <c r="D154" s="183" t="s">
        <v>153</v>
      </c>
      <c r="E154" s="184" t="s">
        <v>2066</v>
      </c>
      <c r="F154" s="185" t="s">
        <v>2067</v>
      </c>
      <c r="G154" s="186" t="s">
        <v>2016</v>
      </c>
      <c r="H154" s="187">
        <v>1</v>
      </c>
      <c r="I154" s="188"/>
      <c r="J154" s="189">
        <f t="shared" si="10"/>
        <v>0</v>
      </c>
      <c r="K154" s="185" t="s">
        <v>1</v>
      </c>
      <c r="L154" s="38"/>
      <c r="M154" s="190" t="s">
        <v>1</v>
      </c>
      <c r="N154" s="191" t="s">
        <v>43</v>
      </c>
      <c r="O154" s="66"/>
      <c r="P154" s="192">
        <f t="shared" si="11"/>
        <v>0</v>
      </c>
      <c r="Q154" s="192">
        <v>0</v>
      </c>
      <c r="R154" s="192">
        <f t="shared" si="12"/>
        <v>0</v>
      </c>
      <c r="S154" s="192">
        <v>0</v>
      </c>
      <c r="T154" s="193">
        <f t="shared" si="13"/>
        <v>0</v>
      </c>
      <c r="AR154" s="194" t="s">
        <v>264</v>
      </c>
      <c r="AT154" s="194" t="s">
        <v>153</v>
      </c>
      <c r="AU154" s="194" t="s">
        <v>14</v>
      </c>
      <c r="AY154" s="17" t="s">
        <v>151</v>
      </c>
      <c r="BE154" s="195">
        <f t="shared" si="14"/>
        <v>0</v>
      </c>
      <c r="BF154" s="195">
        <f t="shared" si="15"/>
        <v>0</v>
      </c>
      <c r="BG154" s="195">
        <f t="shared" si="16"/>
        <v>0</v>
      </c>
      <c r="BH154" s="195">
        <f t="shared" si="17"/>
        <v>0</v>
      </c>
      <c r="BI154" s="195">
        <f t="shared" si="18"/>
        <v>0</v>
      </c>
      <c r="BJ154" s="17" t="s">
        <v>14</v>
      </c>
      <c r="BK154" s="195">
        <f t="shared" si="19"/>
        <v>0</v>
      </c>
      <c r="BL154" s="17" t="s">
        <v>264</v>
      </c>
      <c r="BM154" s="194" t="s">
        <v>539</v>
      </c>
    </row>
    <row r="155" spans="2:65" s="1" customFormat="1" ht="16.5" customHeight="1">
      <c r="B155" s="34"/>
      <c r="C155" s="183" t="s">
        <v>409</v>
      </c>
      <c r="D155" s="183" t="s">
        <v>153</v>
      </c>
      <c r="E155" s="184" t="s">
        <v>2068</v>
      </c>
      <c r="F155" s="185" t="s">
        <v>2069</v>
      </c>
      <c r="G155" s="186" t="s">
        <v>1745</v>
      </c>
      <c r="H155" s="274"/>
      <c r="I155" s="188"/>
      <c r="J155" s="189">
        <f t="shared" si="10"/>
        <v>0</v>
      </c>
      <c r="K155" s="185" t="s">
        <v>1</v>
      </c>
      <c r="L155" s="38"/>
      <c r="M155" s="190" t="s">
        <v>1</v>
      </c>
      <c r="N155" s="191" t="s">
        <v>43</v>
      </c>
      <c r="O155" s="66"/>
      <c r="P155" s="192">
        <f t="shared" si="11"/>
        <v>0</v>
      </c>
      <c r="Q155" s="192">
        <v>0</v>
      </c>
      <c r="R155" s="192">
        <f t="shared" si="12"/>
        <v>0</v>
      </c>
      <c r="S155" s="192">
        <v>0</v>
      </c>
      <c r="T155" s="193">
        <f t="shared" si="13"/>
        <v>0</v>
      </c>
      <c r="AR155" s="194" t="s">
        <v>264</v>
      </c>
      <c r="AT155" s="194" t="s">
        <v>153</v>
      </c>
      <c r="AU155" s="194" t="s">
        <v>14</v>
      </c>
      <c r="AY155" s="17" t="s">
        <v>151</v>
      </c>
      <c r="BE155" s="195">
        <f t="shared" si="14"/>
        <v>0</v>
      </c>
      <c r="BF155" s="195">
        <f t="shared" si="15"/>
        <v>0</v>
      </c>
      <c r="BG155" s="195">
        <f t="shared" si="16"/>
        <v>0</v>
      </c>
      <c r="BH155" s="195">
        <f t="shared" si="17"/>
        <v>0</v>
      </c>
      <c r="BI155" s="195">
        <f t="shared" si="18"/>
        <v>0</v>
      </c>
      <c r="BJ155" s="17" t="s">
        <v>14</v>
      </c>
      <c r="BK155" s="195">
        <f t="shared" si="19"/>
        <v>0</v>
      </c>
      <c r="BL155" s="17" t="s">
        <v>264</v>
      </c>
      <c r="BM155" s="194" t="s">
        <v>549</v>
      </c>
    </row>
    <row r="156" spans="2:63" s="10" customFormat="1" ht="25.9" customHeight="1">
      <c r="B156" s="169"/>
      <c r="C156" s="170"/>
      <c r="D156" s="171" t="s">
        <v>77</v>
      </c>
      <c r="E156" s="172" t="s">
        <v>2070</v>
      </c>
      <c r="F156" s="172" t="s">
        <v>2071</v>
      </c>
      <c r="G156" s="170"/>
      <c r="H156" s="170"/>
      <c r="I156" s="173"/>
      <c r="J156" s="174">
        <f>BK156</f>
        <v>0</v>
      </c>
      <c r="K156" s="170"/>
      <c r="L156" s="175"/>
      <c r="M156" s="176"/>
      <c r="N156" s="177"/>
      <c r="O156" s="177"/>
      <c r="P156" s="178">
        <f>SUM(P157:P167)</f>
        <v>0</v>
      </c>
      <c r="Q156" s="177"/>
      <c r="R156" s="178">
        <f>SUM(R157:R167)</f>
        <v>0</v>
      </c>
      <c r="S156" s="177"/>
      <c r="T156" s="179">
        <f>SUM(T157:T167)</f>
        <v>0</v>
      </c>
      <c r="AR156" s="180" t="s">
        <v>87</v>
      </c>
      <c r="AT156" s="181" t="s">
        <v>77</v>
      </c>
      <c r="AU156" s="181" t="s">
        <v>78</v>
      </c>
      <c r="AY156" s="180" t="s">
        <v>151</v>
      </c>
      <c r="BK156" s="182">
        <f>SUM(BK157:BK167)</f>
        <v>0</v>
      </c>
    </row>
    <row r="157" spans="2:65" s="1" customFormat="1" ht="24" customHeight="1">
      <c r="B157" s="34"/>
      <c r="C157" s="183" t="s">
        <v>415</v>
      </c>
      <c r="D157" s="183" t="s">
        <v>153</v>
      </c>
      <c r="E157" s="184" t="s">
        <v>2072</v>
      </c>
      <c r="F157" s="185" t="s">
        <v>2073</v>
      </c>
      <c r="G157" s="186" t="s">
        <v>1842</v>
      </c>
      <c r="H157" s="187">
        <v>1</v>
      </c>
      <c r="I157" s="188"/>
      <c r="J157" s="189">
        <f aca="true" t="shared" si="20" ref="J157:J167">ROUND(I157*H157,2)</f>
        <v>0</v>
      </c>
      <c r="K157" s="185" t="s">
        <v>1</v>
      </c>
      <c r="L157" s="38"/>
      <c r="M157" s="190" t="s">
        <v>1</v>
      </c>
      <c r="N157" s="191" t="s">
        <v>43</v>
      </c>
      <c r="O157" s="66"/>
      <c r="P157" s="192">
        <f aca="true" t="shared" si="21" ref="P157:P167">O157*H157</f>
        <v>0</v>
      </c>
      <c r="Q157" s="192">
        <v>0</v>
      </c>
      <c r="R157" s="192">
        <f aca="true" t="shared" si="22" ref="R157:R167">Q157*H157</f>
        <v>0</v>
      </c>
      <c r="S157" s="192">
        <v>0</v>
      </c>
      <c r="T157" s="193">
        <f aca="true" t="shared" si="23" ref="T157:T167">S157*H157</f>
        <v>0</v>
      </c>
      <c r="AR157" s="194" t="s">
        <v>264</v>
      </c>
      <c r="AT157" s="194" t="s">
        <v>153</v>
      </c>
      <c r="AU157" s="194" t="s">
        <v>14</v>
      </c>
      <c r="AY157" s="17" t="s">
        <v>151</v>
      </c>
      <c r="BE157" s="195">
        <f aca="true" t="shared" si="24" ref="BE157:BE167">IF(N157="základní",J157,0)</f>
        <v>0</v>
      </c>
      <c r="BF157" s="195">
        <f aca="true" t="shared" si="25" ref="BF157:BF167">IF(N157="snížená",J157,0)</f>
        <v>0</v>
      </c>
      <c r="BG157" s="195">
        <f aca="true" t="shared" si="26" ref="BG157:BG167">IF(N157="zákl. přenesená",J157,0)</f>
        <v>0</v>
      </c>
      <c r="BH157" s="195">
        <f aca="true" t="shared" si="27" ref="BH157:BH167">IF(N157="sníž. přenesená",J157,0)</f>
        <v>0</v>
      </c>
      <c r="BI157" s="195">
        <f aca="true" t="shared" si="28" ref="BI157:BI167">IF(N157="nulová",J157,0)</f>
        <v>0</v>
      </c>
      <c r="BJ157" s="17" t="s">
        <v>14</v>
      </c>
      <c r="BK157" s="195">
        <f aca="true" t="shared" si="29" ref="BK157:BK167">ROUND(I157*H157,2)</f>
        <v>0</v>
      </c>
      <c r="BL157" s="17" t="s">
        <v>264</v>
      </c>
      <c r="BM157" s="194" t="s">
        <v>563</v>
      </c>
    </row>
    <row r="158" spans="2:65" s="1" customFormat="1" ht="24" customHeight="1">
      <c r="B158" s="34"/>
      <c r="C158" s="183" t="s">
        <v>420</v>
      </c>
      <c r="D158" s="183" t="s">
        <v>153</v>
      </c>
      <c r="E158" s="184" t="s">
        <v>2074</v>
      </c>
      <c r="F158" s="185" t="s">
        <v>2075</v>
      </c>
      <c r="G158" s="186" t="s">
        <v>2016</v>
      </c>
      <c r="H158" s="187">
        <v>1</v>
      </c>
      <c r="I158" s="188"/>
      <c r="J158" s="189">
        <f t="shared" si="20"/>
        <v>0</v>
      </c>
      <c r="K158" s="185" t="s">
        <v>1</v>
      </c>
      <c r="L158" s="38"/>
      <c r="M158" s="190" t="s">
        <v>1</v>
      </c>
      <c r="N158" s="191" t="s">
        <v>43</v>
      </c>
      <c r="O158" s="66"/>
      <c r="P158" s="192">
        <f t="shared" si="21"/>
        <v>0</v>
      </c>
      <c r="Q158" s="192">
        <v>0</v>
      </c>
      <c r="R158" s="192">
        <f t="shared" si="22"/>
        <v>0</v>
      </c>
      <c r="S158" s="192">
        <v>0</v>
      </c>
      <c r="T158" s="193">
        <f t="shared" si="23"/>
        <v>0</v>
      </c>
      <c r="AR158" s="194" t="s">
        <v>264</v>
      </c>
      <c r="AT158" s="194" t="s">
        <v>153</v>
      </c>
      <c r="AU158" s="194" t="s">
        <v>14</v>
      </c>
      <c r="AY158" s="17" t="s">
        <v>151</v>
      </c>
      <c r="BE158" s="195">
        <f t="shared" si="24"/>
        <v>0</v>
      </c>
      <c r="BF158" s="195">
        <f t="shared" si="25"/>
        <v>0</v>
      </c>
      <c r="BG158" s="195">
        <f t="shared" si="26"/>
        <v>0</v>
      </c>
      <c r="BH158" s="195">
        <f t="shared" si="27"/>
        <v>0</v>
      </c>
      <c r="BI158" s="195">
        <f t="shared" si="28"/>
        <v>0</v>
      </c>
      <c r="BJ158" s="17" t="s">
        <v>14</v>
      </c>
      <c r="BK158" s="195">
        <f t="shared" si="29"/>
        <v>0</v>
      </c>
      <c r="BL158" s="17" t="s">
        <v>264</v>
      </c>
      <c r="BM158" s="194" t="s">
        <v>572</v>
      </c>
    </row>
    <row r="159" spans="2:65" s="1" customFormat="1" ht="16.5" customHeight="1">
      <c r="B159" s="34"/>
      <c r="C159" s="183" t="s">
        <v>425</v>
      </c>
      <c r="D159" s="183" t="s">
        <v>153</v>
      </c>
      <c r="E159" s="184" t="s">
        <v>2076</v>
      </c>
      <c r="F159" s="185" t="s">
        <v>2077</v>
      </c>
      <c r="G159" s="186" t="s">
        <v>1842</v>
      </c>
      <c r="H159" s="187">
        <v>2</v>
      </c>
      <c r="I159" s="188"/>
      <c r="J159" s="189">
        <f t="shared" si="20"/>
        <v>0</v>
      </c>
      <c r="K159" s="185" t="s">
        <v>1</v>
      </c>
      <c r="L159" s="38"/>
      <c r="M159" s="190" t="s">
        <v>1</v>
      </c>
      <c r="N159" s="191" t="s">
        <v>43</v>
      </c>
      <c r="O159" s="66"/>
      <c r="P159" s="192">
        <f t="shared" si="21"/>
        <v>0</v>
      </c>
      <c r="Q159" s="192">
        <v>0</v>
      </c>
      <c r="R159" s="192">
        <f t="shared" si="22"/>
        <v>0</v>
      </c>
      <c r="S159" s="192">
        <v>0</v>
      </c>
      <c r="T159" s="193">
        <f t="shared" si="23"/>
        <v>0</v>
      </c>
      <c r="AR159" s="194" t="s">
        <v>264</v>
      </c>
      <c r="AT159" s="194" t="s">
        <v>153</v>
      </c>
      <c r="AU159" s="194" t="s">
        <v>14</v>
      </c>
      <c r="AY159" s="17" t="s">
        <v>151</v>
      </c>
      <c r="BE159" s="195">
        <f t="shared" si="24"/>
        <v>0</v>
      </c>
      <c r="BF159" s="195">
        <f t="shared" si="25"/>
        <v>0</v>
      </c>
      <c r="BG159" s="195">
        <f t="shared" si="26"/>
        <v>0</v>
      </c>
      <c r="BH159" s="195">
        <f t="shared" si="27"/>
        <v>0</v>
      </c>
      <c r="BI159" s="195">
        <f t="shared" si="28"/>
        <v>0</v>
      </c>
      <c r="BJ159" s="17" t="s">
        <v>14</v>
      </c>
      <c r="BK159" s="195">
        <f t="shared" si="29"/>
        <v>0</v>
      </c>
      <c r="BL159" s="17" t="s">
        <v>264</v>
      </c>
      <c r="BM159" s="194" t="s">
        <v>583</v>
      </c>
    </row>
    <row r="160" spans="2:65" s="1" customFormat="1" ht="24" customHeight="1">
      <c r="B160" s="34"/>
      <c r="C160" s="183" t="s">
        <v>430</v>
      </c>
      <c r="D160" s="183" t="s">
        <v>153</v>
      </c>
      <c r="E160" s="184" t="s">
        <v>2078</v>
      </c>
      <c r="F160" s="185" t="s">
        <v>2079</v>
      </c>
      <c r="G160" s="186" t="s">
        <v>1842</v>
      </c>
      <c r="H160" s="187">
        <v>1</v>
      </c>
      <c r="I160" s="188"/>
      <c r="J160" s="189">
        <f t="shared" si="20"/>
        <v>0</v>
      </c>
      <c r="K160" s="185" t="s">
        <v>1</v>
      </c>
      <c r="L160" s="38"/>
      <c r="M160" s="190" t="s">
        <v>1</v>
      </c>
      <c r="N160" s="191" t="s">
        <v>43</v>
      </c>
      <c r="O160" s="66"/>
      <c r="P160" s="192">
        <f t="shared" si="21"/>
        <v>0</v>
      </c>
      <c r="Q160" s="192">
        <v>0</v>
      </c>
      <c r="R160" s="192">
        <f t="shared" si="22"/>
        <v>0</v>
      </c>
      <c r="S160" s="192">
        <v>0</v>
      </c>
      <c r="T160" s="193">
        <f t="shared" si="23"/>
        <v>0</v>
      </c>
      <c r="AR160" s="194" t="s">
        <v>264</v>
      </c>
      <c r="AT160" s="194" t="s">
        <v>153</v>
      </c>
      <c r="AU160" s="194" t="s">
        <v>14</v>
      </c>
      <c r="AY160" s="17" t="s">
        <v>151</v>
      </c>
      <c r="BE160" s="195">
        <f t="shared" si="24"/>
        <v>0</v>
      </c>
      <c r="BF160" s="195">
        <f t="shared" si="25"/>
        <v>0</v>
      </c>
      <c r="BG160" s="195">
        <f t="shared" si="26"/>
        <v>0</v>
      </c>
      <c r="BH160" s="195">
        <f t="shared" si="27"/>
        <v>0</v>
      </c>
      <c r="BI160" s="195">
        <f t="shared" si="28"/>
        <v>0</v>
      </c>
      <c r="BJ160" s="17" t="s">
        <v>14</v>
      </c>
      <c r="BK160" s="195">
        <f t="shared" si="29"/>
        <v>0</v>
      </c>
      <c r="BL160" s="17" t="s">
        <v>264</v>
      </c>
      <c r="BM160" s="194" t="s">
        <v>593</v>
      </c>
    </row>
    <row r="161" spans="2:65" s="1" customFormat="1" ht="24" customHeight="1">
      <c r="B161" s="34"/>
      <c r="C161" s="183" t="s">
        <v>435</v>
      </c>
      <c r="D161" s="183" t="s">
        <v>153</v>
      </c>
      <c r="E161" s="184" t="s">
        <v>2080</v>
      </c>
      <c r="F161" s="185" t="s">
        <v>2081</v>
      </c>
      <c r="G161" s="186" t="s">
        <v>1842</v>
      </c>
      <c r="H161" s="187">
        <v>1</v>
      </c>
      <c r="I161" s="188"/>
      <c r="J161" s="189">
        <f t="shared" si="20"/>
        <v>0</v>
      </c>
      <c r="K161" s="185" t="s">
        <v>1</v>
      </c>
      <c r="L161" s="38"/>
      <c r="M161" s="190" t="s">
        <v>1</v>
      </c>
      <c r="N161" s="191" t="s">
        <v>43</v>
      </c>
      <c r="O161" s="66"/>
      <c r="P161" s="192">
        <f t="shared" si="21"/>
        <v>0</v>
      </c>
      <c r="Q161" s="192">
        <v>0</v>
      </c>
      <c r="R161" s="192">
        <f t="shared" si="22"/>
        <v>0</v>
      </c>
      <c r="S161" s="192">
        <v>0</v>
      </c>
      <c r="T161" s="193">
        <f t="shared" si="23"/>
        <v>0</v>
      </c>
      <c r="AR161" s="194" t="s">
        <v>264</v>
      </c>
      <c r="AT161" s="194" t="s">
        <v>153</v>
      </c>
      <c r="AU161" s="194" t="s">
        <v>14</v>
      </c>
      <c r="AY161" s="17" t="s">
        <v>151</v>
      </c>
      <c r="BE161" s="195">
        <f t="shared" si="24"/>
        <v>0</v>
      </c>
      <c r="BF161" s="195">
        <f t="shared" si="25"/>
        <v>0</v>
      </c>
      <c r="BG161" s="195">
        <f t="shared" si="26"/>
        <v>0</v>
      </c>
      <c r="BH161" s="195">
        <f t="shared" si="27"/>
        <v>0</v>
      </c>
      <c r="BI161" s="195">
        <f t="shared" si="28"/>
        <v>0</v>
      </c>
      <c r="BJ161" s="17" t="s">
        <v>14</v>
      </c>
      <c r="BK161" s="195">
        <f t="shared" si="29"/>
        <v>0</v>
      </c>
      <c r="BL161" s="17" t="s">
        <v>264</v>
      </c>
      <c r="BM161" s="194" t="s">
        <v>623</v>
      </c>
    </row>
    <row r="162" spans="2:65" s="1" customFormat="1" ht="24" customHeight="1">
      <c r="B162" s="34"/>
      <c r="C162" s="183" t="s">
        <v>440</v>
      </c>
      <c r="D162" s="183" t="s">
        <v>153</v>
      </c>
      <c r="E162" s="184" t="s">
        <v>2082</v>
      </c>
      <c r="F162" s="185" t="s">
        <v>2083</v>
      </c>
      <c r="G162" s="186" t="s">
        <v>1842</v>
      </c>
      <c r="H162" s="187">
        <v>1</v>
      </c>
      <c r="I162" s="188"/>
      <c r="J162" s="189">
        <f t="shared" si="20"/>
        <v>0</v>
      </c>
      <c r="K162" s="185" t="s">
        <v>1</v>
      </c>
      <c r="L162" s="38"/>
      <c r="M162" s="190" t="s">
        <v>1</v>
      </c>
      <c r="N162" s="191" t="s">
        <v>43</v>
      </c>
      <c r="O162" s="66"/>
      <c r="P162" s="192">
        <f t="shared" si="21"/>
        <v>0</v>
      </c>
      <c r="Q162" s="192">
        <v>0</v>
      </c>
      <c r="R162" s="192">
        <f t="shared" si="22"/>
        <v>0</v>
      </c>
      <c r="S162" s="192">
        <v>0</v>
      </c>
      <c r="T162" s="193">
        <f t="shared" si="23"/>
        <v>0</v>
      </c>
      <c r="AR162" s="194" t="s">
        <v>264</v>
      </c>
      <c r="AT162" s="194" t="s">
        <v>153</v>
      </c>
      <c r="AU162" s="194" t="s">
        <v>14</v>
      </c>
      <c r="AY162" s="17" t="s">
        <v>151</v>
      </c>
      <c r="BE162" s="195">
        <f t="shared" si="24"/>
        <v>0</v>
      </c>
      <c r="BF162" s="195">
        <f t="shared" si="25"/>
        <v>0</v>
      </c>
      <c r="BG162" s="195">
        <f t="shared" si="26"/>
        <v>0</v>
      </c>
      <c r="BH162" s="195">
        <f t="shared" si="27"/>
        <v>0</v>
      </c>
      <c r="BI162" s="195">
        <f t="shared" si="28"/>
        <v>0</v>
      </c>
      <c r="BJ162" s="17" t="s">
        <v>14</v>
      </c>
      <c r="BK162" s="195">
        <f t="shared" si="29"/>
        <v>0</v>
      </c>
      <c r="BL162" s="17" t="s">
        <v>264</v>
      </c>
      <c r="BM162" s="194" t="s">
        <v>633</v>
      </c>
    </row>
    <row r="163" spans="2:65" s="1" customFormat="1" ht="24" customHeight="1">
      <c r="B163" s="34"/>
      <c r="C163" s="183" t="s">
        <v>445</v>
      </c>
      <c r="D163" s="183" t="s">
        <v>153</v>
      </c>
      <c r="E163" s="184" t="s">
        <v>2084</v>
      </c>
      <c r="F163" s="185" t="s">
        <v>2085</v>
      </c>
      <c r="G163" s="186" t="s">
        <v>1842</v>
      </c>
      <c r="H163" s="187">
        <v>1</v>
      </c>
      <c r="I163" s="188"/>
      <c r="J163" s="189">
        <f t="shared" si="20"/>
        <v>0</v>
      </c>
      <c r="K163" s="185" t="s">
        <v>1</v>
      </c>
      <c r="L163" s="38"/>
      <c r="M163" s="190" t="s">
        <v>1</v>
      </c>
      <c r="N163" s="191" t="s">
        <v>43</v>
      </c>
      <c r="O163" s="66"/>
      <c r="P163" s="192">
        <f t="shared" si="21"/>
        <v>0</v>
      </c>
      <c r="Q163" s="192">
        <v>0</v>
      </c>
      <c r="R163" s="192">
        <f t="shared" si="22"/>
        <v>0</v>
      </c>
      <c r="S163" s="192">
        <v>0</v>
      </c>
      <c r="T163" s="193">
        <f t="shared" si="23"/>
        <v>0</v>
      </c>
      <c r="AR163" s="194" t="s">
        <v>264</v>
      </c>
      <c r="AT163" s="194" t="s">
        <v>153</v>
      </c>
      <c r="AU163" s="194" t="s">
        <v>14</v>
      </c>
      <c r="AY163" s="17" t="s">
        <v>151</v>
      </c>
      <c r="BE163" s="195">
        <f t="shared" si="24"/>
        <v>0</v>
      </c>
      <c r="BF163" s="195">
        <f t="shared" si="25"/>
        <v>0</v>
      </c>
      <c r="BG163" s="195">
        <f t="shared" si="26"/>
        <v>0</v>
      </c>
      <c r="BH163" s="195">
        <f t="shared" si="27"/>
        <v>0</v>
      </c>
      <c r="BI163" s="195">
        <f t="shared" si="28"/>
        <v>0</v>
      </c>
      <c r="BJ163" s="17" t="s">
        <v>14</v>
      </c>
      <c r="BK163" s="195">
        <f t="shared" si="29"/>
        <v>0</v>
      </c>
      <c r="BL163" s="17" t="s">
        <v>264</v>
      </c>
      <c r="BM163" s="194" t="s">
        <v>644</v>
      </c>
    </row>
    <row r="164" spans="2:65" s="1" customFormat="1" ht="24" customHeight="1">
      <c r="B164" s="34"/>
      <c r="C164" s="183" t="s">
        <v>451</v>
      </c>
      <c r="D164" s="183" t="s">
        <v>153</v>
      </c>
      <c r="E164" s="184" t="s">
        <v>2086</v>
      </c>
      <c r="F164" s="185" t="s">
        <v>2087</v>
      </c>
      <c r="G164" s="186" t="s">
        <v>1842</v>
      </c>
      <c r="H164" s="187">
        <v>2</v>
      </c>
      <c r="I164" s="188"/>
      <c r="J164" s="189">
        <f t="shared" si="20"/>
        <v>0</v>
      </c>
      <c r="K164" s="185" t="s">
        <v>1</v>
      </c>
      <c r="L164" s="38"/>
      <c r="M164" s="190" t="s">
        <v>1</v>
      </c>
      <c r="N164" s="191" t="s">
        <v>43</v>
      </c>
      <c r="O164" s="66"/>
      <c r="P164" s="192">
        <f t="shared" si="21"/>
        <v>0</v>
      </c>
      <c r="Q164" s="192">
        <v>0</v>
      </c>
      <c r="R164" s="192">
        <f t="shared" si="22"/>
        <v>0</v>
      </c>
      <c r="S164" s="192">
        <v>0</v>
      </c>
      <c r="T164" s="193">
        <f t="shared" si="23"/>
        <v>0</v>
      </c>
      <c r="AR164" s="194" t="s">
        <v>264</v>
      </c>
      <c r="AT164" s="194" t="s">
        <v>153</v>
      </c>
      <c r="AU164" s="194" t="s">
        <v>14</v>
      </c>
      <c r="AY164" s="17" t="s">
        <v>151</v>
      </c>
      <c r="BE164" s="195">
        <f t="shared" si="24"/>
        <v>0</v>
      </c>
      <c r="BF164" s="195">
        <f t="shared" si="25"/>
        <v>0</v>
      </c>
      <c r="BG164" s="195">
        <f t="shared" si="26"/>
        <v>0</v>
      </c>
      <c r="BH164" s="195">
        <f t="shared" si="27"/>
        <v>0</v>
      </c>
      <c r="BI164" s="195">
        <f t="shared" si="28"/>
        <v>0</v>
      </c>
      <c r="BJ164" s="17" t="s">
        <v>14</v>
      </c>
      <c r="BK164" s="195">
        <f t="shared" si="29"/>
        <v>0</v>
      </c>
      <c r="BL164" s="17" t="s">
        <v>264</v>
      </c>
      <c r="BM164" s="194" t="s">
        <v>654</v>
      </c>
    </row>
    <row r="165" spans="2:65" s="1" customFormat="1" ht="24" customHeight="1">
      <c r="B165" s="34"/>
      <c r="C165" s="183" t="s">
        <v>457</v>
      </c>
      <c r="D165" s="183" t="s">
        <v>153</v>
      </c>
      <c r="E165" s="184" t="s">
        <v>2088</v>
      </c>
      <c r="F165" s="185" t="s">
        <v>2089</v>
      </c>
      <c r="G165" s="186" t="s">
        <v>1842</v>
      </c>
      <c r="H165" s="187">
        <v>1</v>
      </c>
      <c r="I165" s="188"/>
      <c r="J165" s="189">
        <f t="shared" si="20"/>
        <v>0</v>
      </c>
      <c r="K165" s="185" t="s">
        <v>1</v>
      </c>
      <c r="L165" s="38"/>
      <c r="M165" s="190" t="s">
        <v>1</v>
      </c>
      <c r="N165" s="191" t="s">
        <v>43</v>
      </c>
      <c r="O165" s="66"/>
      <c r="P165" s="192">
        <f t="shared" si="21"/>
        <v>0</v>
      </c>
      <c r="Q165" s="192">
        <v>0</v>
      </c>
      <c r="R165" s="192">
        <f t="shared" si="22"/>
        <v>0</v>
      </c>
      <c r="S165" s="192">
        <v>0</v>
      </c>
      <c r="T165" s="193">
        <f t="shared" si="23"/>
        <v>0</v>
      </c>
      <c r="AR165" s="194" t="s">
        <v>264</v>
      </c>
      <c r="AT165" s="194" t="s">
        <v>153</v>
      </c>
      <c r="AU165" s="194" t="s">
        <v>14</v>
      </c>
      <c r="AY165" s="17" t="s">
        <v>151</v>
      </c>
      <c r="BE165" s="195">
        <f t="shared" si="24"/>
        <v>0</v>
      </c>
      <c r="BF165" s="195">
        <f t="shared" si="25"/>
        <v>0</v>
      </c>
      <c r="BG165" s="195">
        <f t="shared" si="26"/>
        <v>0</v>
      </c>
      <c r="BH165" s="195">
        <f t="shared" si="27"/>
        <v>0</v>
      </c>
      <c r="BI165" s="195">
        <f t="shared" si="28"/>
        <v>0</v>
      </c>
      <c r="BJ165" s="17" t="s">
        <v>14</v>
      </c>
      <c r="BK165" s="195">
        <f t="shared" si="29"/>
        <v>0</v>
      </c>
      <c r="BL165" s="17" t="s">
        <v>264</v>
      </c>
      <c r="BM165" s="194" t="s">
        <v>661</v>
      </c>
    </row>
    <row r="166" spans="2:65" s="1" customFormat="1" ht="16.5" customHeight="1">
      <c r="B166" s="34"/>
      <c r="C166" s="183" t="s">
        <v>461</v>
      </c>
      <c r="D166" s="183" t="s">
        <v>153</v>
      </c>
      <c r="E166" s="184" t="s">
        <v>2064</v>
      </c>
      <c r="F166" s="185" t="s">
        <v>2065</v>
      </c>
      <c r="G166" s="186" t="s">
        <v>2016</v>
      </c>
      <c r="H166" s="187">
        <v>1</v>
      </c>
      <c r="I166" s="188"/>
      <c r="J166" s="189">
        <f t="shared" si="20"/>
        <v>0</v>
      </c>
      <c r="K166" s="185" t="s">
        <v>1</v>
      </c>
      <c r="L166" s="38"/>
      <c r="M166" s="190" t="s">
        <v>1</v>
      </c>
      <c r="N166" s="191" t="s">
        <v>43</v>
      </c>
      <c r="O166" s="66"/>
      <c r="P166" s="192">
        <f t="shared" si="21"/>
        <v>0</v>
      </c>
      <c r="Q166" s="192">
        <v>0</v>
      </c>
      <c r="R166" s="192">
        <f t="shared" si="22"/>
        <v>0</v>
      </c>
      <c r="S166" s="192">
        <v>0</v>
      </c>
      <c r="T166" s="193">
        <f t="shared" si="23"/>
        <v>0</v>
      </c>
      <c r="AR166" s="194" t="s">
        <v>264</v>
      </c>
      <c r="AT166" s="194" t="s">
        <v>153</v>
      </c>
      <c r="AU166" s="194" t="s">
        <v>14</v>
      </c>
      <c r="AY166" s="17" t="s">
        <v>151</v>
      </c>
      <c r="BE166" s="195">
        <f t="shared" si="24"/>
        <v>0</v>
      </c>
      <c r="BF166" s="195">
        <f t="shared" si="25"/>
        <v>0</v>
      </c>
      <c r="BG166" s="195">
        <f t="shared" si="26"/>
        <v>0</v>
      </c>
      <c r="BH166" s="195">
        <f t="shared" si="27"/>
        <v>0</v>
      </c>
      <c r="BI166" s="195">
        <f t="shared" si="28"/>
        <v>0</v>
      </c>
      <c r="BJ166" s="17" t="s">
        <v>14</v>
      </c>
      <c r="BK166" s="195">
        <f t="shared" si="29"/>
        <v>0</v>
      </c>
      <c r="BL166" s="17" t="s">
        <v>264</v>
      </c>
      <c r="BM166" s="194" t="s">
        <v>669</v>
      </c>
    </row>
    <row r="167" spans="2:65" s="1" customFormat="1" ht="16.5" customHeight="1">
      <c r="B167" s="34"/>
      <c r="C167" s="183" t="s">
        <v>467</v>
      </c>
      <c r="D167" s="183" t="s">
        <v>153</v>
      </c>
      <c r="E167" s="184" t="s">
        <v>2090</v>
      </c>
      <c r="F167" s="185" t="s">
        <v>2091</v>
      </c>
      <c r="G167" s="186" t="s">
        <v>1745</v>
      </c>
      <c r="H167" s="274"/>
      <c r="I167" s="188"/>
      <c r="J167" s="189">
        <f t="shared" si="20"/>
        <v>0</v>
      </c>
      <c r="K167" s="185" t="s">
        <v>1</v>
      </c>
      <c r="L167" s="38"/>
      <c r="M167" s="190" t="s">
        <v>1</v>
      </c>
      <c r="N167" s="191" t="s">
        <v>43</v>
      </c>
      <c r="O167" s="66"/>
      <c r="P167" s="192">
        <f t="shared" si="21"/>
        <v>0</v>
      </c>
      <c r="Q167" s="192">
        <v>0</v>
      </c>
      <c r="R167" s="192">
        <f t="shared" si="22"/>
        <v>0</v>
      </c>
      <c r="S167" s="192">
        <v>0</v>
      </c>
      <c r="T167" s="193">
        <f t="shared" si="23"/>
        <v>0</v>
      </c>
      <c r="AR167" s="194" t="s">
        <v>264</v>
      </c>
      <c r="AT167" s="194" t="s">
        <v>153</v>
      </c>
      <c r="AU167" s="194" t="s">
        <v>14</v>
      </c>
      <c r="AY167" s="17" t="s">
        <v>151</v>
      </c>
      <c r="BE167" s="195">
        <f t="shared" si="24"/>
        <v>0</v>
      </c>
      <c r="BF167" s="195">
        <f t="shared" si="25"/>
        <v>0</v>
      </c>
      <c r="BG167" s="195">
        <f t="shared" si="26"/>
        <v>0</v>
      </c>
      <c r="BH167" s="195">
        <f t="shared" si="27"/>
        <v>0</v>
      </c>
      <c r="BI167" s="195">
        <f t="shared" si="28"/>
        <v>0</v>
      </c>
      <c r="BJ167" s="17" t="s">
        <v>14</v>
      </c>
      <c r="BK167" s="195">
        <f t="shared" si="29"/>
        <v>0</v>
      </c>
      <c r="BL167" s="17" t="s">
        <v>264</v>
      </c>
      <c r="BM167" s="194" t="s">
        <v>1592</v>
      </c>
    </row>
    <row r="168" spans="2:63" s="10" customFormat="1" ht="25.9" customHeight="1">
      <c r="B168" s="169"/>
      <c r="C168" s="170"/>
      <c r="D168" s="171" t="s">
        <v>77</v>
      </c>
      <c r="E168" s="172" t="s">
        <v>2092</v>
      </c>
      <c r="F168" s="172" t="s">
        <v>2093</v>
      </c>
      <c r="G168" s="170"/>
      <c r="H168" s="170"/>
      <c r="I168" s="173"/>
      <c r="J168" s="174">
        <f>BK168</f>
        <v>0</v>
      </c>
      <c r="K168" s="170"/>
      <c r="L168" s="175"/>
      <c r="M168" s="176"/>
      <c r="N168" s="177"/>
      <c r="O168" s="177"/>
      <c r="P168" s="178">
        <f>SUM(P169:P180)</f>
        <v>0</v>
      </c>
      <c r="Q168" s="177"/>
      <c r="R168" s="178">
        <f>SUM(R169:R180)</f>
        <v>0</v>
      </c>
      <c r="S168" s="177"/>
      <c r="T168" s="179">
        <f>SUM(T169:T180)</f>
        <v>0</v>
      </c>
      <c r="AR168" s="180" t="s">
        <v>87</v>
      </c>
      <c r="AT168" s="181" t="s">
        <v>77</v>
      </c>
      <c r="AU168" s="181" t="s">
        <v>78</v>
      </c>
      <c r="AY168" s="180" t="s">
        <v>151</v>
      </c>
      <c r="BK168" s="182">
        <f>SUM(BK169:BK180)</f>
        <v>0</v>
      </c>
    </row>
    <row r="169" spans="2:65" s="1" customFormat="1" ht="16.5" customHeight="1">
      <c r="B169" s="34"/>
      <c r="C169" s="183" t="s">
        <v>471</v>
      </c>
      <c r="D169" s="183" t="s">
        <v>153</v>
      </c>
      <c r="E169" s="184" t="s">
        <v>2094</v>
      </c>
      <c r="F169" s="185" t="s">
        <v>2095</v>
      </c>
      <c r="G169" s="186" t="s">
        <v>229</v>
      </c>
      <c r="H169" s="187">
        <v>91</v>
      </c>
      <c r="I169" s="188"/>
      <c r="J169" s="189">
        <f aca="true" t="shared" si="30" ref="J169:J180">ROUND(I169*H169,2)</f>
        <v>0</v>
      </c>
      <c r="K169" s="185" t="s">
        <v>1</v>
      </c>
      <c r="L169" s="38"/>
      <c r="M169" s="190" t="s">
        <v>1</v>
      </c>
      <c r="N169" s="191" t="s">
        <v>43</v>
      </c>
      <c r="O169" s="66"/>
      <c r="P169" s="192">
        <f aca="true" t="shared" si="31" ref="P169:P180">O169*H169</f>
        <v>0</v>
      </c>
      <c r="Q169" s="192">
        <v>0</v>
      </c>
      <c r="R169" s="192">
        <f aca="true" t="shared" si="32" ref="R169:R180">Q169*H169</f>
        <v>0</v>
      </c>
      <c r="S169" s="192">
        <v>0</v>
      </c>
      <c r="T169" s="193">
        <f aca="true" t="shared" si="33" ref="T169:T180">S169*H169</f>
        <v>0</v>
      </c>
      <c r="AR169" s="194" t="s">
        <v>264</v>
      </c>
      <c r="AT169" s="194" t="s">
        <v>153</v>
      </c>
      <c r="AU169" s="194" t="s">
        <v>14</v>
      </c>
      <c r="AY169" s="17" t="s">
        <v>151</v>
      </c>
      <c r="BE169" s="195">
        <f aca="true" t="shared" si="34" ref="BE169:BE180">IF(N169="základní",J169,0)</f>
        <v>0</v>
      </c>
      <c r="BF169" s="195">
        <f aca="true" t="shared" si="35" ref="BF169:BF180">IF(N169="snížená",J169,0)</f>
        <v>0</v>
      </c>
      <c r="BG169" s="195">
        <f aca="true" t="shared" si="36" ref="BG169:BG180">IF(N169="zákl. přenesená",J169,0)</f>
        <v>0</v>
      </c>
      <c r="BH169" s="195">
        <f aca="true" t="shared" si="37" ref="BH169:BH180">IF(N169="sníž. přenesená",J169,0)</f>
        <v>0</v>
      </c>
      <c r="BI169" s="195">
        <f aca="true" t="shared" si="38" ref="BI169:BI180">IF(N169="nulová",J169,0)</f>
        <v>0</v>
      </c>
      <c r="BJ169" s="17" t="s">
        <v>14</v>
      </c>
      <c r="BK169" s="195">
        <f aca="true" t="shared" si="39" ref="BK169:BK180">ROUND(I169*H169,2)</f>
        <v>0</v>
      </c>
      <c r="BL169" s="17" t="s">
        <v>264</v>
      </c>
      <c r="BM169" s="194" t="s">
        <v>676</v>
      </c>
    </row>
    <row r="170" spans="2:65" s="1" customFormat="1" ht="16.5" customHeight="1">
      <c r="B170" s="34"/>
      <c r="C170" s="183" t="s">
        <v>475</v>
      </c>
      <c r="D170" s="183" t="s">
        <v>153</v>
      </c>
      <c r="E170" s="184" t="s">
        <v>2096</v>
      </c>
      <c r="F170" s="185" t="s">
        <v>2097</v>
      </c>
      <c r="G170" s="186" t="s">
        <v>229</v>
      </c>
      <c r="H170" s="187">
        <v>54</v>
      </c>
      <c r="I170" s="188"/>
      <c r="J170" s="189">
        <f t="shared" si="30"/>
        <v>0</v>
      </c>
      <c r="K170" s="185" t="s">
        <v>1</v>
      </c>
      <c r="L170" s="38"/>
      <c r="M170" s="190" t="s">
        <v>1</v>
      </c>
      <c r="N170" s="191" t="s">
        <v>43</v>
      </c>
      <c r="O170" s="66"/>
      <c r="P170" s="192">
        <f t="shared" si="31"/>
        <v>0</v>
      </c>
      <c r="Q170" s="192">
        <v>0</v>
      </c>
      <c r="R170" s="192">
        <f t="shared" si="32"/>
        <v>0</v>
      </c>
      <c r="S170" s="192">
        <v>0</v>
      </c>
      <c r="T170" s="193">
        <f t="shared" si="33"/>
        <v>0</v>
      </c>
      <c r="AR170" s="194" t="s">
        <v>264</v>
      </c>
      <c r="AT170" s="194" t="s">
        <v>153</v>
      </c>
      <c r="AU170" s="194" t="s">
        <v>14</v>
      </c>
      <c r="AY170" s="17" t="s">
        <v>151</v>
      </c>
      <c r="BE170" s="195">
        <f t="shared" si="34"/>
        <v>0</v>
      </c>
      <c r="BF170" s="195">
        <f t="shared" si="35"/>
        <v>0</v>
      </c>
      <c r="BG170" s="195">
        <f t="shared" si="36"/>
        <v>0</v>
      </c>
      <c r="BH170" s="195">
        <f t="shared" si="37"/>
        <v>0</v>
      </c>
      <c r="BI170" s="195">
        <f t="shared" si="38"/>
        <v>0</v>
      </c>
      <c r="BJ170" s="17" t="s">
        <v>14</v>
      </c>
      <c r="BK170" s="195">
        <f t="shared" si="39"/>
        <v>0</v>
      </c>
      <c r="BL170" s="17" t="s">
        <v>264</v>
      </c>
      <c r="BM170" s="194" t="s">
        <v>684</v>
      </c>
    </row>
    <row r="171" spans="2:65" s="1" customFormat="1" ht="16.5" customHeight="1">
      <c r="B171" s="34"/>
      <c r="C171" s="183" t="s">
        <v>479</v>
      </c>
      <c r="D171" s="183" t="s">
        <v>153</v>
      </c>
      <c r="E171" s="184" t="s">
        <v>2098</v>
      </c>
      <c r="F171" s="185" t="s">
        <v>2099</v>
      </c>
      <c r="G171" s="186" t="s">
        <v>229</v>
      </c>
      <c r="H171" s="187">
        <v>47</v>
      </c>
      <c r="I171" s="188"/>
      <c r="J171" s="189">
        <f t="shared" si="30"/>
        <v>0</v>
      </c>
      <c r="K171" s="185" t="s">
        <v>1</v>
      </c>
      <c r="L171" s="38"/>
      <c r="M171" s="190" t="s">
        <v>1</v>
      </c>
      <c r="N171" s="191" t="s">
        <v>43</v>
      </c>
      <c r="O171" s="66"/>
      <c r="P171" s="192">
        <f t="shared" si="31"/>
        <v>0</v>
      </c>
      <c r="Q171" s="192">
        <v>0</v>
      </c>
      <c r="R171" s="192">
        <f t="shared" si="32"/>
        <v>0</v>
      </c>
      <c r="S171" s="192">
        <v>0</v>
      </c>
      <c r="T171" s="193">
        <f t="shared" si="33"/>
        <v>0</v>
      </c>
      <c r="AR171" s="194" t="s">
        <v>264</v>
      </c>
      <c r="AT171" s="194" t="s">
        <v>153</v>
      </c>
      <c r="AU171" s="194" t="s">
        <v>14</v>
      </c>
      <c r="AY171" s="17" t="s">
        <v>151</v>
      </c>
      <c r="BE171" s="195">
        <f t="shared" si="34"/>
        <v>0</v>
      </c>
      <c r="BF171" s="195">
        <f t="shared" si="35"/>
        <v>0</v>
      </c>
      <c r="BG171" s="195">
        <f t="shared" si="36"/>
        <v>0</v>
      </c>
      <c r="BH171" s="195">
        <f t="shared" si="37"/>
        <v>0</v>
      </c>
      <c r="BI171" s="195">
        <f t="shared" si="38"/>
        <v>0</v>
      </c>
      <c r="BJ171" s="17" t="s">
        <v>14</v>
      </c>
      <c r="BK171" s="195">
        <f t="shared" si="39"/>
        <v>0</v>
      </c>
      <c r="BL171" s="17" t="s">
        <v>264</v>
      </c>
      <c r="BM171" s="194" t="s">
        <v>692</v>
      </c>
    </row>
    <row r="172" spans="2:65" s="1" customFormat="1" ht="16.5" customHeight="1">
      <c r="B172" s="34"/>
      <c r="C172" s="183" t="s">
        <v>484</v>
      </c>
      <c r="D172" s="183" t="s">
        <v>153</v>
      </c>
      <c r="E172" s="184" t="s">
        <v>2100</v>
      </c>
      <c r="F172" s="185" t="s">
        <v>2101</v>
      </c>
      <c r="G172" s="186" t="s">
        <v>229</v>
      </c>
      <c r="H172" s="187">
        <v>12</v>
      </c>
      <c r="I172" s="188"/>
      <c r="J172" s="189">
        <f t="shared" si="30"/>
        <v>0</v>
      </c>
      <c r="K172" s="185" t="s">
        <v>1</v>
      </c>
      <c r="L172" s="38"/>
      <c r="M172" s="190" t="s">
        <v>1</v>
      </c>
      <c r="N172" s="191" t="s">
        <v>43</v>
      </c>
      <c r="O172" s="66"/>
      <c r="P172" s="192">
        <f t="shared" si="31"/>
        <v>0</v>
      </c>
      <c r="Q172" s="192">
        <v>0</v>
      </c>
      <c r="R172" s="192">
        <f t="shared" si="32"/>
        <v>0</v>
      </c>
      <c r="S172" s="192">
        <v>0</v>
      </c>
      <c r="T172" s="193">
        <f t="shared" si="33"/>
        <v>0</v>
      </c>
      <c r="AR172" s="194" t="s">
        <v>264</v>
      </c>
      <c r="AT172" s="194" t="s">
        <v>153</v>
      </c>
      <c r="AU172" s="194" t="s">
        <v>14</v>
      </c>
      <c r="AY172" s="17" t="s">
        <v>151</v>
      </c>
      <c r="BE172" s="195">
        <f t="shared" si="34"/>
        <v>0</v>
      </c>
      <c r="BF172" s="195">
        <f t="shared" si="35"/>
        <v>0</v>
      </c>
      <c r="BG172" s="195">
        <f t="shared" si="36"/>
        <v>0</v>
      </c>
      <c r="BH172" s="195">
        <f t="shared" si="37"/>
        <v>0</v>
      </c>
      <c r="BI172" s="195">
        <f t="shared" si="38"/>
        <v>0</v>
      </c>
      <c r="BJ172" s="17" t="s">
        <v>14</v>
      </c>
      <c r="BK172" s="195">
        <f t="shared" si="39"/>
        <v>0</v>
      </c>
      <c r="BL172" s="17" t="s">
        <v>264</v>
      </c>
      <c r="BM172" s="194" t="s">
        <v>696</v>
      </c>
    </row>
    <row r="173" spans="2:65" s="1" customFormat="1" ht="16.5" customHeight="1">
      <c r="B173" s="34"/>
      <c r="C173" s="183" t="s">
        <v>489</v>
      </c>
      <c r="D173" s="183" t="s">
        <v>153</v>
      </c>
      <c r="E173" s="184" t="s">
        <v>2102</v>
      </c>
      <c r="F173" s="185" t="s">
        <v>2103</v>
      </c>
      <c r="G173" s="186" t="s">
        <v>229</v>
      </c>
      <c r="H173" s="187">
        <v>85</v>
      </c>
      <c r="I173" s="188"/>
      <c r="J173" s="189">
        <f t="shared" si="30"/>
        <v>0</v>
      </c>
      <c r="K173" s="185" t="s">
        <v>1</v>
      </c>
      <c r="L173" s="38"/>
      <c r="M173" s="190" t="s">
        <v>1</v>
      </c>
      <c r="N173" s="191" t="s">
        <v>43</v>
      </c>
      <c r="O173" s="66"/>
      <c r="P173" s="192">
        <f t="shared" si="31"/>
        <v>0</v>
      </c>
      <c r="Q173" s="192">
        <v>0</v>
      </c>
      <c r="R173" s="192">
        <f t="shared" si="32"/>
        <v>0</v>
      </c>
      <c r="S173" s="192">
        <v>0</v>
      </c>
      <c r="T173" s="193">
        <f t="shared" si="33"/>
        <v>0</v>
      </c>
      <c r="AR173" s="194" t="s">
        <v>264</v>
      </c>
      <c r="AT173" s="194" t="s">
        <v>153</v>
      </c>
      <c r="AU173" s="194" t="s">
        <v>14</v>
      </c>
      <c r="AY173" s="17" t="s">
        <v>151</v>
      </c>
      <c r="BE173" s="195">
        <f t="shared" si="34"/>
        <v>0</v>
      </c>
      <c r="BF173" s="195">
        <f t="shared" si="35"/>
        <v>0</v>
      </c>
      <c r="BG173" s="195">
        <f t="shared" si="36"/>
        <v>0</v>
      </c>
      <c r="BH173" s="195">
        <f t="shared" si="37"/>
        <v>0</v>
      </c>
      <c r="BI173" s="195">
        <f t="shared" si="38"/>
        <v>0</v>
      </c>
      <c r="BJ173" s="17" t="s">
        <v>14</v>
      </c>
      <c r="BK173" s="195">
        <f t="shared" si="39"/>
        <v>0</v>
      </c>
      <c r="BL173" s="17" t="s">
        <v>264</v>
      </c>
      <c r="BM173" s="194" t="s">
        <v>706</v>
      </c>
    </row>
    <row r="174" spans="2:65" s="1" customFormat="1" ht="16.5" customHeight="1">
      <c r="B174" s="34"/>
      <c r="C174" s="183" t="s">
        <v>493</v>
      </c>
      <c r="D174" s="183" t="s">
        <v>153</v>
      </c>
      <c r="E174" s="184" t="s">
        <v>2104</v>
      </c>
      <c r="F174" s="185" t="s">
        <v>2105</v>
      </c>
      <c r="G174" s="186" t="s">
        <v>229</v>
      </c>
      <c r="H174" s="187">
        <v>5</v>
      </c>
      <c r="I174" s="188"/>
      <c r="J174" s="189">
        <f t="shared" si="30"/>
        <v>0</v>
      </c>
      <c r="K174" s="185" t="s">
        <v>1</v>
      </c>
      <c r="L174" s="38"/>
      <c r="M174" s="190" t="s">
        <v>1</v>
      </c>
      <c r="N174" s="191" t="s">
        <v>43</v>
      </c>
      <c r="O174" s="66"/>
      <c r="P174" s="192">
        <f t="shared" si="31"/>
        <v>0</v>
      </c>
      <c r="Q174" s="192">
        <v>0</v>
      </c>
      <c r="R174" s="192">
        <f t="shared" si="32"/>
        <v>0</v>
      </c>
      <c r="S174" s="192">
        <v>0</v>
      </c>
      <c r="T174" s="193">
        <f t="shared" si="33"/>
        <v>0</v>
      </c>
      <c r="AR174" s="194" t="s">
        <v>264</v>
      </c>
      <c r="AT174" s="194" t="s">
        <v>153</v>
      </c>
      <c r="AU174" s="194" t="s">
        <v>14</v>
      </c>
      <c r="AY174" s="17" t="s">
        <v>151</v>
      </c>
      <c r="BE174" s="195">
        <f t="shared" si="34"/>
        <v>0</v>
      </c>
      <c r="BF174" s="195">
        <f t="shared" si="35"/>
        <v>0</v>
      </c>
      <c r="BG174" s="195">
        <f t="shared" si="36"/>
        <v>0</v>
      </c>
      <c r="BH174" s="195">
        <f t="shared" si="37"/>
        <v>0</v>
      </c>
      <c r="BI174" s="195">
        <f t="shared" si="38"/>
        <v>0</v>
      </c>
      <c r="BJ174" s="17" t="s">
        <v>14</v>
      </c>
      <c r="BK174" s="195">
        <f t="shared" si="39"/>
        <v>0</v>
      </c>
      <c r="BL174" s="17" t="s">
        <v>264</v>
      </c>
      <c r="BM174" s="194" t="s">
        <v>715</v>
      </c>
    </row>
    <row r="175" spans="2:65" s="1" customFormat="1" ht="16.5" customHeight="1">
      <c r="B175" s="34"/>
      <c r="C175" s="183" t="s">
        <v>497</v>
      </c>
      <c r="D175" s="183" t="s">
        <v>153</v>
      </c>
      <c r="E175" s="184" t="s">
        <v>2106</v>
      </c>
      <c r="F175" s="185" t="s">
        <v>2107</v>
      </c>
      <c r="G175" s="186" t="s">
        <v>229</v>
      </c>
      <c r="H175" s="187">
        <v>18</v>
      </c>
      <c r="I175" s="188"/>
      <c r="J175" s="189">
        <f t="shared" si="30"/>
        <v>0</v>
      </c>
      <c r="K175" s="185" t="s">
        <v>1</v>
      </c>
      <c r="L175" s="38"/>
      <c r="M175" s="190" t="s">
        <v>1</v>
      </c>
      <c r="N175" s="191" t="s">
        <v>43</v>
      </c>
      <c r="O175" s="66"/>
      <c r="P175" s="192">
        <f t="shared" si="31"/>
        <v>0</v>
      </c>
      <c r="Q175" s="192">
        <v>0</v>
      </c>
      <c r="R175" s="192">
        <f t="shared" si="32"/>
        <v>0</v>
      </c>
      <c r="S175" s="192">
        <v>0</v>
      </c>
      <c r="T175" s="193">
        <f t="shared" si="33"/>
        <v>0</v>
      </c>
      <c r="AR175" s="194" t="s">
        <v>264</v>
      </c>
      <c r="AT175" s="194" t="s">
        <v>153</v>
      </c>
      <c r="AU175" s="194" t="s">
        <v>14</v>
      </c>
      <c r="AY175" s="17" t="s">
        <v>151</v>
      </c>
      <c r="BE175" s="195">
        <f t="shared" si="34"/>
        <v>0</v>
      </c>
      <c r="BF175" s="195">
        <f t="shared" si="35"/>
        <v>0</v>
      </c>
      <c r="BG175" s="195">
        <f t="shared" si="36"/>
        <v>0</v>
      </c>
      <c r="BH175" s="195">
        <f t="shared" si="37"/>
        <v>0</v>
      </c>
      <c r="BI175" s="195">
        <f t="shared" si="38"/>
        <v>0</v>
      </c>
      <c r="BJ175" s="17" t="s">
        <v>14</v>
      </c>
      <c r="BK175" s="195">
        <f t="shared" si="39"/>
        <v>0</v>
      </c>
      <c r="BL175" s="17" t="s">
        <v>264</v>
      </c>
      <c r="BM175" s="194" t="s">
        <v>727</v>
      </c>
    </row>
    <row r="176" spans="2:65" s="1" customFormat="1" ht="16.5" customHeight="1">
      <c r="B176" s="34"/>
      <c r="C176" s="183" t="s">
        <v>501</v>
      </c>
      <c r="D176" s="183" t="s">
        <v>153</v>
      </c>
      <c r="E176" s="184" t="s">
        <v>2108</v>
      </c>
      <c r="F176" s="185" t="s">
        <v>2109</v>
      </c>
      <c r="G176" s="186" t="s">
        <v>229</v>
      </c>
      <c r="H176" s="187">
        <v>8</v>
      </c>
      <c r="I176" s="188"/>
      <c r="J176" s="189">
        <f t="shared" si="30"/>
        <v>0</v>
      </c>
      <c r="K176" s="185" t="s">
        <v>1</v>
      </c>
      <c r="L176" s="38"/>
      <c r="M176" s="190" t="s">
        <v>1</v>
      </c>
      <c r="N176" s="191" t="s">
        <v>43</v>
      </c>
      <c r="O176" s="66"/>
      <c r="P176" s="192">
        <f t="shared" si="31"/>
        <v>0</v>
      </c>
      <c r="Q176" s="192">
        <v>0</v>
      </c>
      <c r="R176" s="192">
        <f t="shared" si="32"/>
        <v>0</v>
      </c>
      <c r="S176" s="192">
        <v>0</v>
      </c>
      <c r="T176" s="193">
        <f t="shared" si="33"/>
        <v>0</v>
      </c>
      <c r="AR176" s="194" t="s">
        <v>264</v>
      </c>
      <c r="AT176" s="194" t="s">
        <v>153</v>
      </c>
      <c r="AU176" s="194" t="s">
        <v>14</v>
      </c>
      <c r="AY176" s="17" t="s">
        <v>151</v>
      </c>
      <c r="BE176" s="195">
        <f t="shared" si="34"/>
        <v>0</v>
      </c>
      <c r="BF176" s="195">
        <f t="shared" si="35"/>
        <v>0</v>
      </c>
      <c r="BG176" s="195">
        <f t="shared" si="36"/>
        <v>0</v>
      </c>
      <c r="BH176" s="195">
        <f t="shared" si="37"/>
        <v>0</v>
      </c>
      <c r="BI176" s="195">
        <f t="shared" si="38"/>
        <v>0</v>
      </c>
      <c r="BJ176" s="17" t="s">
        <v>14</v>
      </c>
      <c r="BK176" s="195">
        <f t="shared" si="39"/>
        <v>0</v>
      </c>
      <c r="BL176" s="17" t="s">
        <v>264</v>
      </c>
      <c r="BM176" s="194" t="s">
        <v>720</v>
      </c>
    </row>
    <row r="177" spans="2:65" s="1" customFormat="1" ht="16.5" customHeight="1">
      <c r="B177" s="34"/>
      <c r="C177" s="183" t="s">
        <v>506</v>
      </c>
      <c r="D177" s="183" t="s">
        <v>153</v>
      </c>
      <c r="E177" s="184" t="s">
        <v>2110</v>
      </c>
      <c r="F177" s="185" t="s">
        <v>2111</v>
      </c>
      <c r="G177" s="186" t="s">
        <v>229</v>
      </c>
      <c r="H177" s="187">
        <v>294</v>
      </c>
      <c r="I177" s="188"/>
      <c r="J177" s="189">
        <f t="shared" si="30"/>
        <v>0</v>
      </c>
      <c r="K177" s="185" t="s">
        <v>1</v>
      </c>
      <c r="L177" s="38"/>
      <c r="M177" s="190" t="s">
        <v>1</v>
      </c>
      <c r="N177" s="191" t="s">
        <v>43</v>
      </c>
      <c r="O177" s="66"/>
      <c r="P177" s="192">
        <f t="shared" si="31"/>
        <v>0</v>
      </c>
      <c r="Q177" s="192">
        <v>0</v>
      </c>
      <c r="R177" s="192">
        <f t="shared" si="32"/>
        <v>0</v>
      </c>
      <c r="S177" s="192">
        <v>0</v>
      </c>
      <c r="T177" s="193">
        <f t="shared" si="33"/>
        <v>0</v>
      </c>
      <c r="AR177" s="194" t="s">
        <v>264</v>
      </c>
      <c r="AT177" s="194" t="s">
        <v>153</v>
      </c>
      <c r="AU177" s="194" t="s">
        <v>14</v>
      </c>
      <c r="AY177" s="17" t="s">
        <v>151</v>
      </c>
      <c r="BE177" s="195">
        <f t="shared" si="34"/>
        <v>0</v>
      </c>
      <c r="BF177" s="195">
        <f t="shared" si="35"/>
        <v>0</v>
      </c>
      <c r="BG177" s="195">
        <f t="shared" si="36"/>
        <v>0</v>
      </c>
      <c r="BH177" s="195">
        <f t="shared" si="37"/>
        <v>0</v>
      </c>
      <c r="BI177" s="195">
        <f t="shared" si="38"/>
        <v>0</v>
      </c>
      <c r="BJ177" s="17" t="s">
        <v>14</v>
      </c>
      <c r="BK177" s="195">
        <f t="shared" si="39"/>
        <v>0</v>
      </c>
      <c r="BL177" s="17" t="s">
        <v>264</v>
      </c>
      <c r="BM177" s="194" t="s">
        <v>744</v>
      </c>
    </row>
    <row r="178" spans="2:65" s="1" customFormat="1" ht="16.5" customHeight="1">
      <c r="B178" s="34"/>
      <c r="C178" s="183" t="s">
        <v>511</v>
      </c>
      <c r="D178" s="183" t="s">
        <v>153</v>
      </c>
      <c r="E178" s="184" t="s">
        <v>2112</v>
      </c>
      <c r="F178" s="185" t="s">
        <v>2113</v>
      </c>
      <c r="G178" s="186" t="s">
        <v>229</v>
      </c>
      <c r="H178" s="187">
        <v>18</v>
      </c>
      <c r="I178" s="188"/>
      <c r="J178" s="189">
        <f t="shared" si="30"/>
        <v>0</v>
      </c>
      <c r="K178" s="185" t="s">
        <v>1</v>
      </c>
      <c r="L178" s="38"/>
      <c r="M178" s="190" t="s">
        <v>1</v>
      </c>
      <c r="N178" s="191" t="s">
        <v>43</v>
      </c>
      <c r="O178" s="66"/>
      <c r="P178" s="192">
        <f t="shared" si="31"/>
        <v>0</v>
      </c>
      <c r="Q178" s="192">
        <v>0</v>
      </c>
      <c r="R178" s="192">
        <f t="shared" si="32"/>
        <v>0</v>
      </c>
      <c r="S178" s="192">
        <v>0</v>
      </c>
      <c r="T178" s="193">
        <f t="shared" si="33"/>
        <v>0</v>
      </c>
      <c r="AR178" s="194" t="s">
        <v>264</v>
      </c>
      <c r="AT178" s="194" t="s">
        <v>153</v>
      </c>
      <c r="AU178" s="194" t="s">
        <v>14</v>
      </c>
      <c r="AY178" s="17" t="s">
        <v>151</v>
      </c>
      <c r="BE178" s="195">
        <f t="shared" si="34"/>
        <v>0</v>
      </c>
      <c r="BF178" s="195">
        <f t="shared" si="35"/>
        <v>0</v>
      </c>
      <c r="BG178" s="195">
        <f t="shared" si="36"/>
        <v>0</v>
      </c>
      <c r="BH178" s="195">
        <f t="shared" si="37"/>
        <v>0</v>
      </c>
      <c r="BI178" s="195">
        <f t="shared" si="38"/>
        <v>0</v>
      </c>
      <c r="BJ178" s="17" t="s">
        <v>14</v>
      </c>
      <c r="BK178" s="195">
        <f t="shared" si="39"/>
        <v>0</v>
      </c>
      <c r="BL178" s="17" t="s">
        <v>264</v>
      </c>
      <c r="BM178" s="194" t="s">
        <v>753</v>
      </c>
    </row>
    <row r="179" spans="2:65" s="1" customFormat="1" ht="16.5" customHeight="1">
      <c r="B179" s="34"/>
      <c r="C179" s="183" t="s">
        <v>517</v>
      </c>
      <c r="D179" s="183" t="s">
        <v>153</v>
      </c>
      <c r="E179" s="184" t="s">
        <v>2114</v>
      </c>
      <c r="F179" s="185" t="s">
        <v>2115</v>
      </c>
      <c r="G179" s="186" t="s">
        <v>229</v>
      </c>
      <c r="H179" s="187">
        <v>8</v>
      </c>
      <c r="I179" s="188"/>
      <c r="J179" s="189">
        <f t="shared" si="30"/>
        <v>0</v>
      </c>
      <c r="K179" s="185" t="s">
        <v>1</v>
      </c>
      <c r="L179" s="38"/>
      <c r="M179" s="190" t="s">
        <v>1</v>
      </c>
      <c r="N179" s="191" t="s">
        <v>43</v>
      </c>
      <c r="O179" s="66"/>
      <c r="P179" s="192">
        <f t="shared" si="31"/>
        <v>0</v>
      </c>
      <c r="Q179" s="192">
        <v>0</v>
      </c>
      <c r="R179" s="192">
        <f t="shared" si="32"/>
        <v>0</v>
      </c>
      <c r="S179" s="192">
        <v>0</v>
      </c>
      <c r="T179" s="193">
        <f t="shared" si="33"/>
        <v>0</v>
      </c>
      <c r="AR179" s="194" t="s">
        <v>264</v>
      </c>
      <c r="AT179" s="194" t="s">
        <v>153</v>
      </c>
      <c r="AU179" s="194" t="s">
        <v>14</v>
      </c>
      <c r="AY179" s="17" t="s">
        <v>151</v>
      </c>
      <c r="BE179" s="195">
        <f t="shared" si="34"/>
        <v>0</v>
      </c>
      <c r="BF179" s="195">
        <f t="shared" si="35"/>
        <v>0</v>
      </c>
      <c r="BG179" s="195">
        <f t="shared" si="36"/>
        <v>0</v>
      </c>
      <c r="BH179" s="195">
        <f t="shared" si="37"/>
        <v>0</v>
      </c>
      <c r="BI179" s="195">
        <f t="shared" si="38"/>
        <v>0</v>
      </c>
      <c r="BJ179" s="17" t="s">
        <v>14</v>
      </c>
      <c r="BK179" s="195">
        <f t="shared" si="39"/>
        <v>0</v>
      </c>
      <c r="BL179" s="17" t="s">
        <v>264</v>
      </c>
      <c r="BM179" s="194" t="s">
        <v>762</v>
      </c>
    </row>
    <row r="180" spans="2:65" s="1" customFormat="1" ht="16.5" customHeight="1">
      <c r="B180" s="34"/>
      <c r="C180" s="183" t="s">
        <v>523</v>
      </c>
      <c r="D180" s="183" t="s">
        <v>153</v>
      </c>
      <c r="E180" s="184" t="s">
        <v>2116</v>
      </c>
      <c r="F180" s="185" t="s">
        <v>2117</v>
      </c>
      <c r="G180" s="186" t="s">
        <v>1745</v>
      </c>
      <c r="H180" s="274"/>
      <c r="I180" s="188"/>
      <c r="J180" s="189">
        <f t="shared" si="30"/>
        <v>0</v>
      </c>
      <c r="K180" s="185" t="s">
        <v>1</v>
      </c>
      <c r="L180" s="38"/>
      <c r="M180" s="190" t="s">
        <v>1</v>
      </c>
      <c r="N180" s="191" t="s">
        <v>43</v>
      </c>
      <c r="O180" s="66"/>
      <c r="P180" s="192">
        <f t="shared" si="31"/>
        <v>0</v>
      </c>
      <c r="Q180" s="192">
        <v>0</v>
      </c>
      <c r="R180" s="192">
        <f t="shared" si="32"/>
        <v>0</v>
      </c>
      <c r="S180" s="192">
        <v>0</v>
      </c>
      <c r="T180" s="193">
        <f t="shared" si="33"/>
        <v>0</v>
      </c>
      <c r="AR180" s="194" t="s">
        <v>264</v>
      </c>
      <c r="AT180" s="194" t="s">
        <v>153</v>
      </c>
      <c r="AU180" s="194" t="s">
        <v>14</v>
      </c>
      <c r="AY180" s="17" t="s">
        <v>151</v>
      </c>
      <c r="BE180" s="195">
        <f t="shared" si="34"/>
        <v>0</v>
      </c>
      <c r="BF180" s="195">
        <f t="shared" si="35"/>
        <v>0</v>
      </c>
      <c r="BG180" s="195">
        <f t="shared" si="36"/>
        <v>0</v>
      </c>
      <c r="BH180" s="195">
        <f t="shared" si="37"/>
        <v>0</v>
      </c>
      <c r="BI180" s="195">
        <f t="shared" si="38"/>
        <v>0</v>
      </c>
      <c r="BJ180" s="17" t="s">
        <v>14</v>
      </c>
      <c r="BK180" s="195">
        <f t="shared" si="39"/>
        <v>0</v>
      </c>
      <c r="BL180" s="17" t="s">
        <v>264</v>
      </c>
      <c r="BM180" s="194" t="s">
        <v>781</v>
      </c>
    </row>
    <row r="181" spans="2:63" s="10" customFormat="1" ht="25.9" customHeight="1">
      <c r="B181" s="169"/>
      <c r="C181" s="170"/>
      <c r="D181" s="171" t="s">
        <v>77</v>
      </c>
      <c r="E181" s="172" t="s">
        <v>1969</v>
      </c>
      <c r="F181" s="172" t="s">
        <v>1970</v>
      </c>
      <c r="G181" s="170"/>
      <c r="H181" s="170"/>
      <c r="I181" s="173"/>
      <c r="J181" s="174">
        <f>BK181</f>
        <v>0</v>
      </c>
      <c r="K181" s="170"/>
      <c r="L181" s="175"/>
      <c r="M181" s="176"/>
      <c r="N181" s="177"/>
      <c r="O181" s="177"/>
      <c r="P181" s="178">
        <f>SUM(P182:P218)</f>
        <v>0</v>
      </c>
      <c r="Q181" s="177"/>
      <c r="R181" s="178">
        <f>SUM(R182:R218)</f>
        <v>0</v>
      </c>
      <c r="S181" s="177"/>
      <c r="T181" s="179">
        <f>SUM(T182:T218)</f>
        <v>0</v>
      </c>
      <c r="AR181" s="180" t="s">
        <v>87</v>
      </c>
      <c r="AT181" s="181" t="s">
        <v>77</v>
      </c>
      <c r="AU181" s="181" t="s">
        <v>78</v>
      </c>
      <c r="AY181" s="180" t="s">
        <v>151</v>
      </c>
      <c r="BK181" s="182">
        <f>SUM(BK182:BK218)</f>
        <v>0</v>
      </c>
    </row>
    <row r="182" spans="2:65" s="1" customFormat="1" ht="24" customHeight="1">
      <c r="B182" s="34"/>
      <c r="C182" s="183" t="s">
        <v>529</v>
      </c>
      <c r="D182" s="183" t="s">
        <v>153</v>
      </c>
      <c r="E182" s="184" t="s">
        <v>2118</v>
      </c>
      <c r="F182" s="185" t="s">
        <v>2119</v>
      </c>
      <c r="G182" s="186" t="s">
        <v>1842</v>
      </c>
      <c r="H182" s="187">
        <v>18</v>
      </c>
      <c r="I182" s="188"/>
      <c r="J182" s="189">
        <f aca="true" t="shared" si="40" ref="J182:J218">ROUND(I182*H182,2)</f>
        <v>0</v>
      </c>
      <c r="K182" s="185" t="s">
        <v>1</v>
      </c>
      <c r="L182" s="38"/>
      <c r="M182" s="190" t="s">
        <v>1</v>
      </c>
      <c r="N182" s="191" t="s">
        <v>43</v>
      </c>
      <c r="O182" s="66"/>
      <c r="P182" s="192">
        <f aca="true" t="shared" si="41" ref="P182:P218">O182*H182</f>
        <v>0</v>
      </c>
      <c r="Q182" s="192">
        <v>0</v>
      </c>
      <c r="R182" s="192">
        <f aca="true" t="shared" si="42" ref="R182:R218">Q182*H182</f>
        <v>0</v>
      </c>
      <c r="S182" s="192">
        <v>0</v>
      </c>
      <c r="T182" s="193">
        <f aca="true" t="shared" si="43" ref="T182:T218">S182*H182</f>
        <v>0</v>
      </c>
      <c r="AR182" s="194" t="s">
        <v>264</v>
      </c>
      <c r="AT182" s="194" t="s">
        <v>153</v>
      </c>
      <c r="AU182" s="194" t="s">
        <v>14</v>
      </c>
      <c r="AY182" s="17" t="s">
        <v>151</v>
      </c>
      <c r="BE182" s="195">
        <f aca="true" t="shared" si="44" ref="BE182:BE218">IF(N182="základní",J182,0)</f>
        <v>0</v>
      </c>
      <c r="BF182" s="195">
        <f aca="true" t="shared" si="45" ref="BF182:BF218">IF(N182="snížená",J182,0)</f>
        <v>0</v>
      </c>
      <c r="BG182" s="195">
        <f aca="true" t="shared" si="46" ref="BG182:BG218">IF(N182="zákl. přenesená",J182,0)</f>
        <v>0</v>
      </c>
      <c r="BH182" s="195">
        <f aca="true" t="shared" si="47" ref="BH182:BH218">IF(N182="sníž. přenesená",J182,0)</f>
        <v>0</v>
      </c>
      <c r="BI182" s="195">
        <f aca="true" t="shared" si="48" ref="BI182:BI218">IF(N182="nulová",J182,0)</f>
        <v>0</v>
      </c>
      <c r="BJ182" s="17" t="s">
        <v>14</v>
      </c>
      <c r="BK182" s="195">
        <f aca="true" t="shared" si="49" ref="BK182:BK218">ROUND(I182*H182,2)</f>
        <v>0</v>
      </c>
      <c r="BL182" s="17" t="s">
        <v>264</v>
      </c>
      <c r="BM182" s="194" t="s">
        <v>815</v>
      </c>
    </row>
    <row r="183" spans="2:65" s="1" customFormat="1" ht="16.5" customHeight="1">
      <c r="B183" s="34"/>
      <c r="C183" s="183" t="s">
        <v>533</v>
      </c>
      <c r="D183" s="183" t="s">
        <v>153</v>
      </c>
      <c r="E183" s="184" t="s">
        <v>2120</v>
      </c>
      <c r="F183" s="185" t="s">
        <v>2121</v>
      </c>
      <c r="G183" s="186" t="s">
        <v>1842</v>
      </c>
      <c r="H183" s="187">
        <v>4</v>
      </c>
      <c r="I183" s="188"/>
      <c r="J183" s="189">
        <f t="shared" si="40"/>
        <v>0</v>
      </c>
      <c r="K183" s="185" t="s">
        <v>1</v>
      </c>
      <c r="L183" s="38"/>
      <c r="M183" s="190" t="s">
        <v>1</v>
      </c>
      <c r="N183" s="191" t="s">
        <v>43</v>
      </c>
      <c r="O183" s="66"/>
      <c r="P183" s="192">
        <f t="shared" si="41"/>
        <v>0</v>
      </c>
      <c r="Q183" s="192">
        <v>0</v>
      </c>
      <c r="R183" s="192">
        <f t="shared" si="42"/>
        <v>0</v>
      </c>
      <c r="S183" s="192">
        <v>0</v>
      </c>
      <c r="T183" s="193">
        <f t="shared" si="43"/>
        <v>0</v>
      </c>
      <c r="AR183" s="194" t="s">
        <v>264</v>
      </c>
      <c r="AT183" s="194" t="s">
        <v>153</v>
      </c>
      <c r="AU183" s="194" t="s">
        <v>14</v>
      </c>
      <c r="AY183" s="17" t="s">
        <v>151</v>
      </c>
      <c r="BE183" s="195">
        <f t="shared" si="44"/>
        <v>0</v>
      </c>
      <c r="BF183" s="195">
        <f t="shared" si="45"/>
        <v>0</v>
      </c>
      <c r="BG183" s="195">
        <f t="shared" si="46"/>
        <v>0</v>
      </c>
      <c r="BH183" s="195">
        <f t="shared" si="47"/>
        <v>0</v>
      </c>
      <c r="BI183" s="195">
        <f t="shared" si="48"/>
        <v>0</v>
      </c>
      <c r="BJ183" s="17" t="s">
        <v>14</v>
      </c>
      <c r="BK183" s="195">
        <f t="shared" si="49"/>
        <v>0</v>
      </c>
      <c r="BL183" s="17" t="s">
        <v>264</v>
      </c>
      <c r="BM183" s="194" t="s">
        <v>825</v>
      </c>
    </row>
    <row r="184" spans="2:65" s="1" customFormat="1" ht="16.5" customHeight="1">
      <c r="B184" s="34"/>
      <c r="C184" s="183" t="s">
        <v>539</v>
      </c>
      <c r="D184" s="183" t="s">
        <v>153</v>
      </c>
      <c r="E184" s="184" t="s">
        <v>2122</v>
      </c>
      <c r="F184" s="185" t="s">
        <v>2123</v>
      </c>
      <c r="G184" s="186" t="s">
        <v>1842</v>
      </c>
      <c r="H184" s="187">
        <v>4</v>
      </c>
      <c r="I184" s="188"/>
      <c r="J184" s="189">
        <f t="shared" si="40"/>
        <v>0</v>
      </c>
      <c r="K184" s="185" t="s">
        <v>1</v>
      </c>
      <c r="L184" s="38"/>
      <c r="M184" s="190" t="s">
        <v>1</v>
      </c>
      <c r="N184" s="191" t="s">
        <v>43</v>
      </c>
      <c r="O184" s="66"/>
      <c r="P184" s="192">
        <f t="shared" si="41"/>
        <v>0</v>
      </c>
      <c r="Q184" s="192">
        <v>0</v>
      </c>
      <c r="R184" s="192">
        <f t="shared" si="42"/>
        <v>0</v>
      </c>
      <c r="S184" s="192">
        <v>0</v>
      </c>
      <c r="T184" s="193">
        <f t="shared" si="43"/>
        <v>0</v>
      </c>
      <c r="AR184" s="194" t="s">
        <v>264</v>
      </c>
      <c r="AT184" s="194" t="s">
        <v>153</v>
      </c>
      <c r="AU184" s="194" t="s">
        <v>14</v>
      </c>
      <c r="AY184" s="17" t="s">
        <v>151</v>
      </c>
      <c r="BE184" s="195">
        <f t="shared" si="44"/>
        <v>0</v>
      </c>
      <c r="BF184" s="195">
        <f t="shared" si="45"/>
        <v>0</v>
      </c>
      <c r="BG184" s="195">
        <f t="shared" si="46"/>
        <v>0</v>
      </c>
      <c r="BH184" s="195">
        <f t="shared" si="47"/>
        <v>0</v>
      </c>
      <c r="BI184" s="195">
        <f t="shared" si="48"/>
        <v>0</v>
      </c>
      <c r="BJ184" s="17" t="s">
        <v>14</v>
      </c>
      <c r="BK184" s="195">
        <f t="shared" si="49"/>
        <v>0</v>
      </c>
      <c r="BL184" s="17" t="s">
        <v>264</v>
      </c>
      <c r="BM184" s="194" t="s">
        <v>835</v>
      </c>
    </row>
    <row r="185" spans="2:65" s="1" customFormat="1" ht="16.5" customHeight="1">
      <c r="B185" s="34"/>
      <c r="C185" s="183" t="s">
        <v>544</v>
      </c>
      <c r="D185" s="183" t="s">
        <v>153</v>
      </c>
      <c r="E185" s="184" t="s">
        <v>2124</v>
      </c>
      <c r="F185" s="185" t="s">
        <v>2125</v>
      </c>
      <c r="G185" s="186" t="s">
        <v>1842</v>
      </c>
      <c r="H185" s="187">
        <v>36</v>
      </c>
      <c r="I185" s="188"/>
      <c r="J185" s="189">
        <f t="shared" si="40"/>
        <v>0</v>
      </c>
      <c r="K185" s="185" t="s">
        <v>1</v>
      </c>
      <c r="L185" s="38"/>
      <c r="M185" s="190" t="s">
        <v>1</v>
      </c>
      <c r="N185" s="191" t="s">
        <v>43</v>
      </c>
      <c r="O185" s="66"/>
      <c r="P185" s="192">
        <f t="shared" si="41"/>
        <v>0</v>
      </c>
      <c r="Q185" s="192">
        <v>0</v>
      </c>
      <c r="R185" s="192">
        <f t="shared" si="42"/>
        <v>0</v>
      </c>
      <c r="S185" s="192">
        <v>0</v>
      </c>
      <c r="T185" s="193">
        <f t="shared" si="43"/>
        <v>0</v>
      </c>
      <c r="AR185" s="194" t="s">
        <v>264</v>
      </c>
      <c r="AT185" s="194" t="s">
        <v>153</v>
      </c>
      <c r="AU185" s="194" t="s">
        <v>14</v>
      </c>
      <c r="AY185" s="17" t="s">
        <v>151</v>
      </c>
      <c r="BE185" s="195">
        <f t="shared" si="44"/>
        <v>0</v>
      </c>
      <c r="BF185" s="195">
        <f t="shared" si="45"/>
        <v>0</v>
      </c>
      <c r="BG185" s="195">
        <f t="shared" si="46"/>
        <v>0</v>
      </c>
      <c r="BH185" s="195">
        <f t="shared" si="47"/>
        <v>0</v>
      </c>
      <c r="BI185" s="195">
        <f t="shared" si="48"/>
        <v>0</v>
      </c>
      <c r="BJ185" s="17" t="s">
        <v>14</v>
      </c>
      <c r="BK185" s="195">
        <f t="shared" si="49"/>
        <v>0</v>
      </c>
      <c r="BL185" s="17" t="s">
        <v>264</v>
      </c>
      <c r="BM185" s="194" t="s">
        <v>844</v>
      </c>
    </row>
    <row r="186" spans="2:65" s="1" customFormat="1" ht="16.5" customHeight="1">
      <c r="B186" s="34"/>
      <c r="C186" s="183" t="s">
        <v>549</v>
      </c>
      <c r="D186" s="183" t="s">
        <v>153</v>
      </c>
      <c r="E186" s="184" t="s">
        <v>2126</v>
      </c>
      <c r="F186" s="185" t="s">
        <v>2127</v>
      </c>
      <c r="G186" s="186" t="s">
        <v>1842</v>
      </c>
      <c r="H186" s="187">
        <v>8</v>
      </c>
      <c r="I186" s="188"/>
      <c r="J186" s="189">
        <f t="shared" si="40"/>
        <v>0</v>
      </c>
      <c r="K186" s="185" t="s">
        <v>1</v>
      </c>
      <c r="L186" s="38"/>
      <c r="M186" s="190" t="s">
        <v>1</v>
      </c>
      <c r="N186" s="191" t="s">
        <v>43</v>
      </c>
      <c r="O186" s="66"/>
      <c r="P186" s="192">
        <f t="shared" si="41"/>
        <v>0</v>
      </c>
      <c r="Q186" s="192">
        <v>0</v>
      </c>
      <c r="R186" s="192">
        <f t="shared" si="42"/>
        <v>0</v>
      </c>
      <c r="S186" s="192">
        <v>0</v>
      </c>
      <c r="T186" s="193">
        <f t="shared" si="43"/>
        <v>0</v>
      </c>
      <c r="AR186" s="194" t="s">
        <v>264</v>
      </c>
      <c r="AT186" s="194" t="s">
        <v>153</v>
      </c>
      <c r="AU186" s="194" t="s">
        <v>14</v>
      </c>
      <c r="AY186" s="17" t="s">
        <v>151</v>
      </c>
      <c r="BE186" s="195">
        <f t="shared" si="44"/>
        <v>0</v>
      </c>
      <c r="BF186" s="195">
        <f t="shared" si="45"/>
        <v>0</v>
      </c>
      <c r="BG186" s="195">
        <f t="shared" si="46"/>
        <v>0</v>
      </c>
      <c r="BH186" s="195">
        <f t="shared" si="47"/>
        <v>0</v>
      </c>
      <c r="BI186" s="195">
        <f t="shared" si="48"/>
        <v>0</v>
      </c>
      <c r="BJ186" s="17" t="s">
        <v>14</v>
      </c>
      <c r="BK186" s="195">
        <f t="shared" si="49"/>
        <v>0</v>
      </c>
      <c r="BL186" s="17" t="s">
        <v>264</v>
      </c>
      <c r="BM186" s="194" t="s">
        <v>855</v>
      </c>
    </row>
    <row r="187" spans="2:65" s="1" customFormat="1" ht="16.5" customHeight="1">
      <c r="B187" s="34"/>
      <c r="C187" s="183" t="s">
        <v>557</v>
      </c>
      <c r="D187" s="183" t="s">
        <v>153</v>
      </c>
      <c r="E187" s="184" t="s">
        <v>2128</v>
      </c>
      <c r="F187" s="185" t="s">
        <v>2129</v>
      </c>
      <c r="G187" s="186" t="s">
        <v>1842</v>
      </c>
      <c r="H187" s="187">
        <v>21</v>
      </c>
      <c r="I187" s="188"/>
      <c r="J187" s="189">
        <f t="shared" si="40"/>
        <v>0</v>
      </c>
      <c r="K187" s="185" t="s">
        <v>1</v>
      </c>
      <c r="L187" s="38"/>
      <c r="M187" s="190" t="s">
        <v>1</v>
      </c>
      <c r="N187" s="191" t="s">
        <v>43</v>
      </c>
      <c r="O187" s="66"/>
      <c r="P187" s="192">
        <f t="shared" si="41"/>
        <v>0</v>
      </c>
      <c r="Q187" s="192">
        <v>0</v>
      </c>
      <c r="R187" s="192">
        <f t="shared" si="42"/>
        <v>0</v>
      </c>
      <c r="S187" s="192">
        <v>0</v>
      </c>
      <c r="T187" s="193">
        <f t="shared" si="43"/>
        <v>0</v>
      </c>
      <c r="AR187" s="194" t="s">
        <v>264</v>
      </c>
      <c r="AT187" s="194" t="s">
        <v>153</v>
      </c>
      <c r="AU187" s="194" t="s">
        <v>14</v>
      </c>
      <c r="AY187" s="17" t="s">
        <v>151</v>
      </c>
      <c r="BE187" s="195">
        <f t="shared" si="44"/>
        <v>0</v>
      </c>
      <c r="BF187" s="195">
        <f t="shared" si="45"/>
        <v>0</v>
      </c>
      <c r="BG187" s="195">
        <f t="shared" si="46"/>
        <v>0</v>
      </c>
      <c r="BH187" s="195">
        <f t="shared" si="47"/>
        <v>0</v>
      </c>
      <c r="BI187" s="195">
        <f t="shared" si="48"/>
        <v>0</v>
      </c>
      <c r="BJ187" s="17" t="s">
        <v>14</v>
      </c>
      <c r="BK187" s="195">
        <f t="shared" si="49"/>
        <v>0</v>
      </c>
      <c r="BL187" s="17" t="s">
        <v>264</v>
      </c>
      <c r="BM187" s="194" t="s">
        <v>865</v>
      </c>
    </row>
    <row r="188" spans="2:65" s="1" customFormat="1" ht="16.5" customHeight="1">
      <c r="B188" s="34"/>
      <c r="C188" s="183" t="s">
        <v>563</v>
      </c>
      <c r="D188" s="183" t="s">
        <v>153</v>
      </c>
      <c r="E188" s="184" t="s">
        <v>2130</v>
      </c>
      <c r="F188" s="185" t="s">
        <v>2131</v>
      </c>
      <c r="G188" s="186" t="s">
        <v>1842</v>
      </c>
      <c r="H188" s="187">
        <v>1</v>
      </c>
      <c r="I188" s="188"/>
      <c r="J188" s="189">
        <f t="shared" si="40"/>
        <v>0</v>
      </c>
      <c r="K188" s="185" t="s">
        <v>1</v>
      </c>
      <c r="L188" s="38"/>
      <c r="M188" s="190" t="s">
        <v>1</v>
      </c>
      <c r="N188" s="191" t="s">
        <v>43</v>
      </c>
      <c r="O188" s="66"/>
      <c r="P188" s="192">
        <f t="shared" si="41"/>
        <v>0</v>
      </c>
      <c r="Q188" s="192">
        <v>0</v>
      </c>
      <c r="R188" s="192">
        <f t="shared" si="42"/>
        <v>0</v>
      </c>
      <c r="S188" s="192">
        <v>0</v>
      </c>
      <c r="T188" s="193">
        <f t="shared" si="43"/>
        <v>0</v>
      </c>
      <c r="AR188" s="194" t="s">
        <v>264</v>
      </c>
      <c r="AT188" s="194" t="s">
        <v>153</v>
      </c>
      <c r="AU188" s="194" t="s">
        <v>14</v>
      </c>
      <c r="AY188" s="17" t="s">
        <v>151</v>
      </c>
      <c r="BE188" s="195">
        <f t="shared" si="44"/>
        <v>0</v>
      </c>
      <c r="BF188" s="195">
        <f t="shared" si="45"/>
        <v>0</v>
      </c>
      <c r="BG188" s="195">
        <f t="shared" si="46"/>
        <v>0</v>
      </c>
      <c r="BH188" s="195">
        <f t="shared" si="47"/>
        <v>0</v>
      </c>
      <c r="BI188" s="195">
        <f t="shared" si="48"/>
        <v>0</v>
      </c>
      <c r="BJ188" s="17" t="s">
        <v>14</v>
      </c>
      <c r="BK188" s="195">
        <f t="shared" si="49"/>
        <v>0</v>
      </c>
      <c r="BL188" s="17" t="s">
        <v>264</v>
      </c>
      <c r="BM188" s="194" t="s">
        <v>875</v>
      </c>
    </row>
    <row r="189" spans="2:65" s="1" customFormat="1" ht="24" customHeight="1">
      <c r="B189" s="34"/>
      <c r="C189" s="183" t="s">
        <v>567</v>
      </c>
      <c r="D189" s="183" t="s">
        <v>153</v>
      </c>
      <c r="E189" s="184" t="s">
        <v>2132</v>
      </c>
      <c r="F189" s="185" t="s">
        <v>2133</v>
      </c>
      <c r="G189" s="186" t="s">
        <v>1842</v>
      </c>
      <c r="H189" s="187">
        <v>1</v>
      </c>
      <c r="I189" s="188"/>
      <c r="J189" s="189">
        <f t="shared" si="40"/>
        <v>0</v>
      </c>
      <c r="K189" s="185" t="s">
        <v>1</v>
      </c>
      <c r="L189" s="38"/>
      <c r="M189" s="190" t="s">
        <v>1</v>
      </c>
      <c r="N189" s="191" t="s">
        <v>43</v>
      </c>
      <c r="O189" s="66"/>
      <c r="P189" s="192">
        <f t="shared" si="41"/>
        <v>0</v>
      </c>
      <c r="Q189" s="192">
        <v>0</v>
      </c>
      <c r="R189" s="192">
        <f t="shared" si="42"/>
        <v>0</v>
      </c>
      <c r="S189" s="192">
        <v>0</v>
      </c>
      <c r="T189" s="193">
        <f t="shared" si="43"/>
        <v>0</v>
      </c>
      <c r="AR189" s="194" t="s">
        <v>264</v>
      </c>
      <c r="AT189" s="194" t="s">
        <v>153</v>
      </c>
      <c r="AU189" s="194" t="s">
        <v>14</v>
      </c>
      <c r="AY189" s="17" t="s">
        <v>151</v>
      </c>
      <c r="BE189" s="195">
        <f t="shared" si="44"/>
        <v>0</v>
      </c>
      <c r="BF189" s="195">
        <f t="shared" si="45"/>
        <v>0</v>
      </c>
      <c r="BG189" s="195">
        <f t="shared" si="46"/>
        <v>0</v>
      </c>
      <c r="BH189" s="195">
        <f t="shared" si="47"/>
        <v>0</v>
      </c>
      <c r="BI189" s="195">
        <f t="shared" si="48"/>
        <v>0</v>
      </c>
      <c r="BJ189" s="17" t="s">
        <v>14</v>
      </c>
      <c r="BK189" s="195">
        <f t="shared" si="49"/>
        <v>0</v>
      </c>
      <c r="BL189" s="17" t="s">
        <v>264</v>
      </c>
      <c r="BM189" s="194" t="s">
        <v>885</v>
      </c>
    </row>
    <row r="190" spans="2:65" s="1" customFormat="1" ht="24" customHeight="1">
      <c r="B190" s="34"/>
      <c r="C190" s="183" t="s">
        <v>572</v>
      </c>
      <c r="D190" s="183" t="s">
        <v>153</v>
      </c>
      <c r="E190" s="184" t="s">
        <v>2134</v>
      </c>
      <c r="F190" s="185" t="s">
        <v>2135</v>
      </c>
      <c r="G190" s="186" t="s">
        <v>1842</v>
      </c>
      <c r="H190" s="187">
        <v>1</v>
      </c>
      <c r="I190" s="188"/>
      <c r="J190" s="189">
        <f t="shared" si="40"/>
        <v>0</v>
      </c>
      <c r="K190" s="185" t="s">
        <v>1</v>
      </c>
      <c r="L190" s="38"/>
      <c r="M190" s="190" t="s">
        <v>1</v>
      </c>
      <c r="N190" s="191" t="s">
        <v>43</v>
      </c>
      <c r="O190" s="66"/>
      <c r="P190" s="192">
        <f t="shared" si="41"/>
        <v>0</v>
      </c>
      <c r="Q190" s="192">
        <v>0</v>
      </c>
      <c r="R190" s="192">
        <f t="shared" si="42"/>
        <v>0</v>
      </c>
      <c r="S190" s="192">
        <v>0</v>
      </c>
      <c r="T190" s="193">
        <f t="shared" si="43"/>
        <v>0</v>
      </c>
      <c r="AR190" s="194" t="s">
        <v>264</v>
      </c>
      <c r="AT190" s="194" t="s">
        <v>153</v>
      </c>
      <c r="AU190" s="194" t="s">
        <v>14</v>
      </c>
      <c r="AY190" s="17" t="s">
        <v>151</v>
      </c>
      <c r="BE190" s="195">
        <f t="shared" si="44"/>
        <v>0</v>
      </c>
      <c r="BF190" s="195">
        <f t="shared" si="45"/>
        <v>0</v>
      </c>
      <c r="BG190" s="195">
        <f t="shared" si="46"/>
        <v>0</v>
      </c>
      <c r="BH190" s="195">
        <f t="shared" si="47"/>
        <v>0</v>
      </c>
      <c r="BI190" s="195">
        <f t="shared" si="48"/>
        <v>0</v>
      </c>
      <c r="BJ190" s="17" t="s">
        <v>14</v>
      </c>
      <c r="BK190" s="195">
        <f t="shared" si="49"/>
        <v>0</v>
      </c>
      <c r="BL190" s="17" t="s">
        <v>264</v>
      </c>
      <c r="BM190" s="194" t="s">
        <v>893</v>
      </c>
    </row>
    <row r="191" spans="2:65" s="1" customFormat="1" ht="16.5" customHeight="1">
      <c r="B191" s="34"/>
      <c r="C191" s="183" t="s">
        <v>577</v>
      </c>
      <c r="D191" s="183" t="s">
        <v>153</v>
      </c>
      <c r="E191" s="184" t="s">
        <v>2136</v>
      </c>
      <c r="F191" s="185" t="s">
        <v>2137</v>
      </c>
      <c r="G191" s="186" t="s">
        <v>1842</v>
      </c>
      <c r="H191" s="187">
        <v>11</v>
      </c>
      <c r="I191" s="188"/>
      <c r="J191" s="189">
        <f t="shared" si="40"/>
        <v>0</v>
      </c>
      <c r="K191" s="185" t="s">
        <v>1</v>
      </c>
      <c r="L191" s="38"/>
      <c r="M191" s="190" t="s">
        <v>1</v>
      </c>
      <c r="N191" s="191" t="s">
        <v>43</v>
      </c>
      <c r="O191" s="66"/>
      <c r="P191" s="192">
        <f t="shared" si="41"/>
        <v>0</v>
      </c>
      <c r="Q191" s="192">
        <v>0</v>
      </c>
      <c r="R191" s="192">
        <f t="shared" si="42"/>
        <v>0</v>
      </c>
      <c r="S191" s="192">
        <v>0</v>
      </c>
      <c r="T191" s="193">
        <f t="shared" si="43"/>
        <v>0</v>
      </c>
      <c r="AR191" s="194" t="s">
        <v>264</v>
      </c>
      <c r="AT191" s="194" t="s">
        <v>153</v>
      </c>
      <c r="AU191" s="194" t="s">
        <v>14</v>
      </c>
      <c r="AY191" s="17" t="s">
        <v>151</v>
      </c>
      <c r="BE191" s="195">
        <f t="shared" si="44"/>
        <v>0</v>
      </c>
      <c r="BF191" s="195">
        <f t="shared" si="45"/>
        <v>0</v>
      </c>
      <c r="BG191" s="195">
        <f t="shared" si="46"/>
        <v>0</v>
      </c>
      <c r="BH191" s="195">
        <f t="shared" si="47"/>
        <v>0</v>
      </c>
      <c r="BI191" s="195">
        <f t="shared" si="48"/>
        <v>0</v>
      </c>
      <c r="BJ191" s="17" t="s">
        <v>14</v>
      </c>
      <c r="BK191" s="195">
        <f t="shared" si="49"/>
        <v>0</v>
      </c>
      <c r="BL191" s="17" t="s">
        <v>264</v>
      </c>
      <c r="BM191" s="194" t="s">
        <v>902</v>
      </c>
    </row>
    <row r="192" spans="2:65" s="1" customFormat="1" ht="16.5" customHeight="1">
      <c r="B192" s="34"/>
      <c r="C192" s="183" t="s">
        <v>583</v>
      </c>
      <c r="D192" s="183" t="s">
        <v>153</v>
      </c>
      <c r="E192" s="184" t="s">
        <v>2138</v>
      </c>
      <c r="F192" s="185" t="s">
        <v>2139</v>
      </c>
      <c r="G192" s="186" t="s">
        <v>412</v>
      </c>
      <c r="H192" s="187">
        <v>1</v>
      </c>
      <c r="I192" s="188"/>
      <c r="J192" s="189">
        <f t="shared" si="40"/>
        <v>0</v>
      </c>
      <c r="K192" s="185" t="s">
        <v>1</v>
      </c>
      <c r="L192" s="38"/>
      <c r="M192" s="190" t="s">
        <v>1</v>
      </c>
      <c r="N192" s="191" t="s">
        <v>43</v>
      </c>
      <c r="O192" s="66"/>
      <c r="P192" s="192">
        <f t="shared" si="41"/>
        <v>0</v>
      </c>
      <c r="Q192" s="192">
        <v>0</v>
      </c>
      <c r="R192" s="192">
        <f t="shared" si="42"/>
        <v>0</v>
      </c>
      <c r="S192" s="192">
        <v>0</v>
      </c>
      <c r="T192" s="193">
        <f t="shared" si="43"/>
        <v>0</v>
      </c>
      <c r="AR192" s="194" t="s">
        <v>264</v>
      </c>
      <c r="AT192" s="194" t="s">
        <v>153</v>
      </c>
      <c r="AU192" s="194" t="s">
        <v>14</v>
      </c>
      <c r="AY192" s="17" t="s">
        <v>151</v>
      </c>
      <c r="BE192" s="195">
        <f t="shared" si="44"/>
        <v>0</v>
      </c>
      <c r="BF192" s="195">
        <f t="shared" si="45"/>
        <v>0</v>
      </c>
      <c r="BG192" s="195">
        <f t="shared" si="46"/>
        <v>0</v>
      </c>
      <c r="BH192" s="195">
        <f t="shared" si="47"/>
        <v>0</v>
      </c>
      <c r="BI192" s="195">
        <f t="shared" si="48"/>
        <v>0</v>
      </c>
      <c r="BJ192" s="17" t="s">
        <v>14</v>
      </c>
      <c r="BK192" s="195">
        <f t="shared" si="49"/>
        <v>0</v>
      </c>
      <c r="BL192" s="17" t="s">
        <v>264</v>
      </c>
      <c r="BM192" s="194" t="s">
        <v>912</v>
      </c>
    </row>
    <row r="193" spans="2:65" s="1" customFormat="1" ht="16.5" customHeight="1">
      <c r="B193" s="34"/>
      <c r="C193" s="183" t="s">
        <v>588</v>
      </c>
      <c r="D193" s="183" t="s">
        <v>153</v>
      </c>
      <c r="E193" s="184" t="s">
        <v>2140</v>
      </c>
      <c r="F193" s="185" t="s">
        <v>2141</v>
      </c>
      <c r="G193" s="186" t="s">
        <v>412</v>
      </c>
      <c r="H193" s="187">
        <v>1</v>
      </c>
      <c r="I193" s="188"/>
      <c r="J193" s="189">
        <f t="shared" si="40"/>
        <v>0</v>
      </c>
      <c r="K193" s="185" t="s">
        <v>1</v>
      </c>
      <c r="L193" s="38"/>
      <c r="M193" s="190" t="s">
        <v>1</v>
      </c>
      <c r="N193" s="191" t="s">
        <v>43</v>
      </c>
      <c r="O193" s="66"/>
      <c r="P193" s="192">
        <f t="shared" si="41"/>
        <v>0</v>
      </c>
      <c r="Q193" s="192">
        <v>0</v>
      </c>
      <c r="R193" s="192">
        <f t="shared" si="42"/>
        <v>0</v>
      </c>
      <c r="S193" s="192">
        <v>0</v>
      </c>
      <c r="T193" s="193">
        <f t="shared" si="43"/>
        <v>0</v>
      </c>
      <c r="AR193" s="194" t="s">
        <v>264</v>
      </c>
      <c r="AT193" s="194" t="s">
        <v>153</v>
      </c>
      <c r="AU193" s="194" t="s">
        <v>14</v>
      </c>
      <c r="AY193" s="17" t="s">
        <v>151</v>
      </c>
      <c r="BE193" s="195">
        <f t="shared" si="44"/>
        <v>0</v>
      </c>
      <c r="BF193" s="195">
        <f t="shared" si="45"/>
        <v>0</v>
      </c>
      <c r="BG193" s="195">
        <f t="shared" si="46"/>
        <v>0</v>
      </c>
      <c r="BH193" s="195">
        <f t="shared" si="47"/>
        <v>0</v>
      </c>
      <c r="BI193" s="195">
        <f t="shared" si="48"/>
        <v>0</v>
      </c>
      <c r="BJ193" s="17" t="s">
        <v>14</v>
      </c>
      <c r="BK193" s="195">
        <f t="shared" si="49"/>
        <v>0</v>
      </c>
      <c r="BL193" s="17" t="s">
        <v>264</v>
      </c>
      <c r="BM193" s="194" t="s">
        <v>923</v>
      </c>
    </row>
    <row r="194" spans="2:65" s="1" customFormat="1" ht="16.5" customHeight="1">
      <c r="B194" s="34"/>
      <c r="C194" s="183" t="s">
        <v>593</v>
      </c>
      <c r="D194" s="183" t="s">
        <v>153</v>
      </c>
      <c r="E194" s="184" t="s">
        <v>2142</v>
      </c>
      <c r="F194" s="185" t="s">
        <v>2143</v>
      </c>
      <c r="G194" s="186" t="s">
        <v>412</v>
      </c>
      <c r="H194" s="187">
        <v>2</v>
      </c>
      <c r="I194" s="188"/>
      <c r="J194" s="189">
        <f t="shared" si="40"/>
        <v>0</v>
      </c>
      <c r="K194" s="185" t="s">
        <v>1</v>
      </c>
      <c r="L194" s="38"/>
      <c r="M194" s="190" t="s">
        <v>1</v>
      </c>
      <c r="N194" s="191" t="s">
        <v>43</v>
      </c>
      <c r="O194" s="66"/>
      <c r="P194" s="192">
        <f t="shared" si="41"/>
        <v>0</v>
      </c>
      <c r="Q194" s="192">
        <v>0</v>
      </c>
      <c r="R194" s="192">
        <f t="shared" si="42"/>
        <v>0</v>
      </c>
      <c r="S194" s="192">
        <v>0</v>
      </c>
      <c r="T194" s="193">
        <f t="shared" si="43"/>
        <v>0</v>
      </c>
      <c r="AR194" s="194" t="s">
        <v>264</v>
      </c>
      <c r="AT194" s="194" t="s">
        <v>153</v>
      </c>
      <c r="AU194" s="194" t="s">
        <v>14</v>
      </c>
      <c r="AY194" s="17" t="s">
        <v>151</v>
      </c>
      <c r="BE194" s="195">
        <f t="shared" si="44"/>
        <v>0</v>
      </c>
      <c r="BF194" s="195">
        <f t="shared" si="45"/>
        <v>0</v>
      </c>
      <c r="BG194" s="195">
        <f t="shared" si="46"/>
        <v>0</v>
      </c>
      <c r="BH194" s="195">
        <f t="shared" si="47"/>
        <v>0</v>
      </c>
      <c r="BI194" s="195">
        <f t="shared" si="48"/>
        <v>0</v>
      </c>
      <c r="BJ194" s="17" t="s">
        <v>14</v>
      </c>
      <c r="BK194" s="195">
        <f t="shared" si="49"/>
        <v>0</v>
      </c>
      <c r="BL194" s="17" t="s">
        <v>264</v>
      </c>
      <c r="BM194" s="194" t="s">
        <v>933</v>
      </c>
    </row>
    <row r="195" spans="2:65" s="1" customFormat="1" ht="16.5" customHeight="1">
      <c r="B195" s="34"/>
      <c r="C195" s="183" t="s">
        <v>618</v>
      </c>
      <c r="D195" s="183" t="s">
        <v>153</v>
      </c>
      <c r="E195" s="184" t="s">
        <v>2144</v>
      </c>
      <c r="F195" s="185" t="s">
        <v>2145</v>
      </c>
      <c r="G195" s="186" t="s">
        <v>1842</v>
      </c>
      <c r="H195" s="187">
        <v>2</v>
      </c>
      <c r="I195" s="188"/>
      <c r="J195" s="189">
        <f t="shared" si="40"/>
        <v>0</v>
      </c>
      <c r="K195" s="185" t="s">
        <v>1</v>
      </c>
      <c r="L195" s="38"/>
      <c r="M195" s="190" t="s">
        <v>1</v>
      </c>
      <c r="N195" s="191" t="s">
        <v>43</v>
      </c>
      <c r="O195" s="66"/>
      <c r="P195" s="192">
        <f t="shared" si="41"/>
        <v>0</v>
      </c>
      <c r="Q195" s="192">
        <v>0</v>
      </c>
      <c r="R195" s="192">
        <f t="shared" si="42"/>
        <v>0</v>
      </c>
      <c r="S195" s="192">
        <v>0</v>
      </c>
      <c r="T195" s="193">
        <f t="shared" si="43"/>
        <v>0</v>
      </c>
      <c r="AR195" s="194" t="s">
        <v>264</v>
      </c>
      <c r="AT195" s="194" t="s">
        <v>153</v>
      </c>
      <c r="AU195" s="194" t="s">
        <v>14</v>
      </c>
      <c r="AY195" s="17" t="s">
        <v>151</v>
      </c>
      <c r="BE195" s="195">
        <f t="shared" si="44"/>
        <v>0</v>
      </c>
      <c r="BF195" s="195">
        <f t="shared" si="45"/>
        <v>0</v>
      </c>
      <c r="BG195" s="195">
        <f t="shared" si="46"/>
        <v>0</v>
      </c>
      <c r="BH195" s="195">
        <f t="shared" si="47"/>
        <v>0</v>
      </c>
      <c r="BI195" s="195">
        <f t="shared" si="48"/>
        <v>0</v>
      </c>
      <c r="BJ195" s="17" t="s">
        <v>14</v>
      </c>
      <c r="BK195" s="195">
        <f t="shared" si="49"/>
        <v>0</v>
      </c>
      <c r="BL195" s="17" t="s">
        <v>264</v>
      </c>
      <c r="BM195" s="194" t="s">
        <v>943</v>
      </c>
    </row>
    <row r="196" spans="2:65" s="1" customFormat="1" ht="16.5" customHeight="1">
      <c r="B196" s="34"/>
      <c r="C196" s="183" t="s">
        <v>623</v>
      </c>
      <c r="D196" s="183" t="s">
        <v>153</v>
      </c>
      <c r="E196" s="184" t="s">
        <v>2146</v>
      </c>
      <c r="F196" s="185" t="s">
        <v>2147</v>
      </c>
      <c r="G196" s="186" t="s">
        <v>412</v>
      </c>
      <c r="H196" s="187">
        <v>8</v>
      </c>
      <c r="I196" s="188"/>
      <c r="J196" s="189">
        <f t="shared" si="40"/>
        <v>0</v>
      </c>
      <c r="K196" s="185" t="s">
        <v>1</v>
      </c>
      <c r="L196" s="38"/>
      <c r="M196" s="190" t="s">
        <v>1</v>
      </c>
      <c r="N196" s="191" t="s">
        <v>43</v>
      </c>
      <c r="O196" s="66"/>
      <c r="P196" s="192">
        <f t="shared" si="41"/>
        <v>0</v>
      </c>
      <c r="Q196" s="192">
        <v>0</v>
      </c>
      <c r="R196" s="192">
        <f t="shared" si="42"/>
        <v>0</v>
      </c>
      <c r="S196" s="192">
        <v>0</v>
      </c>
      <c r="T196" s="193">
        <f t="shared" si="43"/>
        <v>0</v>
      </c>
      <c r="AR196" s="194" t="s">
        <v>264</v>
      </c>
      <c r="AT196" s="194" t="s">
        <v>153</v>
      </c>
      <c r="AU196" s="194" t="s">
        <v>14</v>
      </c>
      <c r="AY196" s="17" t="s">
        <v>151</v>
      </c>
      <c r="BE196" s="195">
        <f t="shared" si="44"/>
        <v>0</v>
      </c>
      <c r="BF196" s="195">
        <f t="shared" si="45"/>
        <v>0</v>
      </c>
      <c r="BG196" s="195">
        <f t="shared" si="46"/>
        <v>0</v>
      </c>
      <c r="BH196" s="195">
        <f t="shared" si="47"/>
        <v>0</v>
      </c>
      <c r="BI196" s="195">
        <f t="shared" si="48"/>
        <v>0</v>
      </c>
      <c r="BJ196" s="17" t="s">
        <v>14</v>
      </c>
      <c r="BK196" s="195">
        <f t="shared" si="49"/>
        <v>0</v>
      </c>
      <c r="BL196" s="17" t="s">
        <v>264</v>
      </c>
      <c r="BM196" s="194" t="s">
        <v>951</v>
      </c>
    </row>
    <row r="197" spans="2:65" s="1" customFormat="1" ht="16.5" customHeight="1">
      <c r="B197" s="34"/>
      <c r="C197" s="183" t="s">
        <v>628</v>
      </c>
      <c r="D197" s="183" t="s">
        <v>153</v>
      </c>
      <c r="E197" s="184" t="s">
        <v>2148</v>
      </c>
      <c r="F197" s="185" t="s">
        <v>2149</v>
      </c>
      <c r="G197" s="186" t="s">
        <v>412</v>
      </c>
      <c r="H197" s="187">
        <v>14</v>
      </c>
      <c r="I197" s="188"/>
      <c r="J197" s="189">
        <f t="shared" si="40"/>
        <v>0</v>
      </c>
      <c r="K197" s="185" t="s">
        <v>1</v>
      </c>
      <c r="L197" s="38"/>
      <c r="M197" s="190" t="s">
        <v>1</v>
      </c>
      <c r="N197" s="191" t="s">
        <v>43</v>
      </c>
      <c r="O197" s="66"/>
      <c r="P197" s="192">
        <f t="shared" si="41"/>
        <v>0</v>
      </c>
      <c r="Q197" s="192">
        <v>0</v>
      </c>
      <c r="R197" s="192">
        <f t="shared" si="42"/>
        <v>0</v>
      </c>
      <c r="S197" s="192">
        <v>0</v>
      </c>
      <c r="T197" s="193">
        <f t="shared" si="43"/>
        <v>0</v>
      </c>
      <c r="AR197" s="194" t="s">
        <v>264</v>
      </c>
      <c r="AT197" s="194" t="s">
        <v>153</v>
      </c>
      <c r="AU197" s="194" t="s">
        <v>14</v>
      </c>
      <c r="AY197" s="17" t="s">
        <v>151</v>
      </c>
      <c r="BE197" s="195">
        <f t="shared" si="44"/>
        <v>0</v>
      </c>
      <c r="BF197" s="195">
        <f t="shared" si="45"/>
        <v>0</v>
      </c>
      <c r="BG197" s="195">
        <f t="shared" si="46"/>
        <v>0</v>
      </c>
      <c r="BH197" s="195">
        <f t="shared" si="47"/>
        <v>0</v>
      </c>
      <c r="BI197" s="195">
        <f t="shared" si="48"/>
        <v>0</v>
      </c>
      <c r="BJ197" s="17" t="s">
        <v>14</v>
      </c>
      <c r="BK197" s="195">
        <f t="shared" si="49"/>
        <v>0</v>
      </c>
      <c r="BL197" s="17" t="s">
        <v>264</v>
      </c>
      <c r="BM197" s="194" t="s">
        <v>960</v>
      </c>
    </row>
    <row r="198" spans="2:65" s="1" customFormat="1" ht="16.5" customHeight="1">
      <c r="B198" s="34"/>
      <c r="C198" s="183" t="s">
        <v>633</v>
      </c>
      <c r="D198" s="183" t="s">
        <v>153</v>
      </c>
      <c r="E198" s="184" t="s">
        <v>2150</v>
      </c>
      <c r="F198" s="185" t="s">
        <v>2151</v>
      </c>
      <c r="G198" s="186" t="s">
        <v>412</v>
      </c>
      <c r="H198" s="187">
        <v>6</v>
      </c>
      <c r="I198" s="188"/>
      <c r="J198" s="189">
        <f t="shared" si="40"/>
        <v>0</v>
      </c>
      <c r="K198" s="185" t="s">
        <v>1</v>
      </c>
      <c r="L198" s="38"/>
      <c r="M198" s="190" t="s">
        <v>1</v>
      </c>
      <c r="N198" s="191" t="s">
        <v>43</v>
      </c>
      <c r="O198" s="66"/>
      <c r="P198" s="192">
        <f t="shared" si="41"/>
        <v>0</v>
      </c>
      <c r="Q198" s="192">
        <v>0</v>
      </c>
      <c r="R198" s="192">
        <f t="shared" si="42"/>
        <v>0</v>
      </c>
      <c r="S198" s="192">
        <v>0</v>
      </c>
      <c r="T198" s="193">
        <f t="shared" si="43"/>
        <v>0</v>
      </c>
      <c r="AR198" s="194" t="s">
        <v>264</v>
      </c>
      <c r="AT198" s="194" t="s">
        <v>153</v>
      </c>
      <c r="AU198" s="194" t="s">
        <v>14</v>
      </c>
      <c r="AY198" s="17" t="s">
        <v>151</v>
      </c>
      <c r="BE198" s="195">
        <f t="shared" si="44"/>
        <v>0</v>
      </c>
      <c r="BF198" s="195">
        <f t="shared" si="45"/>
        <v>0</v>
      </c>
      <c r="BG198" s="195">
        <f t="shared" si="46"/>
        <v>0</v>
      </c>
      <c r="BH198" s="195">
        <f t="shared" si="47"/>
        <v>0</v>
      </c>
      <c r="BI198" s="195">
        <f t="shared" si="48"/>
        <v>0</v>
      </c>
      <c r="BJ198" s="17" t="s">
        <v>14</v>
      </c>
      <c r="BK198" s="195">
        <f t="shared" si="49"/>
        <v>0</v>
      </c>
      <c r="BL198" s="17" t="s">
        <v>264</v>
      </c>
      <c r="BM198" s="194" t="s">
        <v>970</v>
      </c>
    </row>
    <row r="199" spans="2:65" s="1" customFormat="1" ht="16.5" customHeight="1">
      <c r="B199" s="34"/>
      <c r="C199" s="183" t="s">
        <v>638</v>
      </c>
      <c r="D199" s="183" t="s">
        <v>153</v>
      </c>
      <c r="E199" s="184" t="s">
        <v>2152</v>
      </c>
      <c r="F199" s="185" t="s">
        <v>2153</v>
      </c>
      <c r="G199" s="186" t="s">
        <v>1842</v>
      </c>
      <c r="H199" s="187">
        <v>10</v>
      </c>
      <c r="I199" s="188"/>
      <c r="J199" s="189">
        <f t="shared" si="40"/>
        <v>0</v>
      </c>
      <c r="K199" s="185" t="s">
        <v>1</v>
      </c>
      <c r="L199" s="38"/>
      <c r="M199" s="190" t="s">
        <v>1</v>
      </c>
      <c r="N199" s="191" t="s">
        <v>43</v>
      </c>
      <c r="O199" s="66"/>
      <c r="P199" s="192">
        <f t="shared" si="41"/>
        <v>0</v>
      </c>
      <c r="Q199" s="192">
        <v>0</v>
      </c>
      <c r="R199" s="192">
        <f t="shared" si="42"/>
        <v>0</v>
      </c>
      <c r="S199" s="192">
        <v>0</v>
      </c>
      <c r="T199" s="193">
        <f t="shared" si="43"/>
        <v>0</v>
      </c>
      <c r="AR199" s="194" t="s">
        <v>264</v>
      </c>
      <c r="AT199" s="194" t="s">
        <v>153</v>
      </c>
      <c r="AU199" s="194" t="s">
        <v>14</v>
      </c>
      <c r="AY199" s="17" t="s">
        <v>151</v>
      </c>
      <c r="BE199" s="195">
        <f t="shared" si="44"/>
        <v>0</v>
      </c>
      <c r="BF199" s="195">
        <f t="shared" si="45"/>
        <v>0</v>
      </c>
      <c r="BG199" s="195">
        <f t="shared" si="46"/>
        <v>0</v>
      </c>
      <c r="BH199" s="195">
        <f t="shared" si="47"/>
        <v>0</v>
      </c>
      <c r="BI199" s="195">
        <f t="shared" si="48"/>
        <v>0</v>
      </c>
      <c r="BJ199" s="17" t="s">
        <v>14</v>
      </c>
      <c r="BK199" s="195">
        <f t="shared" si="49"/>
        <v>0</v>
      </c>
      <c r="BL199" s="17" t="s">
        <v>264</v>
      </c>
      <c r="BM199" s="194" t="s">
        <v>980</v>
      </c>
    </row>
    <row r="200" spans="2:65" s="1" customFormat="1" ht="16.5" customHeight="1">
      <c r="B200" s="34"/>
      <c r="C200" s="183" t="s">
        <v>644</v>
      </c>
      <c r="D200" s="183" t="s">
        <v>153</v>
      </c>
      <c r="E200" s="184" t="s">
        <v>2154</v>
      </c>
      <c r="F200" s="185" t="s">
        <v>2155</v>
      </c>
      <c r="G200" s="186" t="s">
        <v>1842</v>
      </c>
      <c r="H200" s="187">
        <v>2</v>
      </c>
      <c r="I200" s="188"/>
      <c r="J200" s="189">
        <f t="shared" si="40"/>
        <v>0</v>
      </c>
      <c r="K200" s="185" t="s">
        <v>1</v>
      </c>
      <c r="L200" s="38"/>
      <c r="M200" s="190" t="s">
        <v>1</v>
      </c>
      <c r="N200" s="191" t="s">
        <v>43</v>
      </c>
      <c r="O200" s="66"/>
      <c r="P200" s="192">
        <f t="shared" si="41"/>
        <v>0</v>
      </c>
      <c r="Q200" s="192">
        <v>0</v>
      </c>
      <c r="R200" s="192">
        <f t="shared" si="42"/>
        <v>0</v>
      </c>
      <c r="S200" s="192">
        <v>0</v>
      </c>
      <c r="T200" s="193">
        <f t="shared" si="43"/>
        <v>0</v>
      </c>
      <c r="AR200" s="194" t="s">
        <v>264</v>
      </c>
      <c r="AT200" s="194" t="s">
        <v>153</v>
      </c>
      <c r="AU200" s="194" t="s">
        <v>14</v>
      </c>
      <c r="AY200" s="17" t="s">
        <v>151</v>
      </c>
      <c r="BE200" s="195">
        <f t="shared" si="44"/>
        <v>0</v>
      </c>
      <c r="BF200" s="195">
        <f t="shared" si="45"/>
        <v>0</v>
      </c>
      <c r="BG200" s="195">
        <f t="shared" si="46"/>
        <v>0</v>
      </c>
      <c r="BH200" s="195">
        <f t="shared" si="47"/>
        <v>0</v>
      </c>
      <c r="BI200" s="195">
        <f t="shared" si="48"/>
        <v>0</v>
      </c>
      <c r="BJ200" s="17" t="s">
        <v>14</v>
      </c>
      <c r="BK200" s="195">
        <f t="shared" si="49"/>
        <v>0</v>
      </c>
      <c r="BL200" s="17" t="s">
        <v>264</v>
      </c>
      <c r="BM200" s="194" t="s">
        <v>990</v>
      </c>
    </row>
    <row r="201" spans="2:65" s="1" customFormat="1" ht="16.5" customHeight="1">
      <c r="B201" s="34"/>
      <c r="C201" s="183" t="s">
        <v>649</v>
      </c>
      <c r="D201" s="183" t="s">
        <v>153</v>
      </c>
      <c r="E201" s="184" t="s">
        <v>2156</v>
      </c>
      <c r="F201" s="185" t="s">
        <v>2157</v>
      </c>
      <c r="G201" s="186" t="s">
        <v>1842</v>
      </c>
      <c r="H201" s="187">
        <v>1</v>
      </c>
      <c r="I201" s="188"/>
      <c r="J201" s="189">
        <f t="shared" si="40"/>
        <v>0</v>
      </c>
      <c r="K201" s="185" t="s">
        <v>1</v>
      </c>
      <c r="L201" s="38"/>
      <c r="M201" s="190" t="s">
        <v>1</v>
      </c>
      <c r="N201" s="191" t="s">
        <v>43</v>
      </c>
      <c r="O201" s="66"/>
      <c r="P201" s="192">
        <f t="shared" si="41"/>
        <v>0</v>
      </c>
      <c r="Q201" s="192">
        <v>0</v>
      </c>
      <c r="R201" s="192">
        <f t="shared" si="42"/>
        <v>0</v>
      </c>
      <c r="S201" s="192">
        <v>0</v>
      </c>
      <c r="T201" s="193">
        <f t="shared" si="43"/>
        <v>0</v>
      </c>
      <c r="AR201" s="194" t="s">
        <v>264</v>
      </c>
      <c r="AT201" s="194" t="s">
        <v>153</v>
      </c>
      <c r="AU201" s="194" t="s">
        <v>14</v>
      </c>
      <c r="AY201" s="17" t="s">
        <v>151</v>
      </c>
      <c r="BE201" s="195">
        <f t="shared" si="44"/>
        <v>0</v>
      </c>
      <c r="BF201" s="195">
        <f t="shared" si="45"/>
        <v>0</v>
      </c>
      <c r="BG201" s="195">
        <f t="shared" si="46"/>
        <v>0</v>
      </c>
      <c r="BH201" s="195">
        <f t="shared" si="47"/>
        <v>0</v>
      </c>
      <c r="BI201" s="195">
        <f t="shared" si="48"/>
        <v>0</v>
      </c>
      <c r="BJ201" s="17" t="s">
        <v>14</v>
      </c>
      <c r="BK201" s="195">
        <f t="shared" si="49"/>
        <v>0</v>
      </c>
      <c r="BL201" s="17" t="s">
        <v>264</v>
      </c>
      <c r="BM201" s="194" t="s">
        <v>999</v>
      </c>
    </row>
    <row r="202" spans="2:65" s="1" customFormat="1" ht="16.5" customHeight="1">
      <c r="B202" s="34"/>
      <c r="C202" s="183" t="s">
        <v>654</v>
      </c>
      <c r="D202" s="183" t="s">
        <v>153</v>
      </c>
      <c r="E202" s="184" t="s">
        <v>2158</v>
      </c>
      <c r="F202" s="185" t="s">
        <v>2159</v>
      </c>
      <c r="G202" s="186" t="s">
        <v>1842</v>
      </c>
      <c r="H202" s="187">
        <v>3</v>
      </c>
      <c r="I202" s="188"/>
      <c r="J202" s="189">
        <f t="shared" si="40"/>
        <v>0</v>
      </c>
      <c r="K202" s="185" t="s">
        <v>1</v>
      </c>
      <c r="L202" s="38"/>
      <c r="M202" s="190" t="s">
        <v>1</v>
      </c>
      <c r="N202" s="191" t="s">
        <v>43</v>
      </c>
      <c r="O202" s="66"/>
      <c r="P202" s="192">
        <f t="shared" si="41"/>
        <v>0</v>
      </c>
      <c r="Q202" s="192">
        <v>0</v>
      </c>
      <c r="R202" s="192">
        <f t="shared" si="42"/>
        <v>0</v>
      </c>
      <c r="S202" s="192">
        <v>0</v>
      </c>
      <c r="T202" s="193">
        <f t="shared" si="43"/>
        <v>0</v>
      </c>
      <c r="AR202" s="194" t="s">
        <v>264</v>
      </c>
      <c r="AT202" s="194" t="s">
        <v>153</v>
      </c>
      <c r="AU202" s="194" t="s">
        <v>14</v>
      </c>
      <c r="AY202" s="17" t="s">
        <v>151</v>
      </c>
      <c r="BE202" s="195">
        <f t="shared" si="44"/>
        <v>0</v>
      </c>
      <c r="BF202" s="195">
        <f t="shared" si="45"/>
        <v>0</v>
      </c>
      <c r="BG202" s="195">
        <f t="shared" si="46"/>
        <v>0</v>
      </c>
      <c r="BH202" s="195">
        <f t="shared" si="47"/>
        <v>0</v>
      </c>
      <c r="BI202" s="195">
        <f t="shared" si="48"/>
        <v>0</v>
      </c>
      <c r="BJ202" s="17" t="s">
        <v>14</v>
      </c>
      <c r="BK202" s="195">
        <f t="shared" si="49"/>
        <v>0</v>
      </c>
      <c r="BL202" s="17" t="s">
        <v>264</v>
      </c>
      <c r="BM202" s="194" t="s">
        <v>1010</v>
      </c>
    </row>
    <row r="203" spans="2:65" s="1" customFormat="1" ht="16.5" customHeight="1">
      <c r="B203" s="34"/>
      <c r="C203" s="183" t="s">
        <v>658</v>
      </c>
      <c r="D203" s="183" t="s">
        <v>153</v>
      </c>
      <c r="E203" s="184" t="s">
        <v>2160</v>
      </c>
      <c r="F203" s="185" t="s">
        <v>2161</v>
      </c>
      <c r="G203" s="186" t="s">
        <v>1842</v>
      </c>
      <c r="H203" s="187">
        <v>1</v>
      </c>
      <c r="I203" s="188"/>
      <c r="J203" s="189">
        <f t="shared" si="40"/>
        <v>0</v>
      </c>
      <c r="K203" s="185" t="s">
        <v>1</v>
      </c>
      <c r="L203" s="38"/>
      <c r="M203" s="190" t="s">
        <v>1</v>
      </c>
      <c r="N203" s="191" t="s">
        <v>43</v>
      </c>
      <c r="O203" s="66"/>
      <c r="P203" s="192">
        <f t="shared" si="41"/>
        <v>0</v>
      </c>
      <c r="Q203" s="192">
        <v>0</v>
      </c>
      <c r="R203" s="192">
        <f t="shared" si="42"/>
        <v>0</v>
      </c>
      <c r="S203" s="192">
        <v>0</v>
      </c>
      <c r="T203" s="193">
        <f t="shared" si="43"/>
        <v>0</v>
      </c>
      <c r="AR203" s="194" t="s">
        <v>264</v>
      </c>
      <c r="AT203" s="194" t="s">
        <v>153</v>
      </c>
      <c r="AU203" s="194" t="s">
        <v>14</v>
      </c>
      <c r="AY203" s="17" t="s">
        <v>151</v>
      </c>
      <c r="BE203" s="195">
        <f t="shared" si="44"/>
        <v>0</v>
      </c>
      <c r="BF203" s="195">
        <f t="shared" si="45"/>
        <v>0</v>
      </c>
      <c r="BG203" s="195">
        <f t="shared" si="46"/>
        <v>0</v>
      </c>
      <c r="BH203" s="195">
        <f t="shared" si="47"/>
        <v>0</v>
      </c>
      <c r="BI203" s="195">
        <f t="shared" si="48"/>
        <v>0</v>
      </c>
      <c r="BJ203" s="17" t="s">
        <v>14</v>
      </c>
      <c r="BK203" s="195">
        <f t="shared" si="49"/>
        <v>0</v>
      </c>
      <c r="BL203" s="17" t="s">
        <v>264</v>
      </c>
      <c r="BM203" s="194" t="s">
        <v>1019</v>
      </c>
    </row>
    <row r="204" spans="2:65" s="1" customFormat="1" ht="16.5" customHeight="1">
      <c r="B204" s="34"/>
      <c r="C204" s="183" t="s">
        <v>661</v>
      </c>
      <c r="D204" s="183" t="s">
        <v>153</v>
      </c>
      <c r="E204" s="184" t="s">
        <v>2162</v>
      </c>
      <c r="F204" s="185" t="s">
        <v>2163</v>
      </c>
      <c r="G204" s="186" t="s">
        <v>1842</v>
      </c>
      <c r="H204" s="187">
        <v>2</v>
      </c>
      <c r="I204" s="188"/>
      <c r="J204" s="189">
        <f t="shared" si="40"/>
        <v>0</v>
      </c>
      <c r="K204" s="185" t="s">
        <v>1</v>
      </c>
      <c r="L204" s="38"/>
      <c r="M204" s="190" t="s">
        <v>1</v>
      </c>
      <c r="N204" s="191" t="s">
        <v>43</v>
      </c>
      <c r="O204" s="66"/>
      <c r="P204" s="192">
        <f t="shared" si="41"/>
        <v>0</v>
      </c>
      <c r="Q204" s="192">
        <v>0</v>
      </c>
      <c r="R204" s="192">
        <f t="shared" si="42"/>
        <v>0</v>
      </c>
      <c r="S204" s="192">
        <v>0</v>
      </c>
      <c r="T204" s="193">
        <f t="shared" si="43"/>
        <v>0</v>
      </c>
      <c r="AR204" s="194" t="s">
        <v>264</v>
      </c>
      <c r="AT204" s="194" t="s">
        <v>153</v>
      </c>
      <c r="AU204" s="194" t="s">
        <v>14</v>
      </c>
      <c r="AY204" s="17" t="s">
        <v>151</v>
      </c>
      <c r="BE204" s="195">
        <f t="shared" si="44"/>
        <v>0</v>
      </c>
      <c r="BF204" s="195">
        <f t="shared" si="45"/>
        <v>0</v>
      </c>
      <c r="BG204" s="195">
        <f t="shared" si="46"/>
        <v>0</v>
      </c>
      <c r="BH204" s="195">
        <f t="shared" si="47"/>
        <v>0</v>
      </c>
      <c r="BI204" s="195">
        <f t="shared" si="48"/>
        <v>0</v>
      </c>
      <c r="BJ204" s="17" t="s">
        <v>14</v>
      </c>
      <c r="BK204" s="195">
        <f t="shared" si="49"/>
        <v>0</v>
      </c>
      <c r="BL204" s="17" t="s">
        <v>264</v>
      </c>
      <c r="BM204" s="194" t="s">
        <v>1029</v>
      </c>
    </row>
    <row r="205" spans="2:65" s="1" customFormat="1" ht="16.5" customHeight="1">
      <c r="B205" s="34"/>
      <c r="C205" s="183" t="s">
        <v>665</v>
      </c>
      <c r="D205" s="183" t="s">
        <v>153</v>
      </c>
      <c r="E205" s="184" t="s">
        <v>2164</v>
      </c>
      <c r="F205" s="185" t="s">
        <v>2165</v>
      </c>
      <c r="G205" s="186" t="s">
        <v>1842</v>
      </c>
      <c r="H205" s="187">
        <v>1</v>
      </c>
      <c r="I205" s="188"/>
      <c r="J205" s="189">
        <f t="shared" si="40"/>
        <v>0</v>
      </c>
      <c r="K205" s="185" t="s">
        <v>1</v>
      </c>
      <c r="L205" s="38"/>
      <c r="M205" s="190" t="s">
        <v>1</v>
      </c>
      <c r="N205" s="191" t="s">
        <v>43</v>
      </c>
      <c r="O205" s="66"/>
      <c r="P205" s="192">
        <f t="shared" si="41"/>
        <v>0</v>
      </c>
      <c r="Q205" s="192">
        <v>0</v>
      </c>
      <c r="R205" s="192">
        <f t="shared" si="42"/>
        <v>0</v>
      </c>
      <c r="S205" s="192">
        <v>0</v>
      </c>
      <c r="T205" s="193">
        <f t="shared" si="43"/>
        <v>0</v>
      </c>
      <c r="AR205" s="194" t="s">
        <v>264</v>
      </c>
      <c r="AT205" s="194" t="s">
        <v>153</v>
      </c>
      <c r="AU205" s="194" t="s">
        <v>14</v>
      </c>
      <c r="AY205" s="17" t="s">
        <v>151</v>
      </c>
      <c r="BE205" s="195">
        <f t="shared" si="44"/>
        <v>0</v>
      </c>
      <c r="BF205" s="195">
        <f t="shared" si="45"/>
        <v>0</v>
      </c>
      <c r="BG205" s="195">
        <f t="shared" si="46"/>
        <v>0</v>
      </c>
      <c r="BH205" s="195">
        <f t="shared" si="47"/>
        <v>0</v>
      </c>
      <c r="BI205" s="195">
        <f t="shared" si="48"/>
        <v>0</v>
      </c>
      <c r="BJ205" s="17" t="s">
        <v>14</v>
      </c>
      <c r="BK205" s="195">
        <f t="shared" si="49"/>
        <v>0</v>
      </c>
      <c r="BL205" s="17" t="s">
        <v>264</v>
      </c>
      <c r="BM205" s="194" t="s">
        <v>1039</v>
      </c>
    </row>
    <row r="206" spans="2:65" s="1" customFormat="1" ht="16.5" customHeight="1">
      <c r="B206" s="34"/>
      <c r="C206" s="183" t="s">
        <v>669</v>
      </c>
      <c r="D206" s="183" t="s">
        <v>153</v>
      </c>
      <c r="E206" s="184" t="s">
        <v>14</v>
      </c>
      <c r="F206" s="185" t="s">
        <v>2166</v>
      </c>
      <c r="G206" s="186" t="s">
        <v>412</v>
      </c>
      <c r="H206" s="187">
        <v>11</v>
      </c>
      <c r="I206" s="188"/>
      <c r="J206" s="189">
        <f t="shared" si="40"/>
        <v>0</v>
      </c>
      <c r="K206" s="185" t="s">
        <v>1</v>
      </c>
      <c r="L206" s="38"/>
      <c r="M206" s="190" t="s">
        <v>1</v>
      </c>
      <c r="N206" s="191" t="s">
        <v>43</v>
      </c>
      <c r="O206" s="66"/>
      <c r="P206" s="192">
        <f t="shared" si="41"/>
        <v>0</v>
      </c>
      <c r="Q206" s="192">
        <v>0</v>
      </c>
      <c r="R206" s="192">
        <f t="shared" si="42"/>
        <v>0</v>
      </c>
      <c r="S206" s="192">
        <v>0</v>
      </c>
      <c r="T206" s="193">
        <f t="shared" si="43"/>
        <v>0</v>
      </c>
      <c r="AR206" s="194" t="s">
        <v>264</v>
      </c>
      <c r="AT206" s="194" t="s">
        <v>153</v>
      </c>
      <c r="AU206" s="194" t="s">
        <v>14</v>
      </c>
      <c r="AY206" s="17" t="s">
        <v>151</v>
      </c>
      <c r="BE206" s="195">
        <f t="shared" si="44"/>
        <v>0</v>
      </c>
      <c r="BF206" s="195">
        <f t="shared" si="45"/>
        <v>0</v>
      </c>
      <c r="BG206" s="195">
        <f t="shared" si="46"/>
        <v>0</v>
      </c>
      <c r="BH206" s="195">
        <f t="shared" si="47"/>
        <v>0</v>
      </c>
      <c r="BI206" s="195">
        <f t="shared" si="48"/>
        <v>0</v>
      </c>
      <c r="BJ206" s="17" t="s">
        <v>14</v>
      </c>
      <c r="BK206" s="195">
        <f t="shared" si="49"/>
        <v>0</v>
      </c>
      <c r="BL206" s="17" t="s">
        <v>264</v>
      </c>
      <c r="BM206" s="194" t="s">
        <v>1047</v>
      </c>
    </row>
    <row r="207" spans="2:65" s="1" customFormat="1" ht="16.5" customHeight="1">
      <c r="B207" s="34"/>
      <c r="C207" s="183" t="s">
        <v>672</v>
      </c>
      <c r="D207" s="183" t="s">
        <v>153</v>
      </c>
      <c r="E207" s="184" t="s">
        <v>2167</v>
      </c>
      <c r="F207" s="185" t="s">
        <v>2168</v>
      </c>
      <c r="G207" s="186" t="s">
        <v>1842</v>
      </c>
      <c r="H207" s="187">
        <v>15</v>
      </c>
      <c r="I207" s="188"/>
      <c r="J207" s="189">
        <f t="shared" si="40"/>
        <v>0</v>
      </c>
      <c r="K207" s="185" t="s">
        <v>1</v>
      </c>
      <c r="L207" s="38"/>
      <c r="M207" s="190" t="s">
        <v>1</v>
      </c>
      <c r="N207" s="191" t="s">
        <v>43</v>
      </c>
      <c r="O207" s="66"/>
      <c r="P207" s="192">
        <f t="shared" si="41"/>
        <v>0</v>
      </c>
      <c r="Q207" s="192">
        <v>0</v>
      </c>
      <c r="R207" s="192">
        <f t="shared" si="42"/>
        <v>0</v>
      </c>
      <c r="S207" s="192">
        <v>0</v>
      </c>
      <c r="T207" s="193">
        <f t="shared" si="43"/>
        <v>0</v>
      </c>
      <c r="AR207" s="194" t="s">
        <v>264</v>
      </c>
      <c r="AT207" s="194" t="s">
        <v>153</v>
      </c>
      <c r="AU207" s="194" t="s">
        <v>14</v>
      </c>
      <c r="AY207" s="17" t="s">
        <v>151</v>
      </c>
      <c r="BE207" s="195">
        <f t="shared" si="44"/>
        <v>0</v>
      </c>
      <c r="BF207" s="195">
        <f t="shared" si="45"/>
        <v>0</v>
      </c>
      <c r="BG207" s="195">
        <f t="shared" si="46"/>
        <v>0</v>
      </c>
      <c r="BH207" s="195">
        <f t="shared" si="47"/>
        <v>0</v>
      </c>
      <c r="BI207" s="195">
        <f t="shared" si="48"/>
        <v>0</v>
      </c>
      <c r="BJ207" s="17" t="s">
        <v>14</v>
      </c>
      <c r="BK207" s="195">
        <f t="shared" si="49"/>
        <v>0</v>
      </c>
      <c r="BL207" s="17" t="s">
        <v>264</v>
      </c>
      <c r="BM207" s="194" t="s">
        <v>1057</v>
      </c>
    </row>
    <row r="208" spans="2:65" s="1" customFormat="1" ht="16.5" customHeight="1">
      <c r="B208" s="34"/>
      <c r="C208" s="183" t="s">
        <v>1592</v>
      </c>
      <c r="D208" s="183" t="s">
        <v>153</v>
      </c>
      <c r="E208" s="184" t="s">
        <v>2169</v>
      </c>
      <c r="F208" s="185" t="s">
        <v>2170</v>
      </c>
      <c r="G208" s="186" t="s">
        <v>1842</v>
      </c>
      <c r="H208" s="187">
        <v>6</v>
      </c>
      <c r="I208" s="188"/>
      <c r="J208" s="189">
        <f t="shared" si="40"/>
        <v>0</v>
      </c>
      <c r="K208" s="185" t="s">
        <v>1</v>
      </c>
      <c r="L208" s="38"/>
      <c r="M208" s="190" t="s">
        <v>1</v>
      </c>
      <c r="N208" s="191" t="s">
        <v>43</v>
      </c>
      <c r="O208" s="66"/>
      <c r="P208" s="192">
        <f t="shared" si="41"/>
        <v>0</v>
      </c>
      <c r="Q208" s="192">
        <v>0</v>
      </c>
      <c r="R208" s="192">
        <f t="shared" si="42"/>
        <v>0</v>
      </c>
      <c r="S208" s="192">
        <v>0</v>
      </c>
      <c r="T208" s="193">
        <f t="shared" si="43"/>
        <v>0</v>
      </c>
      <c r="AR208" s="194" t="s">
        <v>264</v>
      </c>
      <c r="AT208" s="194" t="s">
        <v>153</v>
      </c>
      <c r="AU208" s="194" t="s">
        <v>14</v>
      </c>
      <c r="AY208" s="17" t="s">
        <v>151</v>
      </c>
      <c r="BE208" s="195">
        <f t="shared" si="44"/>
        <v>0</v>
      </c>
      <c r="BF208" s="195">
        <f t="shared" si="45"/>
        <v>0</v>
      </c>
      <c r="BG208" s="195">
        <f t="shared" si="46"/>
        <v>0</v>
      </c>
      <c r="BH208" s="195">
        <f t="shared" si="47"/>
        <v>0</v>
      </c>
      <c r="BI208" s="195">
        <f t="shared" si="48"/>
        <v>0</v>
      </c>
      <c r="BJ208" s="17" t="s">
        <v>14</v>
      </c>
      <c r="BK208" s="195">
        <f t="shared" si="49"/>
        <v>0</v>
      </c>
      <c r="BL208" s="17" t="s">
        <v>264</v>
      </c>
      <c r="BM208" s="194" t="s">
        <v>1065</v>
      </c>
    </row>
    <row r="209" spans="2:65" s="1" customFormat="1" ht="16.5" customHeight="1">
      <c r="B209" s="34"/>
      <c r="C209" s="183" t="s">
        <v>1890</v>
      </c>
      <c r="D209" s="183" t="s">
        <v>153</v>
      </c>
      <c r="E209" s="184" t="s">
        <v>2171</v>
      </c>
      <c r="F209" s="185" t="s">
        <v>2172</v>
      </c>
      <c r="G209" s="186" t="s">
        <v>2016</v>
      </c>
      <c r="H209" s="187">
        <v>1</v>
      </c>
      <c r="I209" s="188"/>
      <c r="J209" s="189">
        <f t="shared" si="40"/>
        <v>0</v>
      </c>
      <c r="K209" s="185" t="s">
        <v>1</v>
      </c>
      <c r="L209" s="38"/>
      <c r="M209" s="190" t="s">
        <v>1</v>
      </c>
      <c r="N209" s="191" t="s">
        <v>43</v>
      </c>
      <c r="O209" s="66"/>
      <c r="P209" s="192">
        <f t="shared" si="41"/>
        <v>0</v>
      </c>
      <c r="Q209" s="192">
        <v>0</v>
      </c>
      <c r="R209" s="192">
        <f t="shared" si="42"/>
        <v>0</v>
      </c>
      <c r="S209" s="192">
        <v>0</v>
      </c>
      <c r="T209" s="193">
        <f t="shared" si="43"/>
        <v>0</v>
      </c>
      <c r="AR209" s="194" t="s">
        <v>264</v>
      </c>
      <c r="AT209" s="194" t="s">
        <v>153</v>
      </c>
      <c r="AU209" s="194" t="s">
        <v>14</v>
      </c>
      <c r="AY209" s="17" t="s">
        <v>151</v>
      </c>
      <c r="BE209" s="195">
        <f t="shared" si="44"/>
        <v>0</v>
      </c>
      <c r="BF209" s="195">
        <f t="shared" si="45"/>
        <v>0</v>
      </c>
      <c r="BG209" s="195">
        <f t="shared" si="46"/>
        <v>0</v>
      </c>
      <c r="BH209" s="195">
        <f t="shared" si="47"/>
        <v>0</v>
      </c>
      <c r="BI209" s="195">
        <f t="shared" si="48"/>
        <v>0</v>
      </c>
      <c r="BJ209" s="17" t="s">
        <v>14</v>
      </c>
      <c r="BK209" s="195">
        <f t="shared" si="49"/>
        <v>0</v>
      </c>
      <c r="BL209" s="17" t="s">
        <v>264</v>
      </c>
      <c r="BM209" s="194" t="s">
        <v>1073</v>
      </c>
    </row>
    <row r="210" spans="2:65" s="1" customFormat="1" ht="16.5" customHeight="1">
      <c r="B210" s="34"/>
      <c r="C210" s="183" t="s">
        <v>676</v>
      </c>
      <c r="D210" s="183" t="s">
        <v>153</v>
      </c>
      <c r="E210" s="184" t="s">
        <v>2173</v>
      </c>
      <c r="F210" s="185" t="s">
        <v>2174</v>
      </c>
      <c r="G210" s="186" t="s">
        <v>412</v>
      </c>
      <c r="H210" s="187">
        <v>26</v>
      </c>
      <c r="I210" s="188"/>
      <c r="J210" s="189">
        <f t="shared" si="40"/>
        <v>0</v>
      </c>
      <c r="K210" s="185" t="s">
        <v>1</v>
      </c>
      <c r="L210" s="38"/>
      <c r="M210" s="190" t="s">
        <v>1</v>
      </c>
      <c r="N210" s="191" t="s">
        <v>43</v>
      </c>
      <c r="O210" s="66"/>
      <c r="P210" s="192">
        <f t="shared" si="41"/>
        <v>0</v>
      </c>
      <c r="Q210" s="192">
        <v>0</v>
      </c>
      <c r="R210" s="192">
        <f t="shared" si="42"/>
        <v>0</v>
      </c>
      <c r="S210" s="192">
        <v>0</v>
      </c>
      <c r="T210" s="193">
        <f t="shared" si="43"/>
        <v>0</v>
      </c>
      <c r="AR210" s="194" t="s">
        <v>264</v>
      </c>
      <c r="AT210" s="194" t="s">
        <v>153</v>
      </c>
      <c r="AU210" s="194" t="s">
        <v>14</v>
      </c>
      <c r="AY210" s="17" t="s">
        <v>151</v>
      </c>
      <c r="BE210" s="195">
        <f t="shared" si="44"/>
        <v>0</v>
      </c>
      <c r="BF210" s="195">
        <f t="shared" si="45"/>
        <v>0</v>
      </c>
      <c r="BG210" s="195">
        <f t="shared" si="46"/>
        <v>0</v>
      </c>
      <c r="BH210" s="195">
        <f t="shared" si="47"/>
        <v>0</v>
      </c>
      <c r="BI210" s="195">
        <f t="shared" si="48"/>
        <v>0</v>
      </c>
      <c r="BJ210" s="17" t="s">
        <v>14</v>
      </c>
      <c r="BK210" s="195">
        <f t="shared" si="49"/>
        <v>0</v>
      </c>
      <c r="BL210" s="17" t="s">
        <v>264</v>
      </c>
      <c r="BM210" s="194" t="s">
        <v>1081</v>
      </c>
    </row>
    <row r="211" spans="2:65" s="1" customFormat="1" ht="16.5" customHeight="1">
      <c r="B211" s="34"/>
      <c r="C211" s="183" t="s">
        <v>680</v>
      </c>
      <c r="D211" s="183" t="s">
        <v>153</v>
      </c>
      <c r="E211" s="184" t="s">
        <v>2175</v>
      </c>
      <c r="F211" s="185" t="s">
        <v>2176</v>
      </c>
      <c r="G211" s="186" t="s">
        <v>1842</v>
      </c>
      <c r="H211" s="187">
        <v>22</v>
      </c>
      <c r="I211" s="188"/>
      <c r="J211" s="189">
        <f t="shared" si="40"/>
        <v>0</v>
      </c>
      <c r="K211" s="185" t="s">
        <v>1</v>
      </c>
      <c r="L211" s="38"/>
      <c r="M211" s="190" t="s">
        <v>1</v>
      </c>
      <c r="N211" s="191" t="s">
        <v>43</v>
      </c>
      <c r="O211" s="66"/>
      <c r="P211" s="192">
        <f t="shared" si="41"/>
        <v>0</v>
      </c>
      <c r="Q211" s="192">
        <v>0</v>
      </c>
      <c r="R211" s="192">
        <f t="shared" si="42"/>
        <v>0</v>
      </c>
      <c r="S211" s="192">
        <v>0</v>
      </c>
      <c r="T211" s="193">
        <f t="shared" si="43"/>
        <v>0</v>
      </c>
      <c r="AR211" s="194" t="s">
        <v>264</v>
      </c>
      <c r="AT211" s="194" t="s">
        <v>153</v>
      </c>
      <c r="AU211" s="194" t="s">
        <v>14</v>
      </c>
      <c r="AY211" s="17" t="s">
        <v>151</v>
      </c>
      <c r="BE211" s="195">
        <f t="shared" si="44"/>
        <v>0</v>
      </c>
      <c r="BF211" s="195">
        <f t="shared" si="45"/>
        <v>0</v>
      </c>
      <c r="BG211" s="195">
        <f t="shared" si="46"/>
        <v>0</v>
      </c>
      <c r="BH211" s="195">
        <f t="shared" si="47"/>
        <v>0</v>
      </c>
      <c r="BI211" s="195">
        <f t="shared" si="48"/>
        <v>0</v>
      </c>
      <c r="BJ211" s="17" t="s">
        <v>14</v>
      </c>
      <c r="BK211" s="195">
        <f t="shared" si="49"/>
        <v>0</v>
      </c>
      <c r="BL211" s="17" t="s">
        <v>264</v>
      </c>
      <c r="BM211" s="194" t="s">
        <v>1092</v>
      </c>
    </row>
    <row r="212" spans="2:65" s="1" customFormat="1" ht="24" customHeight="1">
      <c r="B212" s="34"/>
      <c r="C212" s="183" t="s">
        <v>684</v>
      </c>
      <c r="D212" s="183" t="s">
        <v>153</v>
      </c>
      <c r="E212" s="184" t="s">
        <v>2177</v>
      </c>
      <c r="F212" s="185" t="s">
        <v>2178</v>
      </c>
      <c r="G212" s="186" t="s">
        <v>1842</v>
      </c>
      <c r="H212" s="187">
        <v>1</v>
      </c>
      <c r="I212" s="188"/>
      <c r="J212" s="189">
        <f t="shared" si="40"/>
        <v>0</v>
      </c>
      <c r="K212" s="185" t="s">
        <v>1</v>
      </c>
      <c r="L212" s="38"/>
      <c r="M212" s="190" t="s">
        <v>1</v>
      </c>
      <c r="N212" s="191" t="s">
        <v>43</v>
      </c>
      <c r="O212" s="66"/>
      <c r="P212" s="192">
        <f t="shared" si="41"/>
        <v>0</v>
      </c>
      <c r="Q212" s="192">
        <v>0</v>
      </c>
      <c r="R212" s="192">
        <f t="shared" si="42"/>
        <v>0</v>
      </c>
      <c r="S212" s="192">
        <v>0</v>
      </c>
      <c r="T212" s="193">
        <f t="shared" si="43"/>
        <v>0</v>
      </c>
      <c r="AR212" s="194" t="s">
        <v>264</v>
      </c>
      <c r="AT212" s="194" t="s">
        <v>153</v>
      </c>
      <c r="AU212" s="194" t="s">
        <v>14</v>
      </c>
      <c r="AY212" s="17" t="s">
        <v>151</v>
      </c>
      <c r="BE212" s="195">
        <f t="shared" si="44"/>
        <v>0</v>
      </c>
      <c r="BF212" s="195">
        <f t="shared" si="45"/>
        <v>0</v>
      </c>
      <c r="BG212" s="195">
        <f t="shared" si="46"/>
        <v>0</v>
      </c>
      <c r="BH212" s="195">
        <f t="shared" si="47"/>
        <v>0</v>
      </c>
      <c r="BI212" s="195">
        <f t="shared" si="48"/>
        <v>0</v>
      </c>
      <c r="BJ212" s="17" t="s">
        <v>14</v>
      </c>
      <c r="BK212" s="195">
        <f t="shared" si="49"/>
        <v>0</v>
      </c>
      <c r="BL212" s="17" t="s">
        <v>264</v>
      </c>
      <c r="BM212" s="194" t="s">
        <v>1100</v>
      </c>
    </row>
    <row r="213" spans="2:65" s="1" customFormat="1" ht="24" customHeight="1">
      <c r="B213" s="34"/>
      <c r="C213" s="183" t="s">
        <v>688</v>
      </c>
      <c r="D213" s="183" t="s">
        <v>153</v>
      </c>
      <c r="E213" s="184" t="s">
        <v>2179</v>
      </c>
      <c r="F213" s="185" t="s">
        <v>2180</v>
      </c>
      <c r="G213" s="186" t="s">
        <v>1842</v>
      </c>
      <c r="H213" s="187">
        <v>2</v>
      </c>
      <c r="I213" s="188"/>
      <c r="J213" s="189">
        <f t="shared" si="40"/>
        <v>0</v>
      </c>
      <c r="K213" s="185" t="s">
        <v>1</v>
      </c>
      <c r="L213" s="38"/>
      <c r="M213" s="190" t="s">
        <v>1</v>
      </c>
      <c r="N213" s="191" t="s">
        <v>43</v>
      </c>
      <c r="O213" s="66"/>
      <c r="P213" s="192">
        <f t="shared" si="41"/>
        <v>0</v>
      </c>
      <c r="Q213" s="192">
        <v>0</v>
      </c>
      <c r="R213" s="192">
        <f t="shared" si="42"/>
        <v>0</v>
      </c>
      <c r="S213" s="192">
        <v>0</v>
      </c>
      <c r="T213" s="193">
        <f t="shared" si="43"/>
        <v>0</v>
      </c>
      <c r="AR213" s="194" t="s">
        <v>264</v>
      </c>
      <c r="AT213" s="194" t="s">
        <v>153</v>
      </c>
      <c r="AU213" s="194" t="s">
        <v>14</v>
      </c>
      <c r="AY213" s="17" t="s">
        <v>151</v>
      </c>
      <c r="BE213" s="195">
        <f t="shared" si="44"/>
        <v>0</v>
      </c>
      <c r="BF213" s="195">
        <f t="shared" si="45"/>
        <v>0</v>
      </c>
      <c r="BG213" s="195">
        <f t="shared" si="46"/>
        <v>0</v>
      </c>
      <c r="BH213" s="195">
        <f t="shared" si="47"/>
        <v>0</v>
      </c>
      <c r="BI213" s="195">
        <f t="shared" si="48"/>
        <v>0</v>
      </c>
      <c r="BJ213" s="17" t="s">
        <v>14</v>
      </c>
      <c r="BK213" s="195">
        <f t="shared" si="49"/>
        <v>0</v>
      </c>
      <c r="BL213" s="17" t="s">
        <v>264</v>
      </c>
      <c r="BM213" s="194" t="s">
        <v>1110</v>
      </c>
    </row>
    <row r="214" spans="2:65" s="1" customFormat="1" ht="16.5" customHeight="1">
      <c r="B214" s="34"/>
      <c r="C214" s="183" t="s">
        <v>692</v>
      </c>
      <c r="D214" s="183" t="s">
        <v>153</v>
      </c>
      <c r="E214" s="184" t="s">
        <v>2181</v>
      </c>
      <c r="F214" s="185" t="s">
        <v>2182</v>
      </c>
      <c r="G214" s="186" t="s">
        <v>1842</v>
      </c>
      <c r="H214" s="187">
        <v>1</v>
      </c>
      <c r="I214" s="188"/>
      <c r="J214" s="189">
        <f t="shared" si="40"/>
        <v>0</v>
      </c>
      <c r="K214" s="185" t="s">
        <v>1</v>
      </c>
      <c r="L214" s="38"/>
      <c r="M214" s="190" t="s">
        <v>1</v>
      </c>
      <c r="N214" s="191" t="s">
        <v>43</v>
      </c>
      <c r="O214" s="66"/>
      <c r="P214" s="192">
        <f t="shared" si="41"/>
        <v>0</v>
      </c>
      <c r="Q214" s="192">
        <v>0</v>
      </c>
      <c r="R214" s="192">
        <f t="shared" si="42"/>
        <v>0</v>
      </c>
      <c r="S214" s="192">
        <v>0</v>
      </c>
      <c r="T214" s="193">
        <f t="shared" si="43"/>
        <v>0</v>
      </c>
      <c r="AR214" s="194" t="s">
        <v>264</v>
      </c>
      <c r="AT214" s="194" t="s">
        <v>153</v>
      </c>
      <c r="AU214" s="194" t="s">
        <v>14</v>
      </c>
      <c r="AY214" s="17" t="s">
        <v>151</v>
      </c>
      <c r="BE214" s="195">
        <f t="shared" si="44"/>
        <v>0</v>
      </c>
      <c r="BF214" s="195">
        <f t="shared" si="45"/>
        <v>0</v>
      </c>
      <c r="BG214" s="195">
        <f t="shared" si="46"/>
        <v>0</v>
      </c>
      <c r="BH214" s="195">
        <f t="shared" si="47"/>
        <v>0</v>
      </c>
      <c r="BI214" s="195">
        <f t="shared" si="48"/>
        <v>0</v>
      </c>
      <c r="BJ214" s="17" t="s">
        <v>14</v>
      </c>
      <c r="BK214" s="195">
        <f t="shared" si="49"/>
        <v>0</v>
      </c>
      <c r="BL214" s="17" t="s">
        <v>264</v>
      </c>
      <c r="BM214" s="194" t="s">
        <v>1120</v>
      </c>
    </row>
    <row r="215" spans="2:65" s="1" customFormat="1" ht="16.5" customHeight="1">
      <c r="B215" s="34"/>
      <c r="C215" s="183" t="s">
        <v>1903</v>
      </c>
      <c r="D215" s="183" t="s">
        <v>153</v>
      </c>
      <c r="E215" s="184" t="s">
        <v>2183</v>
      </c>
      <c r="F215" s="185" t="s">
        <v>2184</v>
      </c>
      <c r="G215" s="186" t="s">
        <v>1842</v>
      </c>
      <c r="H215" s="187">
        <v>2</v>
      </c>
      <c r="I215" s="188"/>
      <c r="J215" s="189">
        <f t="shared" si="40"/>
        <v>0</v>
      </c>
      <c r="K215" s="185" t="s">
        <v>1</v>
      </c>
      <c r="L215" s="38"/>
      <c r="M215" s="190" t="s">
        <v>1</v>
      </c>
      <c r="N215" s="191" t="s">
        <v>43</v>
      </c>
      <c r="O215" s="66"/>
      <c r="P215" s="192">
        <f t="shared" si="41"/>
        <v>0</v>
      </c>
      <c r="Q215" s="192">
        <v>0</v>
      </c>
      <c r="R215" s="192">
        <f t="shared" si="42"/>
        <v>0</v>
      </c>
      <c r="S215" s="192">
        <v>0</v>
      </c>
      <c r="T215" s="193">
        <f t="shared" si="43"/>
        <v>0</v>
      </c>
      <c r="AR215" s="194" t="s">
        <v>264</v>
      </c>
      <c r="AT215" s="194" t="s">
        <v>153</v>
      </c>
      <c r="AU215" s="194" t="s">
        <v>14</v>
      </c>
      <c r="AY215" s="17" t="s">
        <v>151</v>
      </c>
      <c r="BE215" s="195">
        <f t="shared" si="44"/>
        <v>0</v>
      </c>
      <c r="BF215" s="195">
        <f t="shared" si="45"/>
        <v>0</v>
      </c>
      <c r="BG215" s="195">
        <f t="shared" si="46"/>
        <v>0</v>
      </c>
      <c r="BH215" s="195">
        <f t="shared" si="47"/>
        <v>0</v>
      </c>
      <c r="BI215" s="195">
        <f t="shared" si="48"/>
        <v>0</v>
      </c>
      <c r="BJ215" s="17" t="s">
        <v>14</v>
      </c>
      <c r="BK215" s="195">
        <f t="shared" si="49"/>
        <v>0</v>
      </c>
      <c r="BL215" s="17" t="s">
        <v>264</v>
      </c>
      <c r="BM215" s="194" t="s">
        <v>1142</v>
      </c>
    </row>
    <row r="216" spans="2:65" s="1" customFormat="1" ht="16.5" customHeight="1">
      <c r="B216" s="34"/>
      <c r="C216" s="183" t="s">
        <v>696</v>
      </c>
      <c r="D216" s="183" t="s">
        <v>153</v>
      </c>
      <c r="E216" s="184" t="s">
        <v>2185</v>
      </c>
      <c r="F216" s="185" t="s">
        <v>2186</v>
      </c>
      <c r="G216" s="186" t="s">
        <v>1842</v>
      </c>
      <c r="H216" s="187">
        <v>4</v>
      </c>
      <c r="I216" s="188"/>
      <c r="J216" s="189">
        <f t="shared" si="40"/>
        <v>0</v>
      </c>
      <c r="K216" s="185" t="s">
        <v>1</v>
      </c>
      <c r="L216" s="38"/>
      <c r="M216" s="190" t="s">
        <v>1</v>
      </c>
      <c r="N216" s="191" t="s">
        <v>43</v>
      </c>
      <c r="O216" s="66"/>
      <c r="P216" s="192">
        <f t="shared" si="41"/>
        <v>0</v>
      </c>
      <c r="Q216" s="192">
        <v>0</v>
      </c>
      <c r="R216" s="192">
        <f t="shared" si="42"/>
        <v>0</v>
      </c>
      <c r="S216" s="192">
        <v>0</v>
      </c>
      <c r="T216" s="193">
        <f t="shared" si="43"/>
        <v>0</v>
      </c>
      <c r="AR216" s="194" t="s">
        <v>264</v>
      </c>
      <c r="AT216" s="194" t="s">
        <v>153</v>
      </c>
      <c r="AU216" s="194" t="s">
        <v>14</v>
      </c>
      <c r="AY216" s="17" t="s">
        <v>151</v>
      </c>
      <c r="BE216" s="195">
        <f t="shared" si="44"/>
        <v>0</v>
      </c>
      <c r="BF216" s="195">
        <f t="shared" si="45"/>
        <v>0</v>
      </c>
      <c r="BG216" s="195">
        <f t="shared" si="46"/>
        <v>0</v>
      </c>
      <c r="BH216" s="195">
        <f t="shared" si="47"/>
        <v>0</v>
      </c>
      <c r="BI216" s="195">
        <f t="shared" si="48"/>
        <v>0</v>
      </c>
      <c r="BJ216" s="17" t="s">
        <v>14</v>
      </c>
      <c r="BK216" s="195">
        <f t="shared" si="49"/>
        <v>0</v>
      </c>
      <c r="BL216" s="17" t="s">
        <v>264</v>
      </c>
      <c r="BM216" s="194" t="s">
        <v>1153</v>
      </c>
    </row>
    <row r="217" spans="2:65" s="1" customFormat="1" ht="16.5" customHeight="1">
      <c r="B217" s="34"/>
      <c r="C217" s="183" t="s">
        <v>701</v>
      </c>
      <c r="D217" s="183" t="s">
        <v>153</v>
      </c>
      <c r="E217" s="184" t="s">
        <v>2187</v>
      </c>
      <c r="F217" s="185" t="s">
        <v>2188</v>
      </c>
      <c r="G217" s="186" t="s">
        <v>1842</v>
      </c>
      <c r="H217" s="187">
        <v>1</v>
      </c>
      <c r="I217" s="188"/>
      <c r="J217" s="189">
        <f t="shared" si="40"/>
        <v>0</v>
      </c>
      <c r="K217" s="185" t="s">
        <v>1</v>
      </c>
      <c r="L217" s="38"/>
      <c r="M217" s="190" t="s">
        <v>1</v>
      </c>
      <c r="N217" s="191" t="s">
        <v>43</v>
      </c>
      <c r="O217" s="66"/>
      <c r="P217" s="192">
        <f t="shared" si="41"/>
        <v>0</v>
      </c>
      <c r="Q217" s="192">
        <v>0</v>
      </c>
      <c r="R217" s="192">
        <f t="shared" si="42"/>
        <v>0</v>
      </c>
      <c r="S217" s="192">
        <v>0</v>
      </c>
      <c r="T217" s="193">
        <f t="shared" si="43"/>
        <v>0</v>
      </c>
      <c r="AR217" s="194" t="s">
        <v>264</v>
      </c>
      <c r="AT217" s="194" t="s">
        <v>153</v>
      </c>
      <c r="AU217" s="194" t="s">
        <v>14</v>
      </c>
      <c r="AY217" s="17" t="s">
        <v>151</v>
      </c>
      <c r="BE217" s="195">
        <f t="shared" si="44"/>
        <v>0</v>
      </c>
      <c r="BF217" s="195">
        <f t="shared" si="45"/>
        <v>0</v>
      </c>
      <c r="BG217" s="195">
        <f t="shared" si="46"/>
        <v>0</v>
      </c>
      <c r="BH217" s="195">
        <f t="shared" si="47"/>
        <v>0</v>
      </c>
      <c r="BI217" s="195">
        <f t="shared" si="48"/>
        <v>0</v>
      </c>
      <c r="BJ217" s="17" t="s">
        <v>14</v>
      </c>
      <c r="BK217" s="195">
        <f t="shared" si="49"/>
        <v>0</v>
      </c>
      <c r="BL217" s="17" t="s">
        <v>264</v>
      </c>
      <c r="BM217" s="194" t="s">
        <v>1163</v>
      </c>
    </row>
    <row r="218" spans="2:65" s="1" customFormat="1" ht="16.5" customHeight="1">
      <c r="B218" s="34"/>
      <c r="C218" s="183" t="s">
        <v>706</v>
      </c>
      <c r="D218" s="183" t="s">
        <v>153</v>
      </c>
      <c r="E218" s="184" t="s">
        <v>2189</v>
      </c>
      <c r="F218" s="185" t="s">
        <v>2190</v>
      </c>
      <c r="G218" s="186" t="s">
        <v>1745</v>
      </c>
      <c r="H218" s="274"/>
      <c r="I218" s="188"/>
      <c r="J218" s="189">
        <f t="shared" si="40"/>
        <v>0</v>
      </c>
      <c r="K218" s="185" t="s">
        <v>1</v>
      </c>
      <c r="L218" s="38"/>
      <c r="M218" s="190" t="s">
        <v>1</v>
      </c>
      <c r="N218" s="191" t="s">
        <v>43</v>
      </c>
      <c r="O218" s="66"/>
      <c r="P218" s="192">
        <f t="shared" si="41"/>
        <v>0</v>
      </c>
      <c r="Q218" s="192">
        <v>0</v>
      </c>
      <c r="R218" s="192">
        <f t="shared" si="42"/>
        <v>0</v>
      </c>
      <c r="S218" s="192">
        <v>0</v>
      </c>
      <c r="T218" s="193">
        <f t="shared" si="43"/>
        <v>0</v>
      </c>
      <c r="AR218" s="194" t="s">
        <v>264</v>
      </c>
      <c r="AT218" s="194" t="s">
        <v>153</v>
      </c>
      <c r="AU218" s="194" t="s">
        <v>14</v>
      </c>
      <c r="AY218" s="17" t="s">
        <v>151</v>
      </c>
      <c r="BE218" s="195">
        <f t="shared" si="44"/>
        <v>0</v>
      </c>
      <c r="BF218" s="195">
        <f t="shared" si="45"/>
        <v>0</v>
      </c>
      <c r="BG218" s="195">
        <f t="shared" si="46"/>
        <v>0</v>
      </c>
      <c r="BH218" s="195">
        <f t="shared" si="47"/>
        <v>0</v>
      </c>
      <c r="BI218" s="195">
        <f t="shared" si="48"/>
        <v>0</v>
      </c>
      <c r="BJ218" s="17" t="s">
        <v>14</v>
      </c>
      <c r="BK218" s="195">
        <f t="shared" si="49"/>
        <v>0</v>
      </c>
      <c r="BL218" s="17" t="s">
        <v>264</v>
      </c>
      <c r="BM218" s="194" t="s">
        <v>1167</v>
      </c>
    </row>
    <row r="219" spans="2:63" s="10" customFormat="1" ht="25.9" customHeight="1">
      <c r="B219" s="169"/>
      <c r="C219" s="170"/>
      <c r="D219" s="171" t="s">
        <v>77</v>
      </c>
      <c r="E219" s="172" t="s">
        <v>2191</v>
      </c>
      <c r="F219" s="172" t="s">
        <v>2192</v>
      </c>
      <c r="G219" s="170"/>
      <c r="H219" s="170"/>
      <c r="I219" s="173"/>
      <c r="J219" s="174">
        <f>BK219</f>
        <v>0</v>
      </c>
      <c r="K219" s="170"/>
      <c r="L219" s="175"/>
      <c r="M219" s="176"/>
      <c r="N219" s="177"/>
      <c r="O219" s="177"/>
      <c r="P219" s="178">
        <f>SUM(P220:P232)</f>
        <v>0</v>
      </c>
      <c r="Q219" s="177"/>
      <c r="R219" s="178">
        <f>SUM(R220:R232)</f>
        <v>0</v>
      </c>
      <c r="S219" s="177"/>
      <c r="T219" s="179">
        <f>SUM(T220:T232)</f>
        <v>0</v>
      </c>
      <c r="AR219" s="180" t="s">
        <v>87</v>
      </c>
      <c r="AT219" s="181" t="s">
        <v>77</v>
      </c>
      <c r="AU219" s="181" t="s">
        <v>78</v>
      </c>
      <c r="AY219" s="180" t="s">
        <v>151</v>
      </c>
      <c r="BK219" s="182">
        <f>SUM(BK220:BK232)</f>
        <v>0</v>
      </c>
    </row>
    <row r="220" spans="2:65" s="1" customFormat="1" ht="24" customHeight="1">
      <c r="B220" s="34"/>
      <c r="C220" s="183" t="s">
        <v>710</v>
      </c>
      <c r="D220" s="183" t="s">
        <v>153</v>
      </c>
      <c r="E220" s="184" t="s">
        <v>2193</v>
      </c>
      <c r="F220" s="185" t="s">
        <v>2194</v>
      </c>
      <c r="G220" s="186" t="s">
        <v>1842</v>
      </c>
      <c r="H220" s="187">
        <v>1</v>
      </c>
      <c r="I220" s="188"/>
      <c r="J220" s="189">
        <f aca="true" t="shared" si="50" ref="J220:J232">ROUND(I220*H220,2)</f>
        <v>0</v>
      </c>
      <c r="K220" s="185" t="s">
        <v>1</v>
      </c>
      <c r="L220" s="38"/>
      <c r="M220" s="190" t="s">
        <v>1</v>
      </c>
      <c r="N220" s="191" t="s">
        <v>43</v>
      </c>
      <c r="O220" s="66"/>
      <c r="P220" s="192">
        <f aca="true" t="shared" si="51" ref="P220:P232">O220*H220</f>
        <v>0</v>
      </c>
      <c r="Q220" s="192">
        <v>0</v>
      </c>
      <c r="R220" s="192">
        <f aca="true" t="shared" si="52" ref="R220:R232">Q220*H220</f>
        <v>0</v>
      </c>
      <c r="S220" s="192">
        <v>0</v>
      </c>
      <c r="T220" s="193">
        <f aca="true" t="shared" si="53" ref="T220:T232">S220*H220</f>
        <v>0</v>
      </c>
      <c r="AR220" s="194" t="s">
        <v>264</v>
      </c>
      <c r="AT220" s="194" t="s">
        <v>153</v>
      </c>
      <c r="AU220" s="194" t="s">
        <v>14</v>
      </c>
      <c r="AY220" s="17" t="s">
        <v>151</v>
      </c>
      <c r="BE220" s="195">
        <f aca="true" t="shared" si="54" ref="BE220:BE232">IF(N220="základní",J220,0)</f>
        <v>0</v>
      </c>
      <c r="BF220" s="195">
        <f aca="true" t="shared" si="55" ref="BF220:BF232">IF(N220="snížená",J220,0)</f>
        <v>0</v>
      </c>
      <c r="BG220" s="195">
        <f aca="true" t="shared" si="56" ref="BG220:BG232">IF(N220="zákl. přenesená",J220,0)</f>
        <v>0</v>
      </c>
      <c r="BH220" s="195">
        <f aca="true" t="shared" si="57" ref="BH220:BH232">IF(N220="sníž. přenesená",J220,0)</f>
        <v>0</v>
      </c>
      <c r="BI220" s="195">
        <f aca="true" t="shared" si="58" ref="BI220:BI232">IF(N220="nulová",J220,0)</f>
        <v>0</v>
      </c>
      <c r="BJ220" s="17" t="s">
        <v>14</v>
      </c>
      <c r="BK220" s="195">
        <f aca="true" t="shared" si="59" ref="BK220:BK232">ROUND(I220*H220,2)</f>
        <v>0</v>
      </c>
      <c r="BL220" s="17" t="s">
        <v>264</v>
      </c>
      <c r="BM220" s="194" t="s">
        <v>1175</v>
      </c>
    </row>
    <row r="221" spans="2:65" s="1" customFormat="1" ht="24" customHeight="1">
      <c r="B221" s="34"/>
      <c r="C221" s="183" t="s">
        <v>715</v>
      </c>
      <c r="D221" s="183" t="s">
        <v>153</v>
      </c>
      <c r="E221" s="184" t="s">
        <v>2195</v>
      </c>
      <c r="F221" s="185" t="s">
        <v>2196</v>
      </c>
      <c r="G221" s="186" t="s">
        <v>1842</v>
      </c>
      <c r="H221" s="187">
        <v>2</v>
      </c>
      <c r="I221" s="188"/>
      <c r="J221" s="189">
        <f t="shared" si="50"/>
        <v>0</v>
      </c>
      <c r="K221" s="185" t="s">
        <v>1</v>
      </c>
      <c r="L221" s="38"/>
      <c r="M221" s="190" t="s">
        <v>1</v>
      </c>
      <c r="N221" s="191" t="s">
        <v>43</v>
      </c>
      <c r="O221" s="66"/>
      <c r="P221" s="192">
        <f t="shared" si="51"/>
        <v>0</v>
      </c>
      <c r="Q221" s="192">
        <v>0</v>
      </c>
      <c r="R221" s="192">
        <f t="shared" si="52"/>
        <v>0</v>
      </c>
      <c r="S221" s="192">
        <v>0</v>
      </c>
      <c r="T221" s="193">
        <f t="shared" si="53"/>
        <v>0</v>
      </c>
      <c r="AR221" s="194" t="s">
        <v>264</v>
      </c>
      <c r="AT221" s="194" t="s">
        <v>153</v>
      </c>
      <c r="AU221" s="194" t="s">
        <v>14</v>
      </c>
      <c r="AY221" s="17" t="s">
        <v>151</v>
      </c>
      <c r="BE221" s="195">
        <f t="shared" si="54"/>
        <v>0</v>
      </c>
      <c r="BF221" s="195">
        <f t="shared" si="55"/>
        <v>0</v>
      </c>
      <c r="BG221" s="195">
        <f t="shared" si="56"/>
        <v>0</v>
      </c>
      <c r="BH221" s="195">
        <f t="shared" si="57"/>
        <v>0</v>
      </c>
      <c r="BI221" s="195">
        <f t="shared" si="58"/>
        <v>0</v>
      </c>
      <c r="BJ221" s="17" t="s">
        <v>14</v>
      </c>
      <c r="BK221" s="195">
        <f t="shared" si="59"/>
        <v>0</v>
      </c>
      <c r="BL221" s="17" t="s">
        <v>264</v>
      </c>
      <c r="BM221" s="194" t="s">
        <v>1185</v>
      </c>
    </row>
    <row r="222" spans="2:65" s="1" customFormat="1" ht="24" customHeight="1">
      <c r="B222" s="34"/>
      <c r="C222" s="183" t="s">
        <v>722</v>
      </c>
      <c r="D222" s="183" t="s">
        <v>153</v>
      </c>
      <c r="E222" s="184" t="s">
        <v>2197</v>
      </c>
      <c r="F222" s="185" t="s">
        <v>2198</v>
      </c>
      <c r="G222" s="186" t="s">
        <v>1842</v>
      </c>
      <c r="H222" s="187">
        <v>1</v>
      </c>
      <c r="I222" s="188"/>
      <c r="J222" s="189">
        <f t="shared" si="50"/>
        <v>0</v>
      </c>
      <c r="K222" s="185" t="s">
        <v>1</v>
      </c>
      <c r="L222" s="38"/>
      <c r="M222" s="190" t="s">
        <v>1</v>
      </c>
      <c r="N222" s="191" t="s">
        <v>43</v>
      </c>
      <c r="O222" s="66"/>
      <c r="P222" s="192">
        <f t="shared" si="51"/>
        <v>0</v>
      </c>
      <c r="Q222" s="192">
        <v>0</v>
      </c>
      <c r="R222" s="192">
        <f t="shared" si="52"/>
        <v>0</v>
      </c>
      <c r="S222" s="192">
        <v>0</v>
      </c>
      <c r="T222" s="193">
        <f t="shared" si="53"/>
        <v>0</v>
      </c>
      <c r="AR222" s="194" t="s">
        <v>264</v>
      </c>
      <c r="AT222" s="194" t="s">
        <v>153</v>
      </c>
      <c r="AU222" s="194" t="s">
        <v>14</v>
      </c>
      <c r="AY222" s="17" t="s">
        <v>151</v>
      </c>
      <c r="BE222" s="195">
        <f t="shared" si="54"/>
        <v>0</v>
      </c>
      <c r="BF222" s="195">
        <f t="shared" si="55"/>
        <v>0</v>
      </c>
      <c r="BG222" s="195">
        <f t="shared" si="56"/>
        <v>0</v>
      </c>
      <c r="BH222" s="195">
        <f t="shared" si="57"/>
        <v>0</v>
      </c>
      <c r="BI222" s="195">
        <f t="shared" si="58"/>
        <v>0</v>
      </c>
      <c r="BJ222" s="17" t="s">
        <v>14</v>
      </c>
      <c r="BK222" s="195">
        <f t="shared" si="59"/>
        <v>0</v>
      </c>
      <c r="BL222" s="17" t="s">
        <v>264</v>
      </c>
      <c r="BM222" s="194" t="s">
        <v>1920</v>
      </c>
    </row>
    <row r="223" spans="2:65" s="1" customFormat="1" ht="24" customHeight="1">
      <c r="B223" s="34"/>
      <c r="C223" s="183" t="s">
        <v>727</v>
      </c>
      <c r="D223" s="183" t="s">
        <v>153</v>
      </c>
      <c r="E223" s="184" t="s">
        <v>2199</v>
      </c>
      <c r="F223" s="185" t="s">
        <v>2200</v>
      </c>
      <c r="G223" s="186" t="s">
        <v>1842</v>
      </c>
      <c r="H223" s="187">
        <v>1</v>
      </c>
      <c r="I223" s="188"/>
      <c r="J223" s="189">
        <f t="shared" si="50"/>
        <v>0</v>
      </c>
      <c r="K223" s="185" t="s">
        <v>1</v>
      </c>
      <c r="L223" s="38"/>
      <c r="M223" s="190" t="s">
        <v>1</v>
      </c>
      <c r="N223" s="191" t="s">
        <v>43</v>
      </c>
      <c r="O223" s="66"/>
      <c r="P223" s="192">
        <f t="shared" si="51"/>
        <v>0</v>
      </c>
      <c r="Q223" s="192">
        <v>0</v>
      </c>
      <c r="R223" s="192">
        <f t="shared" si="52"/>
        <v>0</v>
      </c>
      <c r="S223" s="192">
        <v>0</v>
      </c>
      <c r="T223" s="193">
        <f t="shared" si="53"/>
        <v>0</v>
      </c>
      <c r="AR223" s="194" t="s">
        <v>264</v>
      </c>
      <c r="AT223" s="194" t="s">
        <v>153</v>
      </c>
      <c r="AU223" s="194" t="s">
        <v>14</v>
      </c>
      <c r="AY223" s="17" t="s">
        <v>151</v>
      </c>
      <c r="BE223" s="195">
        <f t="shared" si="54"/>
        <v>0</v>
      </c>
      <c r="BF223" s="195">
        <f t="shared" si="55"/>
        <v>0</v>
      </c>
      <c r="BG223" s="195">
        <f t="shared" si="56"/>
        <v>0</v>
      </c>
      <c r="BH223" s="195">
        <f t="shared" si="57"/>
        <v>0</v>
      </c>
      <c r="BI223" s="195">
        <f t="shared" si="58"/>
        <v>0</v>
      </c>
      <c r="BJ223" s="17" t="s">
        <v>14</v>
      </c>
      <c r="BK223" s="195">
        <f t="shared" si="59"/>
        <v>0</v>
      </c>
      <c r="BL223" s="17" t="s">
        <v>264</v>
      </c>
      <c r="BM223" s="194" t="s">
        <v>1199</v>
      </c>
    </row>
    <row r="224" spans="2:65" s="1" customFormat="1" ht="24" customHeight="1">
      <c r="B224" s="34"/>
      <c r="C224" s="183" t="s">
        <v>732</v>
      </c>
      <c r="D224" s="183" t="s">
        <v>153</v>
      </c>
      <c r="E224" s="184" t="s">
        <v>2201</v>
      </c>
      <c r="F224" s="185" t="s">
        <v>2202</v>
      </c>
      <c r="G224" s="186" t="s">
        <v>1842</v>
      </c>
      <c r="H224" s="187">
        <v>3</v>
      </c>
      <c r="I224" s="188"/>
      <c r="J224" s="189">
        <f t="shared" si="50"/>
        <v>0</v>
      </c>
      <c r="K224" s="185" t="s">
        <v>1</v>
      </c>
      <c r="L224" s="38"/>
      <c r="M224" s="190" t="s">
        <v>1</v>
      </c>
      <c r="N224" s="191" t="s">
        <v>43</v>
      </c>
      <c r="O224" s="66"/>
      <c r="P224" s="192">
        <f t="shared" si="51"/>
        <v>0</v>
      </c>
      <c r="Q224" s="192">
        <v>0</v>
      </c>
      <c r="R224" s="192">
        <f t="shared" si="52"/>
        <v>0</v>
      </c>
      <c r="S224" s="192">
        <v>0</v>
      </c>
      <c r="T224" s="193">
        <f t="shared" si="53"/>
        <v>0</v>
      </c>
      <c r="AR224" s="194" t="s">
        <v>264</v>
      </c>
      <c r="AT224" s="194" t="s">
        <v>153</v>
      </c>
      <c r="AU224" s="194" t="s">
        <v>14</v>
      </c>
      <c r="AY224" s="17" t="s">
        <v>151</v>
      </c>
      <c r="BE224" s="195">
        <f t="shared" si="54"/>
        <v>0</v>
      </c>
      <c r="BF224" s="195">
        <f t="shared" si="55"/>
        <v>0</v>
      </c>
      <c r="BG224" s="195">
        <f t="shared" si="56"/>
        <v>0</v>
      </c>
      <c r="BH224" s="195">
        <f t="shared" si="57"/>
        <v>0</v>
      </c>
      <c r="BI224" s="195">
        <f t="shared" si="58"/>
        <v>0</v>
      </c>
      <c r="BJ224" s="17" t="s">
        <v>14</v>
      </c>
      <c r="BK224" s="195">
        <f t="shared" si="59"/>
        <v>0</v>
      </c>
      <c r="BL224" s="17" t="s">
        <v>264</v>
      </c>
      <c r="BM224" s="194" t="s">
        <v>1211</v>
      </c>
    </row>
    <row r="225" spans="2:65" s="1" customFormat="1" ht="24" customHeight="1">
      <c r="B225" s="34"/>
      <c r="C225" s="183" t="s">
        <v>720</v>
      </c>
      <c r="D225" s="183" t="s">
        <v>153</v>
      </c>
      <c r="E225" s="184" t="s">
        <v>2203</v>
      </c>
      <c r="F225" s="185" t="s">
        <v>2204</v>
      </c>
      <c r="G225" s="186" t="s">
        <v>1842</v>
      </c>
      <c r="H225" s="187">
        <v>2</v>
      </c>
      <c r="I225" s="188"/>
      <c r="J225" s="189">
        <f t="shared" si="50"/>
        <v>0</v>
      </c>
      <c r="K225" s="185" t="s">
        <v>1</v>
      </c>
      <c r="L225" s="38"/>
      <c r="M225" s="190" t="s">
        <v>1</v>
      </c>
      <c r="N225" s="191" t="s">
        <v>43</v>
      </c>
      <c r="O225" s="66"/>
      <c r="P225" s="192">
        <f t="shared" si="51"/>
        <v>0</v>
      </c>
      <c r="Q225" s="192">
        <v>0</v>
      </c>
      <c r="R225" s="192">
        <f t="shared" si="52"/>
        <v>0</v>
      </c>
      <c r="S225" s="192">
        <v>0</v>
      </c>
      <c r="T225" s="193">
        <f t="shared" si="53"/>
        <v>0</v>
      </c>
      <c r="AR225" s="194" t="s">
        <v>264</v>
      </c>
      <c r="AT225" s="194" t="s">
        <v>153</v>
      </c>
      <c r="AU225" s="194" t="s">
        <v>14</v>
      </c>
      <c r="AY225" s="17" t="s">
        <v>151</v>
      </c>
      <c r="BE225" s="195">
        <f t="shared" si="54"/>
        <v>0</v>
      </c>
      <c r="BF225" s="195">
        <f t="shared" si="55"/>
        <v>0</v>
      </c>
      <c r="BG225" s="195">
        <f t="shared" si="56"/>
        <v>0</v>
      </c>
      <c r="BH225" s="195">
        <f t="shared" si="57"/>
        <v>0</v>
      </c>
      <c r="BI225" s="195">
        <f t="shared" si="58"/>
        <v>0</v>
      </c>
      <c r="BJ225" s="17" t="s">
        <v>14</v>
      </c>
      <c r="BK225" s="195">
        <f t="shared" si="59"/>
        <v>0</v>
      </c>
      <c r="BL225" s="17" t="s">
        <v>264</v>
      </c>
      <c r="BM225" s="194" t="s">
        <v>1221</v>
      </c>
    </row>
    <row r="226" spans="2:65" s="1" customFormat="1" ht="24" customHeight="1">
      <c r="B226" s="34"/>
      <c r="C226" s="183" t="s">
        <v>740</v>
      </c>
      <c r="D226" s="183" t="s">
        <v>153</v>
      </c>
      <c r="E226" s="184" t="s">
        <v>2205</v>
      </c>
      <c r="F226" s="185" t="s">
        <v>2206</v>
      </c>
      <c r="G226" s="186" t="s">
        <v>1842</v>
      </c>
      <c r="H226" s="187">
        <v>2</v>
      </c>
      <c r="I226" s="188"/>
      <c r="J226" s="189">
        <f t="shared" si="50"/>
        <v>0</v>
      </c>
      <c r="K226" s="185" t="s">
        <v>1</v>
      </c>
      <c r="L226" s="38"/>
      <c r="M226" s="190" t="s">
        <v>1</v>
      </c>
      <c r="N226" s="191" t="s">
        <v>43</v>
      </c>
      <c r="O226" s="66"/>
      <c r="P226" s="192">
        <f t="shared" si="51"/>
        <v>0</v>
      </c>
      <c r="Q226" s="192">
        <v>0</v>
      </c>
      <c r="R226" s="192">
        <f t="shared" si="52"/>
        <v>0</v>
      </c>
      <c r="S226" s="192">
        <v>0</v>
      </c>
      <c r="T226" s="193">
        <f t="shared" si="53"/>
        <v>0</v>
      </c>
      <c r="AR226" s="194" t="s">
        <v>264</v>
      </c>
      <c r="AT226" s="194" t="s">
        <v>153</v>
      </c>
      <c r="AU226" s="194" t="s">
        <v>14</v>
      </c>
      <c r="AY226" s="17" t="s">
        <v>151</v>
      </c>
      <c r="BE226" s="195">
        <f t="shared" si="54"/>
        <v>0</v>
      </c>
      <c r="BF226" s="195">
        <f t="shared" si="55"/>
        <v>0</v>
      </c>
      <c r="BG226" s="195">
        <f t="shared" si="56"/>
        <v>0</v>
      </c>
      <c r="BH226" s="195">
        <f t="shared" si="57"/>
        <v>0</v>
      </c>
      <c r="BI226" s="195">
        <f t="shared" si="58"/>
        <v>0</v>
      </c>
      <c r="BJ226" s="17" t="s">
        <v>14</v>
      </c>
      <c r="BK226" s="195">
        <f t="shared" si="59"/>
        <v>0</v>
      </c>
      <c r="BL226" s="17" t="s">
        <v>264</v>
      </c>
      <c r="BM226" s="194" t="s">
        <v>1231</v>
      </c>
    </row>
    <row r="227" spans="2:65" s="1" customFormat="1" ht="24" customHeight="1">
      <c r="B227" s="34"/>
      <c r="C227" s="183" t="s">
        <v>744</v>
      </c>
      <c r="D227" s="183" t="s">
        <v>153</v>
      </c>
      <c r="E227" s="184" t="s">
        <v>2207</v>
      </c>
      <c r="F227" s="185" t="s">
        <v>2208</v>
      </c>
      <c r="G227" s="186" t="s">
        <v>1842</v>
      </c>
      <c r="H227" s="187">
        <v>1</v>
      </c>
      <c r="I227" s="188"/>
      <c r="J227" s="189">
        <f t="shared" si="50"/>
        <v>0</v>
      </c>
      <c r="K227" s="185" t="s">
        <v>1</v>
      </c>
      <c r="L227" s="38"/>
      <c r="M227" s="190" t="s">
        <v>1</v>
      </c>
      <c r="N227" s="191" t="s">
        <v>43</v>
      </c>
      <c r="O227" s="66"/>
      <c r="P227" s="192">
        <f t="shared" si="51"/>
        <v>0</v>
      </c>
      <c r="Q227" s="192">
        <v>0</v>
      </c>
      <c r="R227" s="192">
        <f t="shared" si="52"/>
        <v>0</v>
      </c>
      <c r="S227" s="192">
        <v>0</v>
      </c>
      <c r="T227" s="193">
        <f t="shared" si="53"/>
        <v>0</v>
      </c>
      <c r="AR227" s="194" t="s">
        <v>264</v>
      </c>
      <c r="AT227" s="194" t="s">
        <v>153</v>
      </c>
      <c r="AU227" s="194" t="s">
        <v>14</v>
      </c>
      <c r="AY227" s="17" t="s">
        <v>151</v>
      </c>
      <c r="BE227" s="195">
        <f t="shared" si="54"/>
        <v>0</v>
      </c>
      <c r="BF227" s="195">
        <f t="shared" si="55"/>
        <v>0</v>
      </c>
      <c r="BG227" s="195">
        <f t="shared" si="56"/>
        <v>0</v>
      </c>
      <c r="BH227" s="195">
        <f t="shared" si="57"/>
        <v>0</v>
      </c>
      <c r="BI227" s="195">
        <f t="shared" si="58"/>
        <v>0</v>
      </c>
      <c r="BJ227" s="17" t="s">
        <v>14</v>
      </c>
      <c r="BK227" s="195">
        <f t="shared" si="59"/>
        <v>0</v>
      </c>
      <c r="BL227" s="17" t="s">
        <v>264</v>
      </c>
      <c r="BM227" s="194" t="s">
        <v>1242</v>
      </c>
    </row>
    <row r="228" spans="2:65" s="1" customFormat="1" ht="24" customHeight="1">
      <c r="B228" s="34"/>
      <c r="C228" s="183" t="s">
        <v>748</v>
      </c>
      <c r="D228" s="183" t="s">
        <v>153</v>
      </c>
      <c r="E228" s="184" t="s">
        <v>2209</v>
      </c>
      <c r="F228" s="185" t="s">
        <v>2210</v>
      </c>
      <c r="G228" s="186" t="s">
        <v>1842</v>
      </c>
      <c r="H228" s="187">
        <v>1</v>
      </c>
      <c r="I228" s="188"/>
      <c r="J228" s="189">
        <f t="shared" si="50"/>
        <v>0</v>
      </c>
      <c r="K228" s="185" t="s">
        <v>1</v>
      </c>
      <c r="L228" s="38"/>
      <c r="M228" s="190" t="s">
        <v>1</v>
      </c>
      <c r="N228" s="191" t="s">
        <v>43</v>
      </c>
      <c r="O228" s="66"/>
      <c r="P228" s="192">
        <f t="shared" si="51"/>
        <v>0</v>
      </c>
      <c r="Q228" s="192">
        <v>0</v>
      </c>
      <c r="R228" s="192">
        <f t="shared" si="52"/>
        <v>0</v>
      </c>
      <c r="S228" s="192">
        <v>0</v>
      </c>
      <c r="T228" s="193">
        <f t="shared" si="53"/>
        <v>0</v>
      </c>
      <c r="AR228" s="194" t="s">
        <v>264</v>
      </c>
      <c r="AT228" s="194" t="s">
        <v>153</v>
      </c>
      <c r="AU228" s="194" t="s">
        <v>14</v>
      </c>
      <c r="AY228" s="17" t="s">
        <v>151</v>
      </c>
      <c r="BE228" s="195">
        <f t="shared" si="54"/>
        <v>0</v>
      </c>
      <c r="BF228" s="195">
        <f t="shared" si="55"/>
        <v>0</v>
      </c>
      <c r="BG228" s="195">
        <f t="shared" si="56"/>
        <v>0</v>
      </c>
      <c r="BH228" s="195">
        <f t="shared" si="57"/>
        <v>0</v>
      </c>
      <c r="BI228" s="195">
        <f t="shared" si="58"/>
        <v>0</v>
      </c>
      <c r="BJ228" s="17" t="s">
        <v>14</v>
      </c>
      <c r="BK228" s="195">
        <f t="shared" si="59"/>
        <v>0</v>
      </c>
      <c r="BL228" s="17" t="s">
        <v>264</v>
      </c>
      <c r="BM228" s="194" t="s">
        <v>1124</v>
      </c>
    </row>
    <row r="229" spans="2:65" s="1" customFormat="1" ht="24" customHeight="1">
      <c r="B229" s="34"/>
      <c r="C229" s="183" t="s">
        <v>753</v>
      </c>
      <c r="D229" s="183" t="s">
        <v>153</v>
      </c>
      <c r="E229" s="184" t="s">
        <v>2211</v>
      </c>
      <c r="F229" s="185" t="s">
        <v>2212</v>
      </c>
      <c r="G229" s="186" t="s">
        <v>1842</v>
      </c>
      <c r="H229" s="187">
        <v>4</v>
      </c>
      <c r="I229" s="188"/>
      <c r="J229" s="189">
        <f t="shared" si="50"/>
        <v>0</v>
      </c>
      <c r="K229" s="185" t="s">
        <v>1</v>
      </c>
      <c r="L229" s="38"/>
      <c r="M229" s="190" t="s">
        <v>1</v>
      </c>
      <c r="N229" s="191" t="s">
        <v>43</v>
      </c>
      <c r="O229" s="66"/>
      <c r="P229" s="192">
        <f t="shared" si="51"/>
        <v>0</v>
      </c>
      <c r="Q229" s="192">
        <v>0</v>
      </c>
      <c r="R229" s="192">
        <f t="shared" si="52"/>
        <v>0</v>
      </c>
      <c r="S229" s="192">
        <v>0</v>
      </c>
      <c r="T229" s="193">
        <f t="shared" si="53"/>
        <v>0</v>
      </c>
      <c r="AR229" s="194" t="s">
        <v>264</v>
      </c>
      <c r="AT229" s="194" t="s">
        <v>153</v>
      </c>
      <c r="AU229" s="194" t="s">
        <v>14</v>
      </c>
      <c r="AY229" s="17" t="s">
        <v>151</v>
      </c>
      <c r="BE229" s="195">
        <f t="shared" si="54"/>
        <v>0</v>
      </c>
      <c r="BF229" s="195">
        <f t="shared" si="55"/>
        <v>0</v>
      </c>
      <c r="BG229" s="195">
        <f t="shared" si="56"/>
        <v>0</v>
      </c>
      <c r="BH229" s="195">
        <f t="shared" si="57"/>
        <v>0</v>
      </c>
      <c r="BI229" s="195">
        <f t="shared" si="58"/>
        <v>0</v>
      </c>
      <c r="BJ229" s="17" t="s">
        <v>14</v>
      </c>
      <c r="BK229" s="195">
        <f t="shared" si="59"/>
        <v>0</v>
      </c>
      <c r="BL229" s="17" t="s">
        <v>264</v>
      </c>
      <c r="BM229" s="194" t="s">
        <v>791</v>
      </c>
    </row>
    <row r="230" spans="2:65" s="1" customFormat="1" ht="16.5" customHeight="1">
      <c r="B230" s="34"/>
      <c r="C230" s="183" t="s">
        <v>758</v>
      </c>
      <c r="D230" s="183" t="s">
        <v>153</v>
      </c>
      <c r="E230" s="184" t="s">
        <v>2213</v>
      </c>
      <c r="F230" s="185" t="s">
        <v>2214</v>
      </c>
      <c r="G230" s="186" t="s">
        <v>1842</v>
      </c>
      <c r="H230" s="187">
        <v>4</v>
      </c>
      <c r="I230" s="188"/>
      <c r="J230" s="189">
        <f t="shared" si="50"/>
        <v>0</v>
      </c>
      <c r="K230" s="185" t="s">
        <v>1</v>
      </c>
      <c r="L230" s="38"/>
      <c r="M230" s="190" t="s">
        <v>1</v>
      </c>
      <c r="N230" s="191" t="s">
        <v>43</v>
      </c>
      <c r="O230" s="66"/>
      <c r="P230" s="192">
        <f t="shared" si="51"/>
        <v>0</v>
      </c>
      <c r="Q230" s="192">
        <v>0</v>
      </c>
      <c r="R230" s="192">
        <f t="shared" si="52"/>
        <v>0</v>
      </c>
      <c r="S230" s="192">
        <v>0</v>
      </c>
      <c r="T230" s="193">
        <f t="shared" si="53"/>
        <v>0</v>
      </c>
      <c r="AR230" s="194" t="s">
        <v>264</v>
      </c>
      <c r="AT230" s="194" t="s">
        <v>153</v>
      </c>
      <c r="AU230" s="194" t="s">
        <v>14</v>
      </c>
      <c r="AY230" s="17" t="s">
        <v>151</v>
      </c>
      <c r="BE230" s="195">
        <f t="shared" si="54"/>
        <v>0</v>
      </c>
      <c r="BF230" s="195">
        <f t="shared" si="55"/>
        <v>0</v>
      </c>
      <c r="BG230" s="195">
        <f t="shared" si="56"/>
        <v>0</v>
      </c>
      <c r="BH230" s="195">
        <f t="shared" si="57"/>
        <v>0</v>
      </c>
      <c r="BI230" s="195">
        <f t="shared" si="58"/>
        <v>0</v>
      </c>
      <c r="BJ230" s="17" t="s">
        <v>14</v>
      </c>
      <c r="BK230" s="195">
        <f t="shared" si="59"/>
        <v>0</v>
      </c>
      <c r="BL230" s="17" t="s">
        <v>264</v>
      </c>
      <c r="BM230" s="194" t="s">
        <v>801</v>
      </c>
    </row>
    <row r="231" spans="2:65" s="1" customFormat="1" ht="16.5" customHeight="1">
      <c r="B231" s="34"/>
      <c r="C231" s="183" t="s">
        <v>762</v>
      </c>
      <c r="D231" s="183" t="s">
        <v>153</v>
      </c>
      <c r="E231" s="184" t="s">
        <v>2215</v>
      </c>
      <c r="F231" s="185" t="s">
        <v>2216</v>
      </c>
      <c r="G231" s="186" t="s">
        <v>1842</v>
      </c>
      <c r="H231" s="187">
        <v>22</v>
      </c>
      <c r="I231" s="188"/>
      <c r="J231" s="189">
        <f t="shared" si="50"/>
        <v>0</v>
      </c>
      <c r="K231" s="185" t="s">
        <v>1</v>
      </c>
      <c r="L231" s="38"/>
      <c r="M231" s="190" t="s">
        <v>1</v>
      </c>
      <c r="N231" s="191" t="s">
        <v>43</v>
      </c>
      <c r="O231" s="66"/>
      <c r="P231" s="192">
        <f t="shared" si="51"/>
        <v>0</v>
      </c>
      <c r="Q231" s="192">
        <v>0</v>
      </c>
      <c r="R231" s="192">
        <f t="shared" si="52"/>
        <v>0</v>
      </c>
      <c r="S231" s="192">
        <v>0</v>
      </c>
      <c r="T231" s="193">
        <f t="shared" si="53"/>
        <v>0</v>
      </c>
      <c r="AR231" s="194" t="s">
        <v>264</v>
      </c>
      <c r="AT231" s="194" t="s">
        <v>153</v>
      </c>
      <c r="AU231" s="194" t="s">
        <v>14</v>
      </c>
      <c r="AY231" s="17" t="s">
        <v>151</v>
      </c>
      <c r="BE231" s="195">
        <f t="shared" si="54"/>
        <v>0</v>
      </c>
      <c r="BF231" s="195">
        <f t="shared" si="55"/>
        <v>0</v>
      </c>
      <c r="BG231" s="195">
        <f t="shared" si="56"/>
        <v>0</v>
      </c>
      <c r="BH231" s="195">
        <f t="shared" si="57"/>
        <v>0</v>
      </c>
      <c r="BI231" s="195">
        <f t="shared" si="58"/>
        <v>0</v>
      </c>
      <c r="BJ231" s="17" t="s">
        <v>14</v>
      </c>
      <c r="BK231" s="195">
        <f t="shared" si="59"/>
        <v>0</v>
      </c>
      <c r="BL231" s="17" t="s">
        <v>264</v>
      </c>
      <c r="BM231" s="194" t="s">
        <v>775</v>
      </c>
    </row>
    <row r="232" spans="2:65" s="1" customFormat="1" ht="16.5" customHeight="1">
      <c r="B232" s="34"/>
      <c r="C232" s="183" t="s">
        <v>769</v>
      </c>
      <c r="D232" s="183" t="s">
        <v>153</v>
      </c>
      <c r="E232" s="184" t="s">
        <v>2217</v>
      </c>
      <c r="F232" s="185" t="s">
        <v>2218</v>
      </c>
      <c r="G232" s="186" t="s">
        <v>1745</v>
      </c>
      <c r="H232" s="274"/>
      <c r="I232" s="188"/>
      <c r="J232" s="189">
        <f t="shared" si="50"/>
        <v>0</v>
      </c>
      <c r="K232" s="185" t="s">
        <v>1</v>
      </c>
      <c r="L232" s="38"/>
      <c r="M232" s="190" t="s">
        <v>1</v>
      </c>
      <c r="N232" s="191" t="s">
        <v>43</v>
      </c>
      <c r="O232" s="66"/>
      <c r="P232" s="192">
        <f t="shared" si="51"/>
        <v>0</v>
      </c>
      <c r="Q232" s="192">
        <v>0</v>
      </c>
      <c r="R232" s="192">
        <f t="shared" si="52"/>
        <v>0</v>
      </c>
      <c r="S232" s="192">
        <v>0</v>
      </c>
      <c r="T232" s="193">
        <f t="shared" si="53"/>
        <v>0</v>
      </c>
      <c r="AR232" s="194" t="s">
        <v>264</v>
      </c>
      <c r="AT232" s="194" t="s">
        <v>153</v>
      </c>
      <c r="AU232" s="194" t="s">
        <v>14</v>
      </c>
      <c r="AY232" s="17" t="s">
        <v>151</v>
      </c>
      <c r="BE232" s="195">
        <f t="shared" si="54"/>
        <v>0</v>
      </c>
      <c r="BF232" s="195">
        <f t="shared" si="55"/>
        <v>0</v>
      </c>
      <c r="BG232" s="195">
        <f t="shared" si="56"/>
        <v>0</v>
      </c>
      <c r="BH232" s="195">
        <f t="shared" si="57"/>
        <v>0</v>
      </c>
      <c r="BI232" s="195">
        <f t="shared" si="58"/>
        <v>0</v>
      </c>
      <c r="BJ232" s="17" t="s">
        <v>14</v>
      </c>
      <c r="BK232" s="195">
        <f t="shared" si="59"/>
        <v>0</v>
      </c>
      <c r="BL232" s="17" t="s">
        <v>264</v>
      </c>
      <c r="BM232" s="194" t="s">
        <v>1941</v>
      </c>
    </row>
    <row r="233" spans="2:63" s="10" customFormat="1" ht="25.9" customHeight="1">
      <c r="B233" s="169"/>
      <c r="C233" s="170"/>
      <c r="D233" s="171" t="s">
        <v>77</v>
      </c>
      <c r="E233" s="172" t="s">
        <v>1114</v>
      </c>
      <c r="F233" s="172" t="s">
        <v>1115</v>
      </c>
      <c r="G233" s="170"/>
      <c r="H233" s="170"/>
      <c r="I233" s="173"/>
      <c r="J233" s="174">
        <f>BK233</f>
        <v>0</v>
      </c>
      <c r="K233" s="170"/>
      <c r="L233" s="175"/>
      <c r="M233" s="176"/>
      <c r="N233" s="177"/>
      <c r="O233" s="177"/>
      <c r="P233" s="178">
        <f>SUM(P234:P235)</f>
        <v>0</v>
      </c>
      <c r="Q233" s="177"/>
      <c r="R233" s="178">
        <f>SUM(R234:R235)</f>
        <v>0</v>
      </c>
      <c r="S233" s="177"/>
      <c r="T233" s="179">
        <f>SUM(T234:T235)</f>
        <v>0</v>
      </c>
      <c r="AR233" s="180" t="s">
        <v>87</v>
      </c>
      <c r="AT233" s="181" t="s">
        <v>77</v>
      </c>
      <c r="AU233" s="181" t="s">
        <v>78</v>
      </c>
      <c r="AY233" s="180" t="s">
        <v>151</v>
      </c>
      <c r="BK233" s="182">
        <f>SUM(BK234:BK235)</f>
        <v>0</v>
      </c>
    </row>
    <row r="234" spans="2:65" s="1" customFormat="1" ht="16.5" customHeight="1">
      <c r="B234" s="34"/>
      <c r="C234" s="183" t="s">
        <v>781</v>
      </c>
      <c r="D234" s="183" t="s">
        <v>153</v>
      </c>
      <c r="E234" s="184" t="s">
        <v>2219</v>
      </c>
      <c r="F234" s="185" t="s">
        <v>2220</v>
      </c>
      <c r="G234" s="186" t="s">
        <v>788</v>
      </c>
      <c r="H234" s="187">
        <v>135</v>
      </c>
      <c r="I234" s="188"/>
      <c r="J234" s="189">
        <f>ROUND(I234*H234,2)</f>
        <v>0</v>
      </c>
      <c r="K234" s="185" t="s">
        <v>1</v>
      </c>
      <c r="L234" s="38"/>
      <c r="M234" s="190" t="s">
        <v>1</v>
      </c>
      <c r="N234" s="191" t="s">
        <v>43</v>
      </c>
      <c r="O234" s="66"/>
      <c r="P234" s="192">
        <f>O234*H234</f>
        <v>0</v>
      </c>
      <c r="Q234" s="192">
        <v>0</v>
      </c>
      <c r="R234" s="192">
        <f>Q234*H234</f>
        <v>0</v>
      </c>
      <c r="S234" s="192">
        <v>0</v>
      </c>
      <c r="T234" s="193">
        <f>S234*H234</f>
        <v>0</v>
      </c>
      <c r="AR234" s="194" t="s">
        <v>264</v>
      </c>
      <c r="AT234" s="194" t="s">
        <v>153</v>
      </c>
      <c r="AU234" s="194" t="s">
        <v>14</v>
      </c>
      <c r="AY234" s="17" t="s">
        <v>151</v>
      </c>
      <c r="BE234" s="195">
        <f>IF(N234="základní",J234,0)</f>
        <v>0</v>
      </c>
      <c r="BF234" s="195">
        <f>IF(N234="snížená",J234,0)</f>
        <v>0</v>
      </c>
      <c r="BG234" s="195">
        <f>IF(N234="zákl. přenesená",J234,0)</f>
        <v>0</v>
      </c>
      <c r="BH234" s="195">
        <f>IF(N234="sníž. přenesená",J234,0)</f>
        <v>0</v>
      </c>
      <c r="BI234" s="195">
        <f>IF(N234="nulová",J234,0)</f>
        <v>0</v>
      </c>
      <c r="BJ234" s="17" t="s">
        <v>14</v>
      </c>
      <c r="BK234" s="195">
        <f>ROUND(I234*H234,2)</f>
        <v>0</v>
      </c>
      <c r="BL234" s="17" t="s">
        <v>264</v>
      </c>
      <c r="BM234" s="194" t="s">
        <v>1944</v>
      </c>
    </row>
    <row r="235" spans="2:65" s="1" customFormat="1" ht="16.5" customHeight="1">
      <c r="B235" s="34"/>
      <c r="C235" s="183" t="s">
        <v>785</v>
      </c>
      <c r="D235" s="183" t="s">
        <v>153</v>
      </c>
      <c r="E235" s="184" t="s">
        <v>2221</v>
      </c>
      <c r="F235" s="185" t="s">
        <v>2222</v>
      </c>
      <c r="G235" s="186" t="s">
        <v>1745</v>
      </c>
      <c r="H235" s="274"/>
      <c r="I235" s="188"/>
      <c r="J235" s="189">
        <f>ROUND(I235*H235,2)</f>
        <v>0</v>
      </c>
      <c r="K235" s="185" t="s">
        <v>1</v>
      </c>
      <c r="L235" s="38"/>
      <c r="M235" s="196" t="s">
        <v>1</v>
      </c>
      <c r="N235" s="197" t="s">
        <v>43</v>
      </c>
      <c r="O235" s="198"/>
      <c r="P235" s="199">
        <f>O235*H235</f>
        <v>0</v>
      </c>
      <c r="Q235" s="199">
        <v>0</v>
      </c>
      <c r="R235" s="199">
        <f>Q235*H235</f>
        <v>0</v>
      </c>
      <c r="S235" s="199">
        <v>0</v>
      </c>
      <c r="T235" s="200">
        <f>S235*H235</f>
        <v>0</v>
      </c>
      <c r="AR235" s="194" t="s">
        <v>264</v>
      </c>
      <c r="AT235" s="194" t="s">
        <v>153</v>
      </c>
      <c r="AU235" s="194" t="s">
        <v>14</v>
      </c>
      <c r="AY235" s="17" t="s">
        <v>151</v>
      </c>
      <c r="BE235" s="195">
        <f>IF(N235="základní",J235,0)</f>
        <v>0</v>
      </c>
      <c r="BF235" s="195">
        <f>IF(N235="snížená",J235,0)</f>
        <v>0</v>
      </c>
      <c r="BG235" s="195">
        <f>IF(N235="zákl. přenesená",J235,0)</f>
        <v>0</v>
      </c>
      <c r="BH235" s="195">
        <f>IF(N235="sníž. přenesená",J235,0)</f>
        <v>0</v>
      </c>
      <c r="BI235" s="195">
        <f>IF(N235="nulová",J235,0)</f>
        <v>0</v>
      </c>
      <c r="BJ235" s="17" t="s">
        <v>14</v>
      </c>
      <c r="BK235" s="195">
        <f>ROUND(I235*H235,2)</f>
        <v>0</v>
      </c>
      <c r="BL235" s="17" t="s">
        <v>264</v>
      </c>
      <c r="BM235" s="194" t="s">
        <v>1947</v>
      </c>
    </row>
    <row r="236" spans="2:12" s="1" customFormat="1" ht="6.95" customHeight="1">
      <c r="B236" s="49"/>
      <c r="C236" s="50"/>
      <c r="D236" s="50"/>
      <c r="E236" s="50"/>
      <c r="F236" s="50"/>
      <c r="G236" s="50"/>
      <c r="H236" s="50"/>
      <c r="I236" s="142"/>
      <c r="J236" s="50"/>
      <c r="K236" s="50"/>
      <c r="L236" s="38"/>
    </row>
  </sheetData>
  <sheetProtection algorithmName="SHA-512" hashValue="KkasXsnu8WFXXHjZe7IKEb/u14+1vTrmC4y9++QpxARm/93ZBYfinUEDlzUfvDa4LEnd5xhKk+F4GqFcp9z9bw==" saltValue="7sN8RjTVq9bD8gkHP/KGrO96J2wn57AkLG3eioQ/xwr0KZQtds45T4K1mqq+ewqnwCgX9boKv5rXFteyYHd4kw==" spinCount="100000" sheet="1" objects="1" scenarios="1" formatColumns="0" formatRows="0" autoFilter="0"/>
  <autoFilter ref="C123:K23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117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127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16" t="str">
        <f>'Rekapitulace stavby'!K6</f>
        <v>Rozšíření kapacit zázemí ZŠ Šlapanice - pavilon G</v>
      </c>
      <c r="F7" s="317"/>
      <c r="G7" s="317"/>
      <c r="H7" s="317"/>
      <c r="L7" s="20"/>
    </row>
    <row r="8" spans="2:12" s="1" customFormat="1" ht="12" customHeight="1">
      <c r="B8" s="38"/>
      <c r="D8" s="109" t="s">
        <v>128</v>
      </c>
      <c r="I8" s="110"/>
      <c r="L8" s="38"/>
    </row>
    <row r="9" spans="2:12" s="1" customFormat="1" ht="36.95" customHeight="1">
      <c r="B9" s="38"/>
      <c r="E9" s="318" t="s">
        <v>2223</v>
      </c>
      <c r="F9" s="319"/>
      <c r="G9" s="319"/>
      <c r="H9" s="31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36</v>
      </c>
      <c r="I12" s="112" t="s">
        <v>22</v>
      </c>
      <c r="J12" s="113" t="str">
        <f>'Rekapitulace stavby'!AN8</f>
        <v>11. 12. 2018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>00282651</v>
      </c>
      <c r="L14" s="38"/>
    </row>
    <row r="15" spans="2:12" s="1" customFormat="1" ht="18" customHeight="1">
      <c r="B15" s="38"/>
      <c r="E15" s="111" t="str">
        <f>IF('Rekapitulace stavby'!E11="","",'Rekapitulace stavby'!E11)</f>
        <v>Město Šlapanice</v>
      </c>
      <c r="I15" s="112" t="s">
        <v>28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29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0" t="str">
        <f>'Rekapitulace stavby'!E14</f>
        <v>Vyplň údaj</v>
      </c>
      <c r="F18" s="321"/>
      <c r="G18" s="321"/>
      <c r="H18" s="321"/>
      <c r="I18" s="112" t="s">
        <v>28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31</v>
      </c>
      <c r="I20" s="112" t="s">
        <v>25</v>
      </c>
      <c r="J20" s="111" t="str">
        <f>IF('Rekapitulace stavby'!AN16="","",'Rekapitulace stavby'!AN16)</f>
        <v>04679199</v>
      </c>
      <c r="L20" s="38"/>
    </row>
    <row r="21" spans="2:12" s="1" customFormat="1" ht="18" customHeight="1">
      <c r="B21" s="38"/>
      <c r="E21" s="111" t="str">
        <f>IF('Rekapitulace stavby'!E17="","",'Rekapitulace stavby'!E17)</f>
        <v>T PROJEKT AED s.r.o.</v>
      </c>
      <c r="I21" s="112" t="s">
        <v>28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35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28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22" t="s">
        <v>1</v>
      </c>
      <c r="F27" s="322"/>
      <c r="G27" s="322"/>
      <c r="H27" s="32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ROUND(J117,2)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ROUND((SUM(BE117:BE268)),2)</f>
        <v>0</v>
      </c>
      <c r="I33" s="123">
        <v>0.21</v>
      </c>
      <c r="J33" s="122">
        <f>ROUND(((SUM(BE117:BE268))*I33),2)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ROUND((SUM(BF117:BF268)),2)</f>
        <v>0</v>
      </c>
      <c r="I34" s="123">
        <v>0.15</v>
      </c>
      <c r="J34" s="122">
        <f>ROUND(((SUM(BF117:BF268))*I34),2)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ROUND((SUM(BG117:BG268)),2)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ROUND((SUM(BH117:BH268)),2)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ROUND((SUM(BI117:BI268)),2)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130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3" t="str">
        <f>E7</f>
        <v>Rozšíření kapacit zázemí ZŠ Šlapanice - pavilon G</v>
      </c>
      <c r="F85" s="324"/>
      <c r="G85" s="324"/>
      <c r="H85" s="324"/>
      <c r="I85" s="110"/>
      <c r="J85" s="35"/>
      <c r="K85" s="35"/>
      <c r="L85" s="38"/>
    </row>
    <row r="86" spans="2:12" s="1" customFormat="1" ht="12" customHeight="1">
      <c r="B86" s="34"/>
      <c r="C86" s="29" t="s">
        <v>128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95" t="str">
        <f>E9</f>
        <v>742-2 - Silnoproud - hala</v>
      </c>
      <c r="F87" s="325"/>
      <c r="G87" s="325"/>
      <c r="H87" s="32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11. 12. 2018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Město Šlapanice</v>
      </c>
      <c r="G91" s="35"/>
      <c r="H91" s="35"/>
      <c r="I91" s="112" t="s">
        <v>31</v>
      </c>
      <c r="J91" s="32" t="str">
        <f>E21</f>
        <v>T PROJEKT AED s.r.o.</v>
      </c>
      <c r="K91" s="35"/>
      <c r="L91" s="38"/>
    </row>
    <row r="92" spans="2:12" s="1" customFormat="1" ht="15.2" customHeight="1">
      <c r="B92" s="34"/>
      <c r="C92" s="29" t="s">
        <v>29</v>
      </c>
      <c r="D92" s="35"/>
      <c r="E92" s="35"/>
      <c r="F92" s="27" t="str">
        <f>IF(E18="","",E18)</f>
        <v>Vyplň údaj</v>
      </c>
      <c r="G92" s="35"/>
      <c r="H92" s="35"/>
      <c r="I92" s="112" t="s">
        <v>35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131</v>
      </c>
      <c r="D94" s="147"/>
      <c r="E94" s="147"/>
      <c r="F94" s="147"/>
      <c r="G94" s="147"/>
      <c r="H94" s="147"/>
      <c r="I94" s="148"/>
      <c r="J94" s="149" t="s">
        <v>132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133</v>
      </c>
      <c r="D96" s="35"/>
      <c r="E96" s="35"/>
      <c r="F96" s="35"/>
      <c r="G96" s="35"/>
      <c r="H96" s="35"/>
      <c r="I96" s="110"/>
      <c r="J96" s="79">
        <f>J117</f>
        <v>0</v>
      </c>
      <c r="K96" s="35"/>
      <c r="L96" s="38"/>
      <c r="AU96" s="17" t="s">
        <v>134</v>
      </c>
    </row>
    <row r="97" spans="2:12" s="8" customFormat="1" ht="24.95" customHeight="1">
      <c r="B97" s="151"/>
      <c r="C97" s="152"/>
      <c r="D97" s="153" t="s">
        <v>277</v>
      </c>
      <c r="E97" s="154"/>
      <c r="F97" s="154"/>
      <c r="G97" s="154"/>
      <c r="H97" s="154"/>
      <c r="I97" s="155"/>
      <c r="J97" s="156">
        <f>J118</f>
        <v>0</v>
      </c>
      <c r="K97" s="152"/>
      <c r="L97" s="157"/>
    </row>
    <row r="98" spans="2:12" s="1" customFormat="1" ht="21.75" customHeight="1">
      <c r="B98" s="34"/>
      <c r="C98" s="35"/>
      <c r="D98" s="35"/>
      <c r="E98" s="35"/>
      <c r="F98" s="35"/>
      <c r="G98" s="35"/>
      <c r="H98" s="35"/>
      <c r="I98" s="110"/>
      <c r="J98" s="35"/>
      <c r="K98" s="35"/>
      <c r="L98" s="38"/>
    </row>
    <row r="99" spans="2:12" s="1" customFormat="1" ht="6.95" customHeight="1">
      <c r="B99" s="49"/>
      <c r="C99" s="50"/>
      <c r="D99" s="50"/>
      <c r="E99" s="50"/>
      <c r="F99" s="50"/>
      <c r="G99" s="50"/>
      <c r="H99" s="50"/>
      <c r="I99" s="142"/>
      <c r="J99" s="50"/>
      <c r="K99" s="50"/>
      <c r="L99" s="38"/>
    </row>
    <row r="103" spans="2:12" s="1" customFormat="1" ht="6.95" customHeight="1">
      <c r="B103" s="51"/>
      <c r="C103" s="52"/>
      <c r="D103" s="52"/>
      <c r="E103" s="52"/>
      <c r="F103" s="52"/>
      <c r="G103" s="52"/>
      <c r="H103" s="52"/>
      <c r="I103" s="145"/>
      <c r="J103" s="52"/>
      <c r="K103" s="52"/>
      <c r="L103" s="38"/>
    </row>
    <row r="104" spans="2:12" s="1" customFormat="1" ht="24.95" customHeight="1">
      <c r="B104" s="34"/>
      <c r="C104" s="23" t="s">
        <v>136</v>
      </c>
      <c r="D104" s="35"/>
      <c r="E104" s="35"/>
      <c r="F104" s="35"/>
      <c r="G104" s="35"/>
      <c r="H104" s="35"/>
      <c r="I104" s="110"/>
      <c r="J104" s="35"/>
      <c r="K104" s="35"/>
      <c r="L104" s="38"/>
    </row>
    <row r="105" spans="2:12" s="1" customFormat="1" ht="6.95" customHeight="1">
      <c r="B105" s="34"/>
      <c r="C105" s="35"/>
      <c r="D105" s="35"/>
      <c r="E105" s="35"/>
      <c r="F105" s="35"/>
      <c r="G105" s="35"/>
      <c r="H105" s="35"/>
      <c r="I105" s="110"/>
      <c r="J105" s="35"/>
      <c r="K105" s="35"/>
      <c r="L105" s="38"/>
    </row>
    <row r="106" spans="2:12" s="1" customFormat="1" ht="12" customHeight="1">
      <c r="B106" s="34"/>
      <c r="C106" s="29" t="s">
        <v>16</v>
      </c>
      <c r="D106" s="35"/>
      <c r="E106" s="35"/>
      <c r="F106" s="35"/>
      <c r="G106" s="35"/>
      <c r="H106" s="35"/>
      <c r="I106" s="110"/>
      <c r="J106" s="35"/>
      <c r="K106" s="35"/>
      <c r="L106" s="38"/>
    </row>
    <row r="107" spans="2:12" s="1" customFormat="1" ht="16.5" customHeight="1">
      <c r="B107" s="34"/>
      <c r="C107" s="35"/>
      <c r="D107" s="35"/>
      <c r="E107" s="323" t="str">
        <f>E7</f>
        <v>Rozšíření kapacit zázemí ZŠ Šlapanice - pavilon G</v>
      </c>
      <c r="F107" s="324"/>
      <c r="G107" s="324"/>
      <c r="H107" s="324"/>
      <c r="I107" s="110"/>
      <c r="J107" s="35"/>
      <c r="K107" s="35"/>
      <c r="L107" s="38"/>
    </row>
    <row r="108" spans="2:12" s="1" customFormat="1" ht="12" customHeight="1">
      <c r="B108" s="34"/>
      <c r="C108" s="29" t="s">
        <v>128</v>
      </c>
      <c r="D108" s="35"/>
      <c r="E108" s="35"/>
      <c r="F108" s="35"/>
      <c r="G108" s="35"/>
      <c r="H108" s="35"/>
      <c r="I108" s="110"/>
      <c r="J108" s="35"/>
      <c r="K108" s="35"/>
      <c r="L108" s="38"/>
    </row>
    <row r="109" spans="2:12" s="1" customFormat="1" ht="16.5" customHeight="1">
      <c r="B109" s="34"/>
      <c r="C109" s="35"/>
      <c r="D109" s="35"/>
      <c r="E109" s="295" t="str">
        <f>E9</f>
        <v>742-2 - Silnoproud - hala</v>
      </c>
      <c r="F109" s="325"/>
      <c r="G109" s="325"/>
      <c r="H109" s="325"/>
      <c r="I109" s="110"/>
      <c r="J109" s="35"/>
      <c r="K109" s="35"/>
      <c r="L109" s="38"/>
    </row>
    <row r="110" spans="2:12" s="1" customFormat="1" ht="6.95" customHeight="1">
      <c r="B110" s="34"/>
      <c r="C110" s="35"/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12" customHeight="1">
      <c r="B111" s="34"/>
      <c r="C111" s="29" t="s">
        <v>20</v>
      </c>
      <c r="D111" s="35"/>
      <c r="E111" s="35"/>
      <c r="F111" s="27" t="str">
        <f>F12</f>
        <v xml:space="preserve"> </v>
      </c>
      <c r="G111" s="35"/>
      <c r="H111" s="35"/>
      <c r="I111" s="112" t="s">
        <v>22</v>
      </c>
      <c r="J111" s="61" t="str">
        <f>IF(J12="","",J12)</f>
        <v>11. 12. 2018</v>
      </c>
      <c r="K111" s="35"/>
      <c r="L111" s="38"/>
    </row>
    <row r="112" spans="2:12" s="1" customFormat="1" ht="6.95" customHeight="1">
      <c r="B112" s="34"/>
      <c r="C112" s="35"/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27.95" customHeight="1">
      <c r="B113" s="34"/>
      <c r="C113" s="29" t="s">
        <v>24</v>
      </c>
      <c r="D113" s="35"/>
      <c r="E113" s="35"/>
      <c r="F113" s="27" t="str">
        <f>E15</f>
        <v>Město Šlapanice</v>
      </c>
      <c r="G113" s="35"/>
      <c r="H113" s="35"/>
      <c r="I113" s="112" t="s">
        <v>31</v>
      </c>
      <c r="J113" s="32" t="str">
        <f>E21</f>
        <v>T PROJEKT AED s.r.o.</v>
      </c>
      <c r="K113" s="35"/>
      <c r="L113" s="38"/>
    </row>
    <row r="114" spans="2:12" s="1" customFormat="1" ht="15.2" customHeight="1">
      <c r="B114" s="34"/>
      <c r="C114" s="29" t="s">
        <v>29</v>
      </c>
      <c r="D114" s="35"/>
      <c r="E114" s="35"/>
      <c r="F114" s="27" t="str">
        <f>IF(E18="","",E18)</f>
        <v>Vyplň údaj</v>
      </c>
      <c r="G114" s="35"/>
      <c r="H114" s="35"/>
      <c r="I114" s="112" t="s">
        <v>35</v>
      </c>
      <c r="J114" s="32" t="str">
        <f>E24</f>
        <v xml:space="preserve"> </v>
      </c>
      <c r="K114" s="35"/>
      <c r="L114" s="38"/>
    </row>
    <row r="115" spans="2:12" s="1" customFormat="1" ht="10.35" customHeight="1">
      <c r="B115" s="34"/>
      <c r="C115" s="35"/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20" s="9" customFormat="1" ht="29.25" customHeight="1">
      <c r="B116" s="158"/>
      <c r="C116" s="159" t="s">
        <v>137</v>
      </c>
      <c r="D116" s="160" t="s">
        <v>63</v>
      </c>
      <c r="E116" s="160" t="s">
        <v>59</v>
      </c>
      <c r="F116" s="160" t="s">
        <v>60</v>
      </c>
      <c r="G116" s="160" t="s">
        <v>138</v>
      </c>
      <c r="H116" s="160" t="s">
        <v>139</v>
      </c>
      <c r="I116" s="161" t="s">
        <v>140</v>
      </c>
      <c r="J116" s="162" t="s">
        <v>132</v>
      </c>
      <c r="K116" s="163" t="s">
        <v>141</v>
      </c>
      <c r="L116" s="164"/>
      <c r="M116" s="70" t="s">
        <v>1</v>
      </c>
      <c r="N116" s="71" t="s">
        <v>42</v>
      </c>
      <c r="O116" s="71" t="s">
        <v>142</v>
      </c>
      <c r="P116" s="71" t="s">
        <v>143</v>
      </c>
      <c r="Q116" s="71" t="s">
        <v>144</v>
      </c>
      <c r="R116" s="71" t="s">
        <v>145</v>
      </c>
      <c r="S116" s="71" t="s">
        <v>146</v>
      </c>
      <c r="T116" s="72" t="s">
        <v>147</v>
      </c>
    </row>
    <row r="117" spans="2:63" s="1" customFormat="1" ht="22.9" customHeight="1">
      <c r="B117" s="34"/>
      <c r="C117" s="77" t="s">
        <v>148</v>
      </c>
      <c r="D117" s="35"/>
      <c r="E117" s="35"/>
      <c r="F117" s="35"/>
      <c r="G117" s="35"/>
      <c r="H117" s="35"/>
      <c r="I117" s="110"/>
      <c r="J117" s="165">
        <f>BK117</f>
        <v>0</v>
      </c>
      <c r="K117" s="35"/>
      <c r="L117" s="38"/>
      <c r="M117" s="73"/>
      <c r="N117" s="74"/>
      <c r="O117" s="74"/>
      <c r="P117" s="166">
        <f>P118</f>
        <v>0</v>
      </c>
      <c r="Q117" s="74"/>
      <c r="R117" s="166">
        <f>R118</f>
        <v>0</v>
      </c>
      <c r="S117" s="74"/>
      <c r="T117" s="167">
        <f>T118</f>
        <v>0</v>
      </c>
      <c r="AT117" s="17" t="s">
        <v>77</v>
      </c>
      <c r="AU117" s="17" t="s">
        <v>134</v>
      </c>
      <c r="BK117" s="168">
        <f>BK118</f>
        <v>0</v>
      </c>
    </row>
    <row r="118" spans="2:63" s="10" customFormat="1" ht="25.9" customHeight="1">
      <c r="B118" s="169"/>
      <c r="C118" s="170"/>
      <c r="D118" s="171" t="s">
        <v>77</v>
      </c>
      <c r="E118" s="172" t="s">
        <v>773</v>
      </c>
      <c r="F118" s="172" t="s">
        <v>774</v>
      </c>
      <c r="G118" s="170"/>
      <c r="H118" s="170"/>
      <c r="I118" s="173"/>
      <c r="J118" s="174">
        <f>BK118</f>
        <v>0</v>
      </c>
      <c r="K118" s="170"/>
      <c r="L118" s="175"/>
      <c r="M118" s="176"/>
      <c r="N118" s="177"/>
      <c r="O118" s="177"/>
      <c r="P118" s="178">
        <f>SUM(P119:P268)</f>
        <v>0</v>
      </c>
      <c r="Q118" s="177"/>
      <c r="R118" s="178">
        <f>SUM(R119:R268)</f>
        <v>0</v>
      </c>
      <c r="S118" s="177"/>
      <c r="T118" s="179">
        <f>SUM(T119:T268)</f>
        <v>0</v>
      </c>
      <c r="AR118" s="180" t="s">
        <v>87</v>
      </c>
      <c r="AT118" s="181" t="s">
        <v>77</v>
      </c>
      <c r="AU118" s="181" t="s">
        <v>78</v>
      </c>
      <c r="AY118" s="180" t="s">
        <v>151</v>
      </c>
      <c r="BK118" s="182">
        <f>SUM(BK119:BK268)</f>
        <v>0</v>
      </c>
    </row>
    <row r="119" spans="2:65" s="1" customFormat="1" ht="16.5" customHeight="1">
      <c r="B119" s="34"/>
      <c r="C119" s="183" t="s">
        <v>14</v>
      </c>
      <c r="D119" s="183" t="s">
        <v>153</v>
      </c>
      <c r="E119" s="184" t="s">
        <v>2224</v>
      </c>
      <c r="F119" s="185" t="s">
        <v>2225</v>
      </c>
      <c r="G119" s="186" t="s">
        <v>229</v>
      </c>
      <c r="H119" s="187">
        <v>145</v>
      </c>
      <c r="I119" s="188"/>
      <c r="J119" s="189">
        <f aca="true" t="shared" si="0" ref="J119:J150">ROUND(I119*H119,2)</f>
        <v>0</v>
      </c>
      <c r="K119" s="185" t="s">
        <v>1</v>
      </c>
      <c r="L119" s="38"/>
      <c r="M119" s="190" t="s">
        <v>1</v>
      </c>
      <c r="N119" s="191" t="s">
        <v>43</v>
      </c>
      <c r="O119" s="66"/>
      <c r="P119" s="192">
        <f aca="true" t="shared" si="1" ref="P119:P150">O119*H119</f>
        <v>0</v>
      </c>
      <c r="Q119" s="192">
        <v>0</v>
      </c>
      <c r="R119" s="192">
        <f aca="true" t="shared" si="2" ref="R119:R150">Q119*H119</f>
        <v>0</v>
      </c>
      <c r="S119" s="192">
        <v>0</v>
      </c>
      <c r="T119" s="193">
        <f aca="true" t="shared" si="3" ref="T119:T150">S119*H119</f>
        <v>0</v>
      </c>
      <c r="AR119" s="194" t="s">
        <v>167</v>
      </c>
      <c r="AT119" s="194" t="s">
        <v>153</v>
      </c>
      <c r="AU119" s="194" t="s">
        <v>14</v>
      </c>
      <c r="AY119" s="17" t="s">
        <v>151</v>
      </c>
      <c r="BE119" s="195">
        <f aca="true" t="shared" si="4" ref="BE119:BE150">IF(N119="základní",J119,0)</f>
        <v>0</v>
      </c>
      <c r="BF119" s="195">
        <f aca="true" t="shared" si="5" ref="BF119:BF150">IF(N119="snížená",J119,0)</f>
        <v>0</v>
      </c>
      <c r="BG119" s="195">
        <f aca="true" t="shared" si="6" ref="BG119:BG150">IF(N119="zákl. přenesená",J119,0)</f>
        <v>0</v>
      </c>
      <c r="BH119" s="195">
        <f aca="true" t="shared" si="7" ref="BH119:BH150">IF(N119="sníž. přenesená",J119,0)</f>
        <v>0</v>
      </c>
      <c r="BI119" s="195">
        <f aca="true" t="shared" si="8" ref="BI119:BI150">IF(N119="nulová",J119,0)</f>
        <v>0</v>
      </c>
      <c r="BJ119" s="17" t="s">
        <v>14</v>
      </c>
      <c r="BK119" s="195">
        <f aca="true" t="shared" si="9" ref="BK119:BK150">ROUND(I119*H119,2)</f>
        <v>0</v>
      </c>
      <c r="BL119" s="17" t="s">
        <v>167</v>
      </c>
      <c r="BM119" s="194" t="s">
        <v>87</v>
      </c>
    </row>
    <row r="120" spans="2:65" s="1" customFormat="1" ht="36" customHeight="1">
      <c r="B120" s="34"/>
      <c r="C120" s="183" t="s">
        <v>87</v>
      </c>
      <c r="D120" s="183" t="s">
        <v>153</v>
      </c>
      <c r="E120" s="184" t="s">
        <v>2226</v>
      </c>
      <c r="F120" s="185" t="s">
        <v>2227</v>
      </c>
      <c r="G120" s="186" t="s">
        <v>1842</v>
      </c>
      <c r="H120" s="187">
        <v>100</v>
      </c>
      <c r="I120" s="188"/>
      <c r="J120" s="189">
        <f t="shared" si="0"/>
        <v>0</v>
      </c>
      <c r="K120" s="185" t="s">
        <v>1</v>
      </c>
      <c r="L120" s="38"/>
      <c r="M120" s="190" t="s">
        <v>1</v>
      </c>
      <c r="N120" s="191" t="s">
        <v>43</v>
      </c>
      <c r="O120" s="66"/>
      <c r="P120" s="192">
        <f t="shared" si="1"/>
        <v>0</v>
      </c>
      <c r="Q120" s="192">
        <v>0</v>
      </c>
      <c r="R120" s="192">
        <f t="shared" si="2"/>
        <v>0</v>
      </c>
      <c r="S120" s="192">
        <v>0</v>
      </c>
      <c r="T120" s="193">
        <f t="shared" si="3"/>
        <v>0</v>
      </c>
      <c r="AR120" s="194" t="s">
        <v>167</v>
      </c>
      <c r="AT120" s="194" t="s">
        <v>153</v>
      </c>
      <c r="AU120" s="194" t="s">
        <v>14</v>
      </c>
      <c r="AY120" s="17" t="s">
        <v>151</v>
      </c>
      <c r="BE120" s="195">
        <f t="shared" si="4"/>
        <v>0</v>
      </c>
      <c r="BF120" s="195">
        <f t="shared" si="5"/>
        <v>0</v>
      </c>
      <c r="BG120" s="195">
        <f t="shared" si="6"/>
        <v>0</v>
      </c>
      <c r="BH120" s="195">
        <f t="shared" si="7"/>
        <v>0</v>
      </c>
      <c r="BI120" s="195">
        <f t="shared" si="8"/>
        <v>0</v>
      </c>
      <c r="BJ120" s="17" t="s">
        <v>14</v>
      </c>
      <c r="BK120" s="195">
        <f t="shared" si="9"/>
        <v>0</v>
      </c>
      <c r="BL120" s="17" t="s">
        <v>167</v>
      </c>
      <c r="BM120" s="194" t="s">
        <v>167</v>
      </c>
    </row>
    <row r="121" spans="2:65" s="1" customFormat="1" ht="16.5" customHeight="1">
      <c r="B121" s="34"/>
      <c r="C121" s="183" t="s">
        <v>163</v>
      </c>
      <c r="D121" s="183" t="s">
        <v>153</v>
      </c>
      <c r="E121" s="184" t="s">
        <v>2228</v>
      </c>
      <c r="F121" s="185" t="s">
        <v>2229</v>
      </c>
      <c r="G121" s="186" t="s">
        <v>1842</v>
      </c>
      <c r="H121" s="187">
        <v>220</v>
      </c>
      <c r="I121" s="188"/>
      <c r="J121" s="189">
        <f t="shared" si="0"/>
        <v>0</v>
      </c>
      <c r="K121" s="185" t="s">
        <v>1</v>
      </c>
      <c r="L121" s="38"/>
      <c r="M121" s="190" t="s">
        <v>1</v>
      </c>
      <c r="N121" s="191" t="s">
        <v>43</v>
      </c>
      <c r="O121" s="66"/>
      <c r="P121" s="192">
        <f t="shared" si="1"/>
        <v>0</v>
      </c>
      <c r="Q121" s="192">
        <v>0</v>
      </c>
      <c r="R121" s="192">
        <f t="shared" si="2"/>
        <v>0</v>
      </c>
      <c r="S121" s="192">
        <v>0</v>
      </c>
      <c r="T121" s="193">
        <f t="shared" si="3"/>
        <v>0</v>
      </c>
      <c r="AR121" s="194" t="s">
        <v>167</v>
      </c>
      <c r="AT121" s="194" t="s">
        <v>153</v>
      </c>
      <c r="AU121" s="194" t="s">
        <v>14</v>
      </c>
      <c r="AY121" s="17" t="s">
        <v>151</v>
      </c>
      <c r="BE121" s="195">
        <f t="shared" si="4"/>
        <v>0</v>
      </c>
      <c r="BF121" s="195">
        <f t="shared" si="5"/>
        <v>0</v>
      </c>
      <c r="BG121" s="195">
        <f t="shared" si="6"/>
        <v>0</v>
      </c>
      <c r="BH121" s="195">
        <f t="shared" si="7"/>
        <v>0</v>
      </c>
      <c r="BI121" s="195">
        <f t="shared" si="8"/>
        <v>0</v>
      </c>
      <c r="BJ121" s="17" t="s">
        <v>14</v>
      </c>
      <c r="BK121" s="195">
        <f t="shared" si="9"/>
        <v>0</v>
      </c>
      <c r="BL121" s="17" t="s">
        <v>167</v>
      </c>
      <c r="BM121" s="194" t="s">
        <v>174</v>
      </c>
    </row>
    <row r="122" spans="2:65" s="1" customFormat="1" ht="24" customHeight="1">
      <c r="B122" s="34"/>
      <c r="C122" s="183" t="s">
        <v>167</v>
      </c>
      <c r="D122" s="183" t="s">
        <v>153</v>
      </c>
      <c r="E122" s="184" t="s">
        <v>2230</v>
      </c>
      <c r="F122" s="185" t="s">
        <v>2231</v>
      </c>
      <c r="G122" s="186" t="s">
        <v>1842</v>
      </c>
      <c r="H122" s="187">
        <v>300</v>
      </c>
      <c r="I122" s="188"/>
      <c r="J122" s="189">
        <f t="shared" si="0"/>
        <v>0</v>
      </c>
      <c r="K122" s="185" t="s">
        <v>1</v>
      </c>
      <c r="L122" s="38"/>
      <c r="M122" s="190" t="s">
        <v>1</v>
      </c>
      <c r="N122" s="191" t="s">
        <v>43</v>
      </c>
      <c r="O122" s="66"/>
      <c r="P122" s="192">
        <f t="shared" si="1"/>
        <v>0</v>
      </c>
      <c r="Q122" s="192">
        <v>0</v>
      </c>
      <c r="R122" s="192">
        <f t="shared" si="2"/>
        <v>0</v>
      </c>
      <c r="S122" s="192">
        <v>0</v>
      </c>
      <c r="T122" s="193">
        <f t="shared" si="3"/>
        <v>0</v>
      </c>
      <c r="AR122" s="194" t="s">
        <v>167</v>
      </c>
      <c r="AT122" s="194" t="s">
        <v>153</v>
      </c>
      <c r="AU122" s="194" t="s">
        <v>14</v>
      </c>
      <c r="AY122" s="17" t="s">
        <v>151</v>
      </c>
      <c r="BE122" s="195">
        <f t="shared" si="4"/>
        <v>0</v>
      </c>
      <c r="BF122" s="195">
        <f t="shared" si="5"/>
        <v>0</v>
      </c>
      <c r="BG122" s="195">
        <f t="shared" si="6"/>
        <v>0</v>
      </c>
      <c r="BH122" s="195">
        <f t="shared" si="7"/>
        <v>0</v>
      </c>
      <c r="BI122" s="195">
        <f t="shared" si="8"/>
        <v>0</v>
      </c>
      <c r="BJ122" s="17" t="s">
        <v>14</v>
      </c>
      <c r="BK122" s="195">
        <f t="shared" si="9"/>
        <v>0</v>
      </c>
      <c r="BL122" s="17" t="s">
        <v>167</v>
      </c>
      <c r="BM122" s="194" t="s">
        <v>234</v>
      </c>
    </row>
    <row r="123" spans="2:65" s="1" customFormat="1" ht="16.5" customHeight="1">
      <c r="B123" s="34"/>
      <c r="C123" s="183" t="s">
        <v>150</v>
      </c>
      <c r="D123" s="183" t="s">
        <v>153</v>
      </c>
      <c r="E123" s="184" t="s">
        <v>2232</v>
      </c>
      <c r="F123" s="185" t="s">
        <v>2233</v>
      </c>
      <c r="G123" s="186" t="s">
        <v>1842</v>
      </c>
      <c r="H123" s="187">
        <v>1</v>
      </c>
      <c r="I123" s="188"/>
      <c r="J123" s="189">
        <f t="shared" si="0"/>
        <v>0</v>
      </c>
      <c r="K123" s="185" t="s">
        <v>1</v>
      </c>
      <c r="L123" s="38"/>
      <c r="M123" s="190" t="s">
        <v>1</v>
      </c>
      <c r="N123" s="191" t="s">
        <v>43</v>
      </c>
      <c r="O123" s="66"/>
      <c r="P123" s="192">
        <f t="shared" si="1"/>
        <v>0</v>
      </c>
      <c r="Q123" s="192">
        <v>0</v>
      </c>
      <c r="R123" s="192">
        <f t="shared" si="2"/>
        <v>0</v>
      </c>
      <c r="S123" s="192">
        <v>0</v>
      </c>
      <c r="T123" s="193">
        <f t="shared" si="3"/>
        <v>0</v>
      </c>
      <c r="AR123" s="194" t="s">
        <v>167</v>
      </c>
      <c r="AT123" s="194" t="s">
        <v>153</v>
      </c>
      <c r="AU123" s="194" t="s">
        <v>14</v>
      </c>
      <c r="AY123" s="17" t="s">
        <v>151</v>
      </c>
      <c r="BE123" s="195">
        <f t="shared" si="4"/>
        <v>0</v>
      </c>
      <c r="BF123" s="195">
        <f t="shared" si="5"/>
        <v>0</v>
      </c>
      <c r="BG123" s="195">
        <f t="shared" si="6"/>
        <v>0</v>
      </c>
      <c r="BH123" s="195">
        <f t="shared" si="7"/>
        <v>0</v>
      </c>
      <c r="BI123" s="195">
        <f t="shared" si="8"/>
        <v>0</v>
      </c>
      <c r="BJ123" s="17" t="s">
        <v>14</v>
      </c>
      <c r="BK123" s="195">
        <f t="shared" si="9"/>
        <v>0</v>
      </c>
      <c r="BL123" s="17" t="s">
        <v>167</v>
      </c>
      <c r="BM123" s="194" t="s">
        <v>247</v>
      </c>
    </row>
    <row r="124" spans="2:65" s="1" customFormat="1" ht="24" customHeight="1">
      <c r="B124" s="34"/>
      <c r="C124" s="183" t="s">
        <v>174</v>
      </c>
      <c r="D124" s="183" t="s">
        <v>153</v>
      </c>
      <c r="E124" s="184" t="s">
        <v>2234</v>
      </c>
      <c r="F124" s="185" t="s">
        <v>2235</v>
      </c>
      <c r="G124" s="186" t="s">
        <v>1842</v>
      </c>
      <c r="H124" s="187">
        <v>3</v>
      </c>
      <c r="I124" s="188"/>
      <c r="J124" s="189">
        <f t="shared" si="0"/>
        <v>0</v>
      </c>
      <c r="K124" s="185" t="s">
        <v>1</v>
      </c>
      <c r="L124" s="38"/>
      <c r="M124" s="190" t="s">
        <v>1</v>
      </c>
      <c r="N124" s="191" t="s">
        <v>43</v>
      </c>
      <c r="O124" s="66"/>
      <c r="P124" s="192">
        <f t="shared" si="1"/>
        <v>0</v>
      </c>
      <c r="Q124" s="192">
        <v>0</v>
      </c>
      <c r="R124" s="192">
        <f t="shared" si="2"/>
        <v>0</v>
      </c>
      <c r="S124" s="192">
        <v>0</v>
      </c>
      <c r="T124" s="193">
        <f t="shared" si="3"/>
        <v>0</v>
      </c>
      <c r="AR124" s="194" t="s">
        <v>167</v>
      </c>
      <c r="AT124" s="194" t="s">
        <v>153</v>
      </c>
      <c r="AU124" s="194" t="s">
        <v>14</v>
      </c>
      <c r="AY124" s="17" t="s">
        <v>151</v>
      </c>
      <c r="BE124" s="195">
        <f t="shared" si="4"/>
        <v>0</v>
      </c>
      <c r="BF124" s="195">
        <f t="shared" si="5"/>
        <v>0</v>
      </c>
      <c r="BG124" s="195">
        <f t="shared" si="6"/>
        <v>0</v>
      </c>
      <c r="BH124" s="195">
        <f t="shared" si="7"/>
        <v>0</v>
      </c>
      <c r="BI124" s="195">
        <f t="shared" si="8"/>
        <v>0</v>
      </c>
      <c r="BJ124" s="17" t="s">
        <v>14</v>
      </c>
      <c r="BK124" s="195">
        <f t="shared" si="9"/>
        <v>0</v>
      </c>
      <c r="BL124" s="17" t="s">
        <v>167</v>
      </c>
      <c r="BM124" s="194" t="s">
        <v>256</v>
      </c>
    </row>
    <row r="125" spans="2:65" s="1" customFormat="1" ht="16.5" customHeight="1">
      <c r="B125" s="34"/>
      <c r="C125" s="183" t="s">
        <v>152</v>
      </c>
      <c r="D125" s="183" t="s">
        <v>153</v>
      </c>
      <c r="E125" s="184" t="s">
        <v>2236</v>
      </c>
      <c r="F125" s="185" t="s">
        <v>2237</v>
      </c>
      <c r="G125" s="186" t="s">
        <v>1842</v>
      </c>
      <c r="H125" s="187">
        <v>6</v>
      </c>
      <c r="I125" s="188"/>
      <c r="J125" s="189">
        <f t="shared" si="0"/>
        <v>0</v>
      </c>
      <c r="K125" s="185" t="s">
        <v>1</v>
      </c>
      <c r="L125" s="38"/>
      <c r="M125" s="190" t="s">
        <v>1</v>
      </c>
      <c r="N125" s="191" t="s">
        <v>43</v>
      </c>
      <c r="O125" s="66"/>
      <c r="P125" s="192">
        <f t="shared" si="1"/>
        <v>0</v>
      </c>
      <c r="Q125" s="192">
        <v>0</v>
      </c>
      <c r="R125" s="192">
        <f t="shared" si="2"/>
        <v>0</v>
      </c>
      <c r="S125" s="192">
        <v>0</v>
      </c>
      <c r="T125" s="193">
        <f t="shared" si="3"/>
        <v>0</v>
      </c>
      <c r="AR125" s="194" t="s">
        <v>167</v>
      </c>
      <c r="AT125" s="194" t="s">
        <v>153</v>
      </c>
      <c r="AU125" s="194" t="s">
        <v>14</v>
      </c>
      <c r="AY125" s="17" t="s">
        <v>151</v>
      </c>
      <c r="BE125" s="195">
        <f t="shared" si="4"/>
        <v>0</v>
      </c>
      <c r="BF125" s="195">
        <f t="shared" si="5"/>
        <v>0</v>
      </c>
      <c r="BG125" s="195">
        <f t="shared" si="6"/>
        <v>0</v>
      </c>
      <c r="BH125" s="195">
        <f t="shared" si="7"/>
        <v>0</v>
      </c>
      <c r="BI125" s="195">
        <f t="shared" si="8"/>
        <v>0</v>
      </c>
      <c r="BJ125" s="17" t="s">
        <v>14</v>
      </c>
      <c r="BK125" s="195">
        <f t="shared" si="9"/>
        <v>0</v>
      </c>
      <c r="BL125" s="17" t="s">
        <v>167</v>
      </c>
      <c r="BM125" s="194" t="s">
        <v>343</v>
      </c>
    </row>
    <row r="126" spans="2:65" s="1" customFormat="1" ht="16.5" customHeight="1">
      <c r="B126" s="34"/>
      <c r="C126" s="183" t="s">
        <v>234</v>
      </c>
      <c r="D126" s="183" t="s">
        <v>153</v>
      </c>
      <c r="E126" s="184" t="s">
        <v>2238</v>
      </c>
      <c r="F126" s="185" t="s">
        <v>2239</v>
      </c>
      <c r="G126" s="186" t="s">
        <v>788</v>
      </c>
      <c r="H126" s="187">
        <v>25</v>
      </c>
      <c r="I126" s="188"/>
      <c r="J126" s="189">
        <f t="shared" si="0"/>
        <v>0</v>
      </c>
      <c r="K126" s="185" t="s">
        <v>1</v>
      </c>
      <c r="L126" s="38"/>
      <c r="M126" s="190" t="s">
        <v>1</v>
      </c>
      <c r="N126" s="191" t="s">
        <v>43</v>
      </c>
      <c r="O126" s="66"/>
      <c r="P126" s="192">
        <f t="shared" si="1"/>
        <v>0</v>
      </c>
      <c r="Q126" s="192">
        <v>0</v>
      </c>
      <c r="R126" s="192">
        <f t="shared" si="2"/>
        <v>0</v>
      </c>
      <c r="S126" s="192">
        <v>0</v>
      </c>
      <c r="T126" s="193">
        <f t="shared" si="3"/>
        <v>0</v>
      </c>
      <c r="AR126" s="194" t="s">
        <v>167</v>
      </c>
      <c r="AT126" s="194" t="s">
        <v>153</v>
      </c>
      <c r="AU126" s="194" t="s">
        <v>14</v>
      </c>
      <c r="AY126" s="17" t="s">
        <v>151</v>
      </c>
      <c r="BE126" s="195">
        <f t="shared" si="4"/>
        <v>0</v>
      </c>
      <c r="BF126" s="195">
        <f t="shared" si="5"/>
        <v>0</v>
      </c>
      <c r="BG126" s="195">
        <f t="shared" si="6"/>
        <v>0</v>
      </c>
      <c r="BH126" s="195">
        <f t="shared" si="7"/>
        <v>0</v>
      </c>
      <c r="BI126" s="195">
        <f t="shared" si="8"/>
        <v>0</v>
      </c>
      <c r="BJ126" s="17" t="s">
        <v>14</v>
      </c>
      <c r="BK126" s="195">
        <f t="shared" si="9"/>
        <v>0</v>
      </c>
      <c r="BL126" s="17" t="s">
        <v>167</v>
      </c>
      <c r="BM126" s="194" t="s">
        <v>264</v>
      </c>
    </row>
    <row r="127" spans="2:65" s="1" customFormat="1" ht="24" customHeight="1">
      <c r="B127" s="34"/>
      <c r="C127" s="183" t="s">
        <v>217</v>
      </c>
      <c r="D127" s="183" t="s">
        <v>153</v>
      </c>
      <c r="E127" s="184" t="s">
        <v>2240</v>
      </c>
      <c r="F127" s="185" t="s">
        <v>2241</v>
      </c>
      <c r="G127" s="186" t="s">
        <v>229</v>
      </c>
      <c r="H127" s="187">
        <v>260</v>
      </c>
      <c r="I127" s="188"/>
      <c r="J127" s="189">
        <f t="shared" si="0"/>
        <v>0</v>
      </c>
      <c r="K127" s="185" t="s">
        <v>1</v>
      </c>
      <c r="L127" s="38"/>
      <c r="M127" s="190" t="s">
        <v>1</v>
      </c>
      <c r="N127" s="191" t="s">
        <v>43</v>
      </c>
      <c r="O127" s="66"/>
      <c r="P127" s="192">
        <f t="shared" si="1"/>
        <v>0</v>
      </c>
      <c r="Q127" s="192">
        <v>0</v>
      </c>
      <c r="R127" s="192">
        <f t="shared" si="2"/>
        <v>0</v>
      </c>
      <c r="S127" s="192">
        <v>0</v>
      </c>
      <c r="T127" s="193">
        <f t="shared" si="3"/>
        <v>0</v>
      </c>
      <c r="AR127" s="194" t="s">
        <v>167</v>
      </c>
      <c r="AT127" s="194" t="s">
        <v>153</v>
      </c>
      <c r="AU127" s="194" t="s">
        <v>14</v>
      </c>
      <c r="AY127" s="17" t="s">
        <v>151</v>
      </c>
      <c r="BE127" s="195">
        <f t="shared" si="4"/>
        <v>0</v>
      </c>
      <c r="BF127" s="195">
        <f t="shared" si="5"/>
        <v>0</v>
      </c>
      <c r="BG127" s="195">
        <f t="shared" si="6"/>
        <v>0</v>
      </c>
      <c r="BH127" s="195">
        <f t="shared" si="7"/>
        <v>0</v>
      </c>
      <c r="BI127" s="195">
        <f t="shared" si="8"/>
        <v>0</v>
      </c>
      <c r="BJ127" s="17" t="s">
        <v>14</v>
      </c>
      <c r="BK127" s="195">
        <f t="shared" si="9"/>
        <v>0</v>
      </c>
      <c r="BL127" s="17" t="s">
        <v>167</v>
      </c>
      <c r="BM127" s="194" t="s">
        <v>361</v>
      </c>
    </row>
    <row r="128" spans="2:65" s="1" customFormat="1" ht="24" customHeight="1">
      <c r="B128" s="34"/>
      <c r="C128" s="183" t="s">
        <v>247</v>
      </c>
      <c r="D128" s="183" t="s">
        <v>153</v>
      </c>
      <c r="E128" s="184" t="s">
        <v>2242</v>
      </c>
      <c r="F128" s="185" t="s">
        <v>2243</v>
      </c>
      <c r="G128" s="186" t="s">
        <v>229</v>
      </c>
      <c r="H128" s="187">
        <v>50</v>
      </c>
      <c r="I128" s="188"/>
      <c r="J128" s="189">
        <f t="shared" si="0"/>
        <v>0</v>
      </c>
      <c r="K128" s="185" t="s">
        <v>1</v>
      </c>
      <c r="L128" s="38"/>
      <c r="M128" s="190" t="s">
        <v>1</v>
      </c>
      <c r="N128" s="191" t="s">
        <v>43</v>
      </c>
      <c r="O128" s="66"/>
      <c r="P128" s="192">
        <f t="shared" si="1"/>
        <v>0</v>
      </c>
      <c r="Q128" s="192">
        <v>0</v>
      </c>
      <c r="R128" s="192">
        <f t="shared" si="2"/>
        <v>0</v>
      </c>
      <c r="S128" s="192">
        <v>0</v>
      </c>
      <c r="T128" s="193">
        <f t="shared" si="3"/>
        <v>0</v>
      </c>
      <c r="AR128" s="194" t="s">
        <v>167</v>
      </c>
      <c r="AT128" s="194" t="s">
        <v>153</v>
      </c>
      <c r="AU128" s="194" t="s">
        <v>14</v>
      </c>
      <c r="AY128" s="17" t="s">
        <v>151</v>
      </c>
      <c r="BE128" s="195">
        <f t="shared" si="4"/>
        <v>0</v>
      </c>
      <c r="BF128" s="195">
        <f t="shared" si="5"/>
        <v>0</v>
      </c>
      <c r="BG128" s="195">
        <f t="shared" si="6"/>
        <v>0</v>
      </c>
      <c r="BH128" s="195">
        <f t="shared" si="7"/>
        <v>0</v>
      </c>
      <c r="BI128" s="195">
        <f t="shared" si="8"/>
        <v>0</v>
      </c>
      <c r="BJ128" s="17" t="s">
        <v>14</v>
      </c>
      <c r="BK128" s="195">
        <f t="shared" si="9"/>
        <v>0</v>
      </c>
      <c r="BL128" s="17" t="s">
        <v>167</v>
      </c>
      <c r="BM128" s="194" t="s">
        <v>213</v>
      </c>
    </row>
    <row r="129" spans="2:65" s="1" customFormat="1" ht="24" customHeight="1">
      <c r="B129" s="34"/>
      <c r="C129" s="183" t="s">
        <v>252</v>
      </c>
      <c r="D129" s="183" t="s">
        <v>153</v>
      </c>
      <c r="E129" s="184" t="s">
        <v>2244</v>
      </c>
      <c r="F129" s="185" t="s">
        <v>2245</v>
      </c>
      <c r="G129" s="186" t="s">
        <v>1842</v>
      </c>
      <c r="H129" s="187">
        <v>218</v>
      </c>
      <c r="I129" s="188"/>
      <c r="J129" s="189">
        <f t="shared" si="0"/>
        <v>0</v>
      </c>
      <c r="K129" s="185" t="s">
        <v>1</v>
      </c>
      <c r="L129" s="38"/>
      <c r="M129" s="190" t="s">
        <v>1</v>
      </c>
      <c r="N129" s="191" t="s">
        <v>43</v>
      </c>
      <c r="O129" s="66"/>
      <c r="P129" s="192">
        <f t="shared" si="1"/>
        <v>0</v>
      </c>
      <c r="Q129" s="192">
        <v>0</v>
      </c>
      <c r="R129" s="192">
        <f t="shared" si="2"/>
        <v>0</v>
      </c>
      <c r="S129" s="192">
        <v>0</v>
      </c>
      <c r="T129" s="193">
        <f t="shared" si="3"/>
        <v>0</v>
      </c>
      <c r="AR129" s="194" t="s">
        <v>167</v>
      </c>
      <c r="AT129" s="194" t="s">
        <v>153</v>
      </c>
      <c r="AU129" s="194" t="s">
        <v>14</v>
      </c>
      <c r="AY129" s="17" t="s">
        <v>151</v>
      </c>
      <c r="BE129" s="195">
        <f t="shared" si="4"/>
        <v>0</v>
      </c>
      <c r="BF129" s="195">
        <f t="shared" si="5"/>
        <v>0</v>
      </c>
      <c r="BG129" s="195">
        <f t="shared" si="6"/>
        <v>0</v>
      </c>
      <c r="BH129" s="195">
        <f t="shared" si="7"/>
        <v>0</v>
      </c>
      <c r="BI129" s="195">
        <f t="shared" si="8"/>
        <v>0</v>
      </c>
      <c r="BJ129" s="17" t="s">
        <v>14</v>
      </c>
      <c r="BK129" s="195">
        <f t="shared" si="9"/>
        <v>0</v>
      </c>
      <c r="BL129" s="17" t="s">
        <v>167</v>
      </c>
      <c r="BM129" s="194" t="s">
        <v>382</v>
      </c>
    </row>
    <row r="130" spans="2:65" s="1" customFormat="1" ht="24" customHeight="1">
      <c r="B130" s="34"/>
      <c r="C130" s="183" t="s">
        <v>256</v>
      </c>
      <c r="D130" s="183" t="s">
        <v>153</v>
      </c>
      <c r="E130" s="184" t="s">
        <v>2246</v>
      </c>
      <c r="F130" s="185" t="s">
        <v>2247</v>
      </c>
      <c r="G130" s="186" t="s">
        <v>1842</v>
      </c>
      <c r="H130" s="187">
        <v>10</v>
      </c>
      <c r="I130" s="188"/>
      <c r="J130" s="189">
        <f t="shared" si="0"/>
        <v>0</v>
      </c>
      <c r="K130" s="185" t="s">
        <v>1</v>
      </c>
      <c r="L130" s="38"/>
      <c r="M130" s="190" t="s">
        <v>1</v>
      </c>
      <c r="N130" s="191" t="s">
        <v>43</v>
      </c>
      <c r="O130" s="66"/>
      <c r="P130" s="192">
        <f t="shared" si="1"/>
        <v>0</v>
      </c>
      <c r="Q130" s="192">
        <v>0</v>
      </c>
      <c r="R130" s="192">
        <f t="shared" si="2"/>
        <v>0</v>
      </c>
      <c r="S130" s="192">
        <v>0</v>
      </c>
      <c r="T130" s="193">
        <f t="shared" si="3"/>
        <v>0</v>
      </c>
      <c r="AR130" s="194" t="s">
        <v>167</v>
      </c>
      <c r="AT130" s="194" t="s">
        <v>153</v>
      </c>
      <c r="AU130" s="194" t="s">
        <v>14</v>
      </c>
      <c r="AY130" s="17" t="s">
        <v>151</v>
      </c>
      <c r="BE130" s="195">
        <f t="shared" si="4"/>
        <v>0</v>
      </c>
      <c r="BF130" s="195">
        <f t="shared" si="5"/>
        <v>0</v>
      </c>
      <c r="BG130" s="195">
        <f t="shared" si="6"/>
        <v>0</v>
      </c>
      <c r="BH130" s="195">
        <f t="shared" si="7"/>
        <v>0</v>
      </c>
      <c r="BI130" s="195">
        <f t="shared" si="8"/>
        <v>0</v>
      </c>
      <c r="BJ130" s="17" t="s">
        <v>14</v>
      </c>
      <c r="BK130" s="195">
        <f t="shared" si="9"/>
        <v>0</v>
      </c>
      <c r="BL130" s="17" t="s">
        <v>167</v>
      </c>
      <c r="BM130" s="194" t="s">
        <v>197</v>
      </c>
    </row>
    <row r="131" spans="2:65" s="1" customFormat="1" ht="24" customHeight="1">
      <c r="B131" s="34"/>
      <c r="C131" s="183" t="s">
        <v>193</v>
      </c>
      <c r="D131" s="183" t="s">
        <v>153</v>
      </c>
      <c r="E131" s="184" t="s">
        <v>2248</v>
      </c>
      <c r="F131" s="185" t="s">
        <v>2249</v>
      </c>
      <c r="G131" s="186" t="s">
        <v>1842</v>
      </c>
      <c r="H131" s="187">
        <v>10</v>
      </c>
      <c r="I131" s="188"/>
      <c r="J131" s="189">
        <f t="shared" si="0"/>
        <v>0</v>
      </c>
      <c r="K131" s="185" t="s">
        <v>1</v>
      </c>
      <c r="L131" s="38"/>
      <c r="M131" s="190" t="s">
        <v>1</v>
      </c>
      <c r="N131" s="191" t="s">
        <v>43</v>
      </c>
      <c r="O131" s="66"/>
      <c r="P131" s="192">
        <f t="shared" si="1"/>
        <v>0</v>
      </c>
      <c r="Q131" s="192">
        <v>0</v>
      </c>
      <c r="R131" s="192">
        <f t="shared" si="2"/>
        <v>0</v>
      </c>
      <c r="S131" s="192">
        <v>0</v>
      </c>
      <c r="T131" s="193">
        <f t="shared" si="3"/>
        <v>0</v>
      </c>
      <c r="AR131" s="194" t="s">
        <v>167</v>
      </c>
      <c r="AT131" s="194" t="s">
        <v>153</v>
      </c>
      <c r="AU131" s="194" t="s">
        <v>14</v>
      </c>
      <c r="AY131" s="17" t="s">
        <v>151</v>
      </c>
      <c r="BE131" s="195">
        <f t="shared" si="4"/>
        <v>0</v>
      </c>
      <c r="BF131" s="195">
        <f t="shared" si="5"/>
        <v>0</v>
      </c>
      <c r="BG131" s="195">
        <f t="shared" si="6"/>
        <v>0</v>
      </c>
      <c r="BH131" s="195">
        <f t="shared" si="7"/>
        <v>0</v>
      </c>
      <c r="BI131" s="195">
        <f t="shared" si="8"/>
        <v>0</v>
      </c>
      <c r="BJ131" s="17" t="s">
        <v>14</v>
      </c>
      <c r="BK131" s="195">
        <f t="shared" si="9"/>
        <v>0</v>
      </c>
      <c r="BL131" s="17" t="s">
        <v>167</v>
      </c>
      <c r="BM131" s="194" t="s">
        <v>208</v>
      </c>
    </row>
    <row r="132" spans="2:65" s="1" customFormat="1" ht="24" customHeight="1">
      <c r="B132" s="34"/>
      <c r="C132" s="183" t="s">
        <v>343</v>
      </c>
      <c r="D132" s="183" t="s">
        <v>153</v>
      </c>
      <c r="E132" s="184" t="s">
        <v>2250</v>
      </c>
      <c r="F132" s="185" t="s">
        <v>2251</v>
      </c>
      <c r="G132" s="186" t="s">
        <v>1842</v>
      </c>
      <c r="H132" s="187">
        <v>8</v>
      </c>
      <c r="I132" s="188"/>
      <c r="J132" s="189">
        <f t="shared" si="0"/>
        <v>0</v>
      </c>
      <c r="K132" s="185" t="s">
        <v>1</v>
      </c>
      <c r="L132" s="38"/>
      <c r="M132" s="190" t="s">
        <v>1</v>
      </c>
      <c r="N132" s="191" t="s">
        <v>43</v>
      </c>
      <c r="O132" s="66"/>
      <c r="P132" s="192">
        <f t="shared" si="1"/>
        <v>0</v>
      </c>
      <c r="Q132" s="192">
        <v>0</v>
      </c>
      <c r="R132" s="192">
        <f t="shared" si="2"/>
        <v>0</v>
      </c>
      <c r="S132" s="192">
        <v>0</v>
      </c>
      <c r="T132" s="193">
        <f t="shared" si="3"/>
        <v>0</v>
      </c>
      <c r="AR132" s="194" t="s">
        <v>167</v>
      </c>
      <c r="AT132" s="194" t="s">
        <v>153</v>
      </c>
      <c r="AU132" s="194" t="s">
        <v>14</v>
      </c>
      <c r="AY132" s="17" t="s">
        <v>151</v>
      </c>
      <c r="BE132" s="195">
        <f t="shared" si="4"/>
        <v>0</v>
      </c>
      <c r="BF132" s="195">
        <f t="shared" si="5"/>
        <v>0</v>
      </c>
      <c r="BG132" s="195">
        <f t="shared" si="6"/>
        <v>0</v>
      </c>
      <c r="BH132" s="195">
        <f t="shared" si="7"/>
        <v>0</v>
      </c>
      <c r="BI132" s="195">
        <f t="shared" si="8"/>
        <v>0</v>
      </c>
      <c r="BJ132" s="17" t="s">
        <v>14</v>
      </c>
      <c r="BK132" s="195">
        <f t="shared" si="9"/>
        <v>0</v>
      </c>
      <c r="BL132" s="17" t="s">
        <v>167</v>
      </c>
      <c r="BM132" s="194" t="s">
        <v>409</v>
      </c>
    </row>
    <row r="133" spans="2:65" s="1" customFormat="1" ht="24" customHeight="1">
      <c r="B133" s="34"/>
      <c r="C133" s="183" t="s">
        <v>8</v>
      </c>
      <c r="D133" s="183" t="s">
        <v>153</v>
      </c>
      <c r="E133" s="184" t="s">
        <v>2252</v>
      </c>
      <c r="F133" s="185" t="s">
        <v>2253</v>
      </c>
      <c r="G133" s="186" t="s">
        <v>1842</v>
      </c>
      <c r="H133" s="187">
        <v>1</v>
      </c>
      <c r="I133" s="188"/>
      <c r="J133" s="189">
        <f t="shared" si="0"/>
        <v>0</v>
      </c>
      <c r="K133" s="185" t="s">
        <v>1</v>
      </c>
      <c r="L133" s="38"/>
      <c r="M133" s="190" t="s">
        <v>1</v>
      </c>
      <c r="N133" s="191" t="s">
        <v>43</v>
      </c>
      <c r="O133" s="66"/>
      <c r="P133" s="192">
        <f t="shared" si="1"/>
        <v>0</v>
      </c>
      <c r="Q133" s="192">
        <v>0</v>
      </c>
      <c r="R133" s="192">
        <f t="shared" si="2"/>
        <v>0</v>
      </c>
      <c r="S133" s="192">
        <v>0</v>
      </c>
      <c r="T133" s="193">
        <f t="shared" si="3"/>
        <v>0</v>
      </c>
      <c r="AR133" s="194" t="s">
        <v>167</v>
      </c>
      <c r="AT133" s="194" t="s">
        <v>153</v>
      </c>
      <c r="AU133" s="194" t="s">
        <v>14</v>
      </c>
      <c r="AY133" s="17" t="s">
        <v>151</v>
      </c>
      <c r="BE133" s="195">
        <f t="shared" si="4"/>
        <v>0</v>
      </c>
      <c r="BF133" s="195">
        <f t="shared" si="5"/>
        <v>0</v>
      </c>
      <c r="BG133" s="195">
        <f t="shared" si="6"/>
        <v>0</v>
      </c>
      <c r="BH133" s="195">
        <f t="shared" si="7"/>
        <v>0</v>
      </c>
      <c r="BI133" s="195">
        <f t="shared" si="8"/>
        <v>0</v>
      </c>
      <c r="BJ133" s="17" t="s">
        <v>14</v>
      </c>
      <c r="BK133" s="195">
        <f t="shared" si="9"/>
        <v>0</v>
      </c>
      <c r="BL133" s="17" t="s">
        <v>167</v>
      </c>
      <c r="BM133" s="194" t="s">
        <v>420</v>
      </c>
    </row>
    <row r="134" spans="2:65" s="1" customFormat="1" ht="24" customHeight="1">
      <c r="B134" s="34"/>
      <c r="C134" s="183" t="s">
        <v>264</v>
      </c>
      <c r="D134" s="183" t="s">
        <v>153</v>
      </c>
      <c r="E134" s="184" t="s">
        <v>2254</v>
      </c>
      <c r="F134" s="185" t="s">
        <v>2255</v>
      </c>
      <c r="G134" s="186" t="s">
        <v>1842</v>
      </c>
      <c r="H134" s="187">
        <v>1</v>
      </c>
      <c r="I134" s="188"/>
      <c r="J134" s="189">
        <f t="shared" si="0"/>
        <v>0</v>
      </c>
      <c r="K134" s="185" t="s">
        <v>1</v>
      </c>
      <c r="L134" s="38"/>
      <c r="M134" s="190" t="s">
        <v>1</v>
      </c>
      <c r="N134" s="191" t="s">
        <v>43</v>
      </c>
      <c r="O134" s="66"/>
      <c r="P134" s="192">
        <f t="shared" si="1"/>
        <v>0</v>
      </c>
      <c r="Q134" s="192">
        <v>0</v>
      </c>
      <c r="R134" s="192">
        <f t="shared" si="2"/>
        <v>0</v>
      </c>
      <c r="S134" s="192">
        <v>0</v>
      </c>
      <c r="T134" s="193">
        <f t="shared" si="3"/>
        <v>0</v>
      </c>
      <c r="AR134" s="194" t="s">
        <v>167</v>
      </c>
      <c r="AT134" s="194" t="s">
        <v>153</v>
      </c>
      <c r="AU134" s="194" t="s">
        <v>14</v>
      </c>
      <c r="AY134" s="17" t="s">
        <v>151</v>
      </c>
      <c r="BE134" s="195">
        <f t="shared" si="4"/>
        <v>0</v>
      </c>
      <c r="BF134" s="195">
        <f t="shared" si="5"/>
        <v>0</v>
      </c>
      <c r="BG134" s="195">
        <f t="shared" si="6"/>
        <v>0</v>
      </c>
      <c r="BH134" s="195">
        <f t="shared" si="7"/>
        <v>0</v>
      </c>
      <c r="BI134" s="195">
        <f t="shared" si="8"/>
        <v>0</v>
      </c>
      <c r="BJ134" s="17" t="s">
        <v>14</v>
      </c>
      <c r="BK134" s="195">
        <f t="shared" si="9"/>
        <v>0</v>
      </c>
      <c r="BL134" s="17" t="s">
        <v>167</v>
      </c>
      <c r="BM134" s="194" t="s">
        <v>430</v>
      </c>
    </row>
    <row r="135" spans="2:65" s="1" customFormat="1" ht="16.5" customHeight="1">
      <c r="B135" s="34"/>
      <c r="C135" s="183" t="s">
        <v>260</v>
      </c>
      <c r="D135" s="183" t="s">
        <v>153</v>
      </c>
      <c r="E135" s="184" t="s">
        <v>2256</v>
      </c>
      <c r="F135" s="185" t="s">
        <v>2257</v>
      </c>
      <c r="G135" s="186" t="s">
        <v>1842</v>
      </c>
      <c r="H135" s="187">
        <v>3</v>
      </c>
      <c r="I135" s="188"/>
      <c r="J135" s="189">
        <f t="shared" si="0"/>
        <v>0</v>
      </c>
      <c r="K135" s="185" t="s">
        <v>1</v>
      </c>
      <c r="L135" s="38"/>
      <c r="M135" s="190" t="s">
        <v>1</v>
      </c>
      <c r="N135" s="191" t="s">
        <v>43</v>
      </c>
      <c r="O135" s="66"/>
      <c r="P135" s="192">
        <f t="shared" si="1"/>
        <v>0</v>
      </c>
      <c r="Q135" s="192">
        <v>0</v>
      </c>
      <c r="R135" s="192">
        <f t="shared" si="2"/>
        <v>0</v>
      </c>
      <c r="S135" s="192">
        <v>0</v>
      </c>
      <c r="T135" s="193">
        <f t="shared" si="3"/>
        <v>0</v>
      </c>
      <c r="AR135" s="194" t="s">
        <v>167</v>
      </c>
      <c r="AT135" s="194" t="s">
        <v>153</v>
      </c>
      <c r="AU135" s="194" t="s">
        <v>14</v>
      </c>
      <c r="AY135" s="17" t="s">
        <v>151</v>
      </c>
      <c r="BE135" s="195">
        <f t="shared" si="4"/>
        <v>0</v>
      </c>
      <c r="BF135" s="195">
        <f t="shared" si="5"/>
        <v>0</v>
      </c>
      <c r="BG135" s="195">
        <f t="shared" si="6"/>
        <v>0</v>
      </c>
      <c r="BH135" s="195">
        <f t="shared" si="7"/>
        <v>0</v>
      </c>
      <c r="BI135" s="195">
        <f t="shared" si="8"/>
        <v>0</v>
      </c>
      <c r="BJ135" s="17" t="s">
        <v>14</v>
      </c>
      <c r="BK135" s="195">
        <f t="shared" si="9"/>
        <v>0</v>
      </c>
      <c r="BL135" s="17" t="s">
        <v>167</v>
      </c>
      <c r="BM135" s="194" t="s">
        <v>440</v>
      </c>
    </row>
    <row r="136" spans="2:65" s="1" customFormat="1" ht="24" customHeight="1">
      <c r="B136" s="34"/>
      <c r="C136" s="183" t="s">
        <v>361</v>
      </c>
      <c r="D136" s="183" t="s">
        <v>153</v>
      </c>
      <c r="E136" s="184" t="s">
        <v>2258</v>
      </c>
      <c r="F136" s="185" t="s">
        <v>2259</v>
      </c>
      <c r="G136" s="186" t="s">
        <v>1842</v>
      </c>
      <c r="H136" s="187">
        <v>1</v>
      </c>
      <c r="I136" s="188"/>
      <c r="J136" s="189">
        <f t="shared" si="0"/>
        <v>0</v>
      </c>
      <c r="K136" s="185" t="s">
        <v>1</v>
      </c>
      <c r="L136" s="38"/>
      <c r="M136" s="190" t="s">
        <v>1</v>
      </c>
      <c r="N136" s="191" t="s">
        <v>43</v>
      </c>
      <c r="O136" s="66"/>
      <c r="P136" s="192">
        <f t="shared" si="1"/>
        <v>0</v>
      </c>
      <c r="Q136" s="192">
        <v>0</v>
      </c>
      <c r="R136" s="192">
        <f t="shared" si="2"/>
        <v>0</v>
      </c>
      <c r="S136" s="192">
        <v>0</v>
      </c>
      <c r="T136" s="193">
        <f t="shared" si="3"/>
        <v>0</v>
      </c>
      <c r="AR136" s="194" t="s">
        <v>167</v>
      </c>
      <c r="AT136" s="194" t="s">
        <v>153</v>
      </c>
      <c r="AU136" s="194" t="s">
        <v>14</v>
      </c>
      <c r="AY136" s="17" t="s">
        <v>151</v>
      </c>
      <c r="BE136" s="195">
        <f t="shared" si="4"/>
        <v>0</v>
      </c>
      <c r="BF136" s="195">
        <f t="shared" si="5"/>
        <v>0</v>
      </c>
      <c r="BG136" s="195">
        <f t="shared" si="6"/>
        <v>0</v>
      </c>
      <c r="BH136" s="195">
        <f t="shared" si="7"/>
        <v>0</v>
      </c>
      <c r="BI136" s="195">
        <f t="shared" si="8"/>
        <v>0</v>
      </c>
      <c r="BJ136" s="17" t="s">
        <v>14</v>
      </c>
      <c r="BK136" s="195">
        <f t="shared" si="9"/>
        <v>0</v>
      </c>
      <c r="BL136" s="17" t="s">
        <v>167</v>
      </c>
      <c r="BM136" s="194" t="s">
        <v>451</v>
      </c>
    </row>
    <row r="137" spans="2:65" s="1" customFormat="1" ht="24" customHeight="1">
      <c r="B137" s="34"/>
      <c r="C137" s="183" t="s">
        <v>367</v>
      </c>
      <c r="D137" s="183" t="s">
        <v>153</v>
      </c>
      <c r="E137" s="184" t="s">
        <v>2260</v>
      </c>
      <c r="F137" s="185" t="s">
        <v>2261</v>
      </c>
      <c r="G137" s="186" t="s">
        <v>1842</v>
      </c>
      <c r="H137" s="187">
        <v>1</v>
      </c>
      <c r="I137" s="188"/>
      <c r="J137" s="189">
        <f t="shared" si="0"/>
        <v>0</v>
      </c>
      <c r="K137" s="185" t="s">
        <v>1</v>
      </c>
      <c r="L137" s="38"/>
      <c r="M137" s="190" t="s">
        <v>1</v>
      </c>
      <c r="N137" s="191" t="s">
        <v>43</v>
      </c>
      <c r="O137" s="66"/>
      <c r="P137" s="192">
        <f t="shared" si="1"/>
        <v>0</v>
      </c>
      <c r="Q137" s="192">
        <v>0</v>
      </c>
      <c r="R137" s="192">
        <f t="shared" si="2"/>
        <v>0</v>
      </c>
      <c r="S137" s="192">
        <v>0</v>
      </c>
      <c r="T137" s="193">
        <f t="shared" si="3"/>
        <v>0</v>
      </c>
      <c r="AR137" s="194" t="s">
        <v>167</v>
      </c>
      <c r="AT137" s="194" t="s">
        <v>153</v>
      </c>
      <c r="AU137" s="194" t="s">
        <v>14</v>
      </c>
      <c r="AY137" s="17" t="s">
        <v>151</v>
      </c>
      <c r="BE137" s="195">
        <f t="shared" si="4"/>
        <v>0</v>
      </c>
      <c r="BF137" s="195">
        <f t="shared" si="5"/>
        <v>0</v>
      </c>
      <c r="BG137" s="195">
        <f t="shared" si="6"/>
        <v>0</v>
      </c>
      <c r="BH137" s="195">
        <f t="shared" si="7"/>
        <v>0</v>
      </c>
      <c r="BI137" s="195">
        <f t="shared" si="8"/>
        <v>0</v>
      </c>
      <c r="BJ137" s="17" t="s">
        <v>14</v>
      </c>
      <c r="BK137" s="195">
        <f t="shared" si="9"/>
        <v>0</v>
      </c>
      <c r="BL137" s="17" t="s">
        <v>167</v>
      </c>
      <c r="BM137" s="194" t="s">
        <v>461</v>
      </c>
    </row>
    <row r="138" spans="2:65" s="1" customFormat="1" ht="24" customHeight="1">
      <c r="B138" s="34"/>
      <c r="C138" s="183" t="s">
        <v>213</v>
      </c>
      <c r="D138" s="183" t="s">
        <v>153</v>
      </c>
      <c r="E138" s="184" t="s">
        <v>2262</v>
      </c>
      <c r="F138" s="185" t="s">
        <v>2263</v>
      </c>
      <c r="G138" s="186" t="s">
        <v>1842</v>
      </c>
      <c r="H138" s="187">
        <v>5</v>
      </c>
      <c r="I138" s="188"/>
      <c r="J138" s="189">
        <f t="shared" si="0"/>
        <v>0</v>
      </c>
      <c r="K138" s="185" t="s">
        <v>1</v>
      </c>
      <c r="L138" s="38"/>
      <c r="M138" s="190" t="s">
        <v>1</v>
      </c>
      <c r="N138" s="191" t="s">
        <v>43</v>
      </c>
      <c r="O138" s="66"/>
      <c r="P138" s="192">
        <f t="shared" si="1"/>
        <v>0</v>
      </c>
      <c r="Q138" s="192">
        <v>0</v>
      </c>
      <c r="R138" s="192">
        <f t="shared" si="2"/>
        <v>0</v>
      </c>
      <c r="S138" s="192">
        <v>0</v>
      </c>
      <c r="T138" s="193">
        <f t="shared" si="3"/>
        <v>0</v>
      </c>
      <c r="AR138" s="194" t="s">
        <v>167</v>
      </c>
      <c r="AT138" s="194" t="s">
        <v>153</v>
      </c>
      <c r="AU138" s="194" t="s">
        <v>14</v>
      </c>
      <c r="AY138" s="17" t="s">
        <v>151</v>
      </c>
      <c r="BE138" s="195">
        <f t="shared" si="4"/>
        <v>0</v>
      </c>
      <c r="BF138" s="195">
        <f t="shared" si="5"/>
        <v>0</v>
      </c>
      <c r="BG138" s="195">
        <f t="shared" si="6"/>
        <v>0</v>
      </c>
      <c r="BH138" s="195">
        <f t="shared" si="7"/>
        <v>0</v>
      </c>
      <c r="BI138" s="195">
        <f t="shared" si="8"/>
        <v>0</v>
      </c>
      <c r="BJ138" s="17" t="s">
        <v>14</v>
      </c>
      <c r="BK138" s="195">
        <f t="shared" si="9"/>
        <v>0</v>
      </c>
      <c r="BL138" s="17" t="s">
        <v>167</v>
      </c>
      <c r="BM138" s="194" t="s">
        <v>471</v>
      </c>
    </row>
    <row r="139" spans="2:65" s="1" customFormat="1" ht="24" customHeight="1">
      <c r="B139" s="34"/>
      <c r="C139" s="183" t="s">
        <v>7</v>
      </c>
      <c r="D139" s="183" t="s">
        <v>153</v>
      </c>
      <c r="E139" s="184" t="s">
        <v>2264</v>
      </c>
      <c r="F139" s="185" t="s">
        <v>2265</v>
      </c>
      <c r="G139" s="186" t="s">
        <v>1842</v>
      </c>
      <c r="H139" s="187">
        <v>3</v>
      </c>
      <c r="I139" s="188"/>
      <c r="J139" s="189">
        <f t="shared" si="0"/>
        <v>0</v>
      </c>
      <c r="K139" s="185" t="s">
        <v>1</v>
      </c>
      <c r="L139" s="38"/>
      <c r="M139" s="190" t="s">
        <v>1</v>
      </c>
      <c r="N139" s="191" t="s">
        <v>43</v>
      </c>
      <c r="O139" s="66"/>
      <c r="P139" s="192">
        <f t="shared" si="1"/>
        <v>0</v>
      </c>
      <c r="Q139" s="192">
        <v>0</v>
      </c>
      <c r="R139" s="192">
        <f t="shared" si="2"/>
        <v>0</v>
      </c>
      <c r="S139" s="192">
        <v>0</v>
      </c>
      <c r="T139" s="193">
        <f t="shared" si="3"/>
        <v>0</v>
      </c>
      <c r="AR139" s="194" t="s">
        <v>167</v>
      </c>
      <c r="AT139" s="194" t="s">
        <v>153</v>
      </c>
      <c r="AU139" s="194" t="s">
        <v>14</v>
      </c>
      <c r="AY139" s="17" t="s">
        <v>151</v>
      </c>
      <c r="BE139" s="195">
        <f t="shared" si="4"/>
        <v>0</v>
      </c>
      <c r="BF139" s="195">
        <f t="shared" si="5"/>
        <v>0</v>
      </c>
      <c r="BG139" s="195">
        <f t="shared" si="6"/>
        <v>0</v>
      </c>
      <c r="BH139" s="195">
        <f t="shared" si="7"/>
        <v>0</v>
      </c>
      <c r="BI139" s="195">
        <f t="shared" si="8"/>
        <v>0</v>
      </c>
      <c r="BJ139" s="17" t="s">
        <v>14</v>
      </c>
      <c r="BK139" s="195">
        <f t="shared" si="9"/>
        <v>0</v>
      </c>
      <c r="BL139" s="17" t="s">
        <v>167</v>
      </c>
      <c r="BM139" s="194" t="s">
        <v>479</v>
      </c>
    </row>
    <row r="140" spans="2:65" s="1" customFormat="1" ht="16.5" customHeight="1">
      <c r="B140" s="34"/>
      <c r="C140" s="183" t="s">
        <v>382</v>
      </c>
      <c r="D140" s="183" t="s">
        <v>153</v>
      </c>
      <c r="E140" s="184" t="s">
        <v>2266</v>
      </c>
      <c r="F140" s="185" t="s">
        <v>2267</v>
      </c>
      <c r="G140" s="186" t="s">
        <v>1842</v>
      </c>
      <c r="H140" s="187">
        <v>21</v>
      </c>
      <c r="I140" s="188"/>
      <c r="J140" s="189">
        <f t="shared" si="0"/>
        <v>0</v>
      </c>
      <c r="K140" s="185" t="s">
        <v>1</v>
      </c>
      <c r="L140" s="38"/>
      <c r="M140" s="190" t="s">
        <v>1</v>
      </c>
      <c r="N140" s="191" t="s">
        <v>43</v>
      </c>
      <c r="O140" s="66"/>
      <c r="P140" s="192">
        <f t="shared" si="1"/>
        <v>0</v>
      </c>
      <c r="Q140" s="192">
        <v>0</v>
      </c>
      <c r="R140" s="192">
        <f t="shared" si="2"/>
        <v>0</v>
      </c>
      <c r="S140" s="192">
        <v>0</v>
      </c>
      <c r="T140" s="193">
        <f t="shared" si="3"/>
        <v>0</v>
      </c>
      <c r="AR140" s="194" t="s">
        <v>167</v>
      </c>
      <c r="AT140" s="194" t="s">
        <v>153</v>
      </c>
      <c r="AU140" s="194" t="s">
        <v>14</v>
      </c>
      <c r="AY140" s="17" t="s">
        <v>151</v>
      </c>
      <c r="BE140" s="195">
        <f t="shared" si="4"/>
        <v>0</v>
      </c>
      <c r="BF140" s="195">
        <f t="shared" si="5"/>
        <v>0</v>
      </c>
      <c r="BG140" s="195">
        <f t="shared" si="6"/>
        <v>0</v>
      </c>
      <c r="BH140" s="195">
        <f t="shared" si="7"/>
        <v>0</v>
      </c>
      <c r="BI140" s="195">
        <f t="shared" si="8"/>
        <v>0</v>
      </c>
      <c r="BJ140" s="17" t="s">
        <v>14</v>
      </c>
      <c r="BK140" s="195">
        <f t="shared" si="9"/>
        <v>0</v>
      </c>
      <c r="BL140" s="17" t="s">
        <v>167</v>
      </c>
      <c r="BM140" s="194" t="s">
        <v>489</v>
      </c>
    </row>
    <row r="141" spans="2:65" s="1" customFormat="1" ht="24" customHeight="1">
      <c r="B141" s="34"/>
      <c r="C141" s="183" t="s">
        <v>386</v>
      </c>
      <c r="D141" s="183" t="s">
        <v>153</v>
      </c>
      <c r="E141" s="184" t="s">
        <v>2268</v>
      </c>
      <c r="F141" s="185" t="s">
        <v>2269</v>
      </c>
      <c r="G141" s="186" t="s">
        <v>1842</v>
      </c>
      <c r="H141" s="187">
        <v>95</v>
      </c>
      <c r="I141" s="188"/>
      <c r="J141" s="189">
        <f t="shared" si="0"/>
        <v>0</v>
      </c>
      <c r="K141" s="185" t="s">
        <v>1</v>
      </c>
      <c r="L141" s="38"/>
      <c r="M141" s="190" t="s">
        <v>1</v>
      </c>
      <c r="N141" s="191" t="s">
        <v>43</v>
      </c>
      <c r="O141" s="66"/>
      <c r="P141" s="192">
        <f t="shared" si="1"/>
        <v>0</v>
      </c>
      <c r="Q141" s="192">
        <v>0</v>
      </c>
      <c r="R141" s="192">
        <f t="shared" si="2"/>
        <v>0</v>
      </c>
      <c r="S141" s="192">
        <v>0</v>
      </c>
      <c r="T141" s="193">
        <f t="shared" si="3"/>
        <v>0</v>
      </c>
      <c r="AR141" s="194" t="s">
        <v>167</v>
      </c>
      <c r="AT141" s="194" t="s">
        <v>153</v>
      </c>
      <c r="AU141" s="194" t="s">
        <v>14</v>
      </c>
      <c r="AY141" s="17" t="s">
        <v>151</v>
      </c>
      <c r="BE141" s="195">
        <f t="shared" si="4"/>
        <v>0</v>
      </c>
      <c r="BF141" s="195">
        <f t="shared" si="5"/>
        <v>0</v>
      </c>
      <c r="BG141" s="195">
        <f t="shared" si="6"/>
        <v>0</v>
      </c>
      <c r="BH141" s="195">
        <f t="shared" si="7"/>
        <v>0</v>
      </c>
      <c r="BI141" s="195">
        <f t="shared" si="8"/>
        <v>0</v>
      </c>
      <c r="BJ141" s="17" t="s">
        <v>14</v>
      </c>
      <c r="BK141" s="195">
        <f t="shared" si="9"/>
        <v>0</v>
      </c>
      <c r="BL141" s="17" t="s">
        <v>167</v>
      </c>
      <c r="BM141" s="194" t="s">
        <v>497</v>
      </c>
    </row>
    <row r="142" spans="2:65" s="1" customFormat="1" ht="24" customHeight="1">
      <c r="B142" s="34"/>
      <c r="C142" s="183" t="s">
        <v>197</v>
      </c>
      <c r="D142" s="183" t="s">
        <v>153</v>
      </c>
      <c r="E142" s="184" t="s">
        <v>2270</v>
      </c>
      <c r="F142" s="185" t="s">
        <v>2271</v>
      </c>
      <c r="G142" s="186" t="s">
        <v>229</v>
      </c>
      <c r="H142" s="187">
        <v>230</v>
      </c>
      <c r="I142" s="188"/>
      <c r="J142" s="189">
        <f t="shared" si="0"/>
        <v>0</v>
      </c>
      <c r="K142" s="185" t="s">
        <v>1</v>
      </c>
      <c r="L142" s="38"/>
      <c r="M142" s="190" t="s">
        <v>1</v>
      </c>
      <c r="N142" s="191" t="s">
        <v>43</v>
      </c>
      <c r="O142" s="66"/>
      <c r="P142" s="192">
        <f t="shared" si="1"/>
        <v>0</v>
      </c>
      <c r="Q142" s="192">
        <v>0</v>
      </c>
      <c r="R142" s="192">
        <f t="shared" si="2"/>
        <v>0</v>
      </c>
      <c r="S142" s="192">
        <v>0</v>
      </c>
      <c r="T142" s="193">
        <f t="shared" si="3"/>
        <v>0</v>
      </c>
      <c r="AR142" s="194" t="s">
        <v>167</v>
      </c>
      <c r="AT142" s="194" t="s">
        <v>153</v>
      </c>
      <c r="AU142" s="194" t="s">
        <v>14</v>
      </c>
      <c r="AY142" s="17" t="s">
        <v>151</v>
      </c>
      <c r="BE142" s="195">
        <f t="shared" si="4"/>
        <v>0</v>
      </c>
      <c r="BF142" s="195">
        <f t="shared" si="5"/>
        <v>0</v>
      </c>
      <c r="BG142" s="195">
        <f t="shared" si="6"/>
        <v>0</v>
      </c>
      <c r="BH142" s="195">
        <f t="shared" si="7"/>
        <v>0</v>
      </c>
      <c r="BI142" s="195">
        <f t="shared" si="8"/>
        <v>0</v>
      </c>
      <c r="BJ142" s="17" t="s">
        <v>14</v>
      </c>
      <c r="BK142" s="195">
        <f t="shared" si="9"/>
        <v>0</v>
      </c>
      <c r="BL142" s="17" t="s">
        <v>167</v>
      </c>
      <c r="BM142" s="194" t="s">
        <v>506</v>
      </c>
    </row>
    <row r="143" spans="2:65" s="1" customFormat="1" ht="24" customHeight="1">
      <c r="B143" s="34"/>
      <c r="C143" s="183" t="s">
        <v>204</v>
      </c>
      <c r="D143" s="183" t="s">
        <v>153</v>
      </c>
      <c r="E143" s="184" t="s">
        <v>2272</v>
      </c>
      <c r="F143" s="185" t="s">
        <v>2273</v>
      </c>
      <c r="G143" s="186" t="s">
        <v>229</v>
      </c>
      <c r="H143" s="187">
        <v>310</v>
      </c>
      <c r="I143" s="188"/>
      <c r="J143" s="189">
        <f t="shared" si="0"/>
        <v>0</v>
      </c>
      <c r="K143" s="185" t="s">
        <v>1</v>
      </c>
      <c r="L143" s="38"/>
      <c r="M143" s="190" t="s">
        <v>1</v>
      </c>
      <c r="N143" s="191" t="s">
        <v>43</v>
      </c>
      <c r="O143" s="66"/>
      <c r="P143" s="192">
        <f t="shared" si="1"/>
        <v>0</v>
      </c>
      <c r="Q143" s="192">
        <v>0</v>
      </c>
      <c r="R143" s="192">
        <f t="shared" si="2"/>
        <v>0</v>
      </c>
      <c r="S143" s="192">
        <v>0</v>
      </c>
      <c r="T143" s="193">
        <f t="shared" si="3"/>
        <v>0</v>
      </c>
      <c r="AR143" s="194" t="s">
        <v>167</v>
      </c>
      <c r="AT143" s="194" t="s">
        <v>153</v>
      </c>
      <c r="AU143" s="194" t="s">
        <v>14</v>
      </c>
      <c r="AY143" s="17" t="s">
        <v>151</v>
      </c>
      <c r="BE143" s="195">
        <f t="shared" si="4"/>
        <v>0</v>
      </c>
      <c r="BF143" s="195">
        <f t="shared" si="5"/>
        <v>0</v>
      </c>
      <c r="BG143" s="195">
        <f t="shared" si="6"/>
        <v>0</v>
      </c>
      <c r="BH143" s="195">
        <f t="shared" si="7"/>
        <v>0</v>
      </c>
      <c r="BI143" s="195">
        <f t="shared" si="8"/>
        <v>0</v>
      </c>
      <c r="BJ143" s="17" t="s">
        <v>14</v>
      </c>
      <c r="BK143" s="195">
        <f t="shared" si="9"/>
        <v>0</v>
      </c>
      <c r="BL143" s="17" t="s">
        <v>167</v>
      </c>
      <c r="BM143" s="194" t="s">
        <v>517</v>
      </c>
    </row>
    <row r="144" spans="2:65" s="1" customFormat="1" ht="16.5" customHeight="1">
      <c r="B144" s="34"/>
      <c r="C144" s="183" t="s">
        <v>208</v>
      </c>
      <c r="D144" s="183" t="s">
        <v>153</v>
      </c>
      <c r="E144" s="184" t="s">
        <v>2274</v>
      </c>
      <c r="F144" s="185" t="s">
        <v>2275</v>
      </c>
      <c r="G144" s="186" t="s">
        <v>1842</v>
      </c>
      <c r="H144" s="187">
        <v>5</v>
      </c>
      <c r="I144" s="188"/>
      <c r="J144" s="189">
        <f t="shared" si="0"/>
        <v>0</v>
      </c>
      <c r="K144" s="185" t="s">
        <v>1</v>
      </c>
      <c r="L144" s="38"/>
      <c r="M144" s="190" t="s">
        <v>1</v>
      </c>
      <c r="N144" s="191" t="s">
        <v>43</v>
      </c>
      <c r="O144" s="66"/>
      <c r="P144" s="192">
        <f t="shared" si="1"/>
        <v>0</v>
      </c>
      <c r="Q144" s="192">
        <v>0</v>
      </c>
      <c r="R144" s="192">
        <f t="shared" si="2"/>
        <v>0</v>
      </c>
      <c r="S144" s="192">
        <v>0</v>
      </c>
      <c r="T144" s="193">
        <f t="shared" si="3"/>
        <v>0</v>
      </c>
      <c r="AR144" s="194" t="s">
        <v>167</v>
      </c>
      <c r="AT144" s="194" t="s">
        <v>153</v>
      </c>
      <c r="AU144" s="194" t="s">
        <v>14</v>
      </c>
      <c r="AY144" s="17" t="s">
        <v>151</v>
      </c>
      <c r="BE144" s="195">
        <f t="shared" si="4"/>
        <v>0</v>
      </c>
      <c r="BF144" s="195">
        <f t="shared" si="5"/>
        <v>0</v>
      </c>
      <c r="BG144" s="195">
        <f t="shared" si="6"/>
        <v>0</v>
      </c>
      <c r="BH144" s="195">
        <f t="shared" si="7"/>
        <v>0</v>
      </c>
      <c r="BI144" s="195">
        <f t="shared" si="8"/>
        <v>0</v>
      </c>
      <c r="BJ144" s="17" t="s">
        <v>14</v>
      </c>
      <c r="BK144" s="195">
        <f t="shared" si="9"/>
        <v>0</v>
      </c>
      <c r="BL144" s="17" t="s">
        <v>167</v>
      </c>
      <c r="BM144" s="194" t="s">
        <v>529</v>
      </c>
    </row>
    <row r="145" spans="2:65" s="1" customFormat="1" ht="24" customHeight="1">
      <c r="B145" s="34"/>
      <c r="C145" s="183" t="s">
        <v>403</v>
      </c>
      <c r="D145" s="183" t="s">
        <v>153</v>
      </c>
      <c r="E145" s="184" t="s">
        <v>2276</v>
      </c>
      <c r="F145" s="185" t="s">
        <v>2277</v>
      </c>
      <c r="G145" s="186" t="s">
        <v>1842</v>
      </c>
      <c r="H145" s="187">
        <v>42</v>
      </c>
      <c r="I145" s="188"/>
      <c r="J145" s="189">
        <f t="shared" si="0"/>
        <v>0</v>
      </c>
      <c r="K145" s="185" t="s">
        <v>1</v>
      </c>
      <c r="L145" s="38"/>
      <c r="M145" s="190" t="s">
        <v>1</v>
      </c>
      <c r="N145" s="191" t="s">
        <v>43</v>
      </c>
      <c r="O145" s="66"/>
      <c r="P145" s="192">
        <f t="shared" si="1"/>
        <v>0</v>
      </c>
      <c r="Q145" s="192">
        <v>0</v>
      </c>
      <c r="R145" s="192">
        <f t="shared" si="2"/>
        <v>0</v>
      </c>
      <c r="S145" s="192">
        <v>0</v>
      </c>
      <c r="T145" s="193">
        <f t="shared" si="3"/>
        <v>0</v>
      </c>
      <c r="AR145" s="194" t="s">
        <v>167</v>
      </c>
      <c r="AT145" s="194" t="s">
        <v>153</v>
      </c>
      <c r="AU145" s="194" t="s">
        <v>14</v>
      </c>
      <c r="AY145" s="17" t="s">
        <v>151</v>
      </c>
      <c r="BE145" s="195">
        <f t="shared" si="4"/>
        <v>0</v>
      </c>
      <c r="BF145" s="195">
        <f t="shared" si="5"/>
        <v>0</v>
      </c>
      <c r="BG145" s="195">
        <f t="shared" si="6"/>
        <v>0</v>
      </c>
      <c r="BH145" s="195">
        <f t="shared" si="7"/>
        <v>0</v>
      </c>
      <c r="BI145" s="195">
        <f t="shared" si="8"/>
        <v>0</v>
      </c>
      <c r="BJ145" s="17" t="s">
        <v>14</v>
      </c>
      <c r="BK145" s="195">
        <f t="shared" si="9"/>
        <v>0</v>
      </c>
      <c r="BL145" s="17" t="s">
        <v>167</v>
      </c>
      <c r="BM145" s="194" t="s">
        <v>539</v>
      </c>
    </row>
    <row r="146" spans="2:65" s="1" customFormat="1" ht="24" customHeight="1">
      <c r="B146" s="34"/>
      <c r="C146" s="183" t="s">
        <v>409</v>
      </c>
      <c r="D146" s="183" t="s">
        <v>153</v>
      </c>
      <c r="E146" s="184" t="s">
        <v>2278</v>
      </c>
      <c r="F146" s="185" t="s">
        <v>2279</v>
      </c>
      <c r="G146" s="186" t="s">
        <v>1842</v>
      </c>
      <c r="H146" s="187">
        <v>10</v>
      </c>
      <c r="I146" s="188"/>
      <c r="J146" s="189">
        <f t="shared" si="0"/>
        <v>0</v>
      </c>
      <c r="K146" s="185" t="s">
        <v>1</v>
      </c>
      <c r="L146" s="38"/>
      <c r="M146" s="190" t="s">
        <v>1</v>
      </c>
      <c r="N146" s="191" t="s">
        <v>43</v>
      </c>
      <c r="O146" s="66"/>
      <c r="P146" s="192">
        <f t="shared" si="1"/>
        <v>0</v>
      </c>
      <c r="Q146" s="192">
        <v>0</v>
      </c>
      <c r="R146" s="192">
        <f t="shared" si="2"/>
        <v>0</v>
      </c>
      <c r="S146" s="192">
        <v>0</v>
      </c>
      <c r="T146" s="193">
        <f t="shared" si="3"/>
        <v>0</v>
      </c>
      <c r="AR146" s="194" t="s">
        <v>167</v>
      </c>
      <c r="AT146" s="194" t="s">
        <v>153</v>
      </c>
      <c r="AU146" s="194" t="s">
        <v>14</v>
      </c>
      <c r="AY146" s="17" t="s">
        <v>151</v>
      </c>
      <c r="BE146" s="195">
        <f t="shared" si="4"/>
        <v>0</v>
      </c>
      <c r="BF146" s="195">
        <f t="shared" si="5"/>
        <v>0</v>
      </c>
      <c r="BG146" s="195">
        <f t="shared" si="6"/>
        <v>0</v>
      </c>
      <c r="BH146" s="195">
        <f t="shared" si="7"/>
        <v>0</v>
      </c>
      <c r="BI146" s="195">
        <f t="shared" si="8"/>
        <v>0</v>
      </c>
      <c r="BJ146" s="17" t="s">
        <v>14</v>
      </c>
      <c r="BK146" s="195">
        <f t="shared" si="9"/>
        <v>0</v>
      </c>
      <c r="BL146" s="17" t="s">
        <v>167</v>
      </c>
      <c r="BM146" s="194" t="s">
        <v>549</v>
      </c>
    </row>
    <row r="147" spans="2:65" s="1" customFormat="1" ht="16.5" customHeight="1">
      <c r="B147" s="34"/>
      <c r="C147" s="183" t="s">
        <v>415</v>
      </c>
      <c r="D147" s="183" t="s">
        <v>153</v>
      </c>
      <c r="E147" s="184" t="s">
        <v>2280</v>
      </c>
      <c r="F147" s="185" t="s">
        <v>2281</v>
      </c>
      <c r="G147" s="186" t="s">
        <v>1842</v>
      </c>
      <c r="H147" s="187">
        <v>2</v>
      </c>
      <c r="I147" s="188"/>
      <c r="J147" s="189">
        <f t="shared" si="0"/>
        <v>0</v>
      </c>
      <c r="K147" s="185" t="s">
        <v>1</v>
      </c>
      <c r="L147" s="38"/>
      <c r="M147" s="190" t="s">
        <v>1</v>
      </c>
      <c r="N147" s="191" t="s">
        <v>43</v>
      </c>
      <c r="O147" s="66"/>
      <c r="P147" s="192">
        <f t="shared" si="1"/>
        <v>0</v>
      </c>
      <c r="Q147" s="192">
        <v>0</v>
      </c>
      <c r="R147" s="192">
        <f t="shared" si="2"/>
        <v>0</v>
      </c>
      <c r="S147" s="192">
        <v>0</v>
      </c>
      <c r="T147" s="193">
        <f t="shared" si="3"/>
        <v>0</v>
      </c>
      <c r="AR147" s="194" t="s">
        <v>167</v>
      </c>
      <c r="AT147" s="194" t="s">
        <v>153</v>
      </c>
      <c r="AU147" s="194" t="s">
        <v>14</v>
      </c>
      <c r="AY147" s="17" t="s">
        <v>151</v>
      </c>
      <c r="BE147" s="195">
        <f t="shared" si="4"/>
        <v>0</v>
      </c>
      <c r="BF147" s="195">
        <f t="shared" si="5"/>
        <v>0</v>
      </c>
      <c r="BG147" s="195">
        <f t="shared" si="6"/>
        <v>0</v>
      </c>
      <c r="BH147" s="195">
        <f t="shared" si="7"/>
        <v>0</v>
      </c>
      <c r="BI147" s="195">
        <f t="shared" si="8"/>
        <v>0</v>
      </c>
      <c r="BJ147" s="17" t="s">
        <v>14</v>
      </c>
      <c r="BK147" s="195">
        <f t="shared" si="9"/>
        <v>0</v>
      </c>
      <c r="BL147" s="17" t="s">
        <v>167</v>
      </c>
      <c r="BM147" s="194" t="s">
        <v>563</v>
      </c>
    </row>
    <row r="148" spans="2:65" s="1" customFormat="1" ht="24" customHeight="1">
      <c r="B148" s="34"/>
      <c r="C148" s="183" t="s">
        <v>420</v>
      </c>
      <c r="D148" s="183" t="s">
        <v>153</v>
      </c>
      <c r="E148" s="184" t="s">
        <v>2282</v>
      </c>
      <c r="F148" s="185" t="s">
        <v>2283</v>
      </c>
      <c r="G148" s="186" t="s">
        <v>1842</v>
      </c>
      <c r="H148" s="187">
        <v>20</v>
      </c>
      <c r="I148" s="188"/>
      <c r="J148" s="189">
        <f t="shared" si="0"/>
        <v>0</v>
      </c>
      <c r="K148" s="185" t="s">
        <v>1</v>
      </c>
      <c r="L148" s="38"/>
      <c r="M148" s="190" t="s">
        <v>1</v>
      </c>
      <c r="N148" s="191" t="s">
        <v>43</v>
      </c>
      <c r="O148" s="66"/>
      <c r="P148" s="192">
        <f t="shared" si="1"/>
        <v>0</v>
      </c>
      <c r="Q148" s="192">
        <v>0</v>
      </c>
      <c r="R148" s="192">
        <f t="shared" si="2"/>
        <v>0</v>
      </c>
      <c r="S148" s="192">
        <v>0</v>
      </c>
      <c r="T148" s="193">
        <f t="shared" si="3"/>
        <v>0</v>
      </c>
      <c r="AR148" s="194" t="s">
        <v>167</v>
      </c>
      <c r="AT148" s="194" t="s">
        <v>153</v>
      </c>
      <c r="AU148" s="194" t="s">
        <v>14</v>
      </c>
      <c r="AY148" s="17" t="s">
        <v>151</v>
      </c>
      <c r="BE148" s="195">
        <f t="shared" si="4"/>
        <v>0</v>
      </c>
      <c r="BF148" s="195">
        <f t="shared" si="5"/>
        <v>0</v>
      </c>
      <c r="BG148" s="195">
        <f t="shared" si="6"/>
        <v>0</v>
      </c>
      <c r="BH148" s="195">
        <f t="shared" si="7"/>
        <v>0</v>
      </c>
      <c r="BI148" s="195">
        <f t="shared" si="8"/>
        <v>0</v>
      </c>
      <c r="BJ148" s="17" t="s">
        <v>14</v>
      </c>
      <c r="BK148" s="195">
        <f t="shared" si="9"/>
        <v>0</v>
      </c>
      <c r="BL148" s="17" t="s">
        <v>167</v>
      </c>
      <c r="BM148" s="194" t="s">
        <v>572</v>
      </c>
    </row>
    <row r="149" spans="2:65" s="1" customFormat="1" ht="24" customHeight="1">
      <c r="B149" s="34"/>
      <c r="C149" s="183" t="s">
        <v>425</v>
      </c>
      <c r="D149" s="183" t="s">
        <v>153</v>
      </c>
      <c r="E149" s="184" t="s">
        <v>2284</v>
      </c>
      <c r="F149" s="185" t="s">
        <v>2285</v>
      </c>
      <c r="G149" s="186" t="s">
        <v>1842</v>
      </c>
      <c r="H149" s="187">
        <v>20</v>
      </c>
      <c r="I149" s="188"/>
      <c r="J149" s="189">
        <f t="shared" si="0"/>
        <v>0</v>
      </c>
      <c r="K149" s="185" t="s">
        <v>1</v>
      </c>
      <c r="L149" s="38"/>
      <c r="M149" s="190" t="s">
        <v>1</v>
      </c>
      <c r="N149" s="191" t="s">
        <v>43</v>
      </c>
      <c r="O149" s="66"/>
      <c r="P149" s="192">
        <f t="shared" si="1"/>
        <v>0</v>
      </c>
      <c r="Q149" s="192">
        <v>0</v>
      </c>
      <c r="R149" s="192">
        <f t="shared" si="2"/>
        <v>0</v>
      </c>
      <c r="S149" s="192">
        <v>0</v>
      </c>
      <c r="T149" s="193">
        <f t="shared" si="3"/>
        <v>0</v>
      </c>
      <c r="AR149" s="194" t="s">
        <v>167</v>
      </c>
      <c r="AT149" s="194" t="s">
        <v>153</v>
      </c>
      <c r="AU149" s="194" t="s">
        <v>14</v>
      </c>
      <c r="AY149" s="17" t="s">
        <v>151</v>
      </c>
      <c r="BE149" s="195">
        <f t="shared" si="4"/>
        <v>0</v>
      </c>
      <c r="BF149" s="195">
        <f t="shared" si="5"/>
        <v>0</v>
      </c>
      <c r="BG149" s="195">
        <f t="shared" si="6"/>
        <v>0</v>
      </c>
      <c r="BH149" s="195">
        <f t="shared" si="7"/>
        <v>0</v>
      </c>
      <c r="BI149" s="195">
        <f t="shared" si="8"/>
        <v>0</v>
      </c>
      <c r="BJ149" s="17" t="s">
        <v>14</v>
      </c>
      <c r="BK149" s="195">
        <f t="shared" si="9"/>
        <v>0</v>
      </c>
      <c r="BL149" s="17" t="s">
        <v>167</v>
      </c>
      <c r="BM149" s="194" t="s">
        <v>583</v>
      </c>
    </row>
    <row r="150" spans="2:65" s="1" customFormat="1" ht="24" customHeight="1">
      <c r="B150" s="34"/>
      <c r="C150" s="183" t="s">
        <v>430</v>
      </c>
      <c r="D150" s="183" t="s">
        <v>153</v>
      </c>
      <c r="E150" s="184" t="s">
        <v>2286</v>
      </c>
      <c r="F150" s="185" t="s">
        <v>2287</v>
      </c>
      <c r="G150" s="186" t="s">
        <v>1842</v>
      </c>
      <c r="H150" s="187">
        <v>10</v>
      </c>
      <c r="I150" s="188"/>
      <c r="J150" s="189">
        <f t="shared" si="0"/>
        <v>0</v>
      </c>
      <c r="K150" s="185" t="s">
        <v>1</v>
      </c>
      <c r="L150" s="38"/>
      <c r="M150" s="190" t="s">
        <v>1</v>
      </c>
      <c r="N150" s="191" t="s">
        <v>43</v>
      </c>
      <c r="O150" s="66"/>
      <c r="P150" s="192">
        <f t="shared" si="1"/>
        <v>0</v>
      </c>
      <c r="Q150" s="192">
        <v>0</v>
      </c>
      <c r="R150" s="192">
        <f t="shared" si="2"/>
        <v>0</v>
      </c>
      <c r="S150" s="192">
        <v>0</v>
      </c>
      <c r="T150" s="193">
        <f t="shared" si="3"/>
        <v>0</v>
      </c>
      <c r="AR150" s="194" t="s">
        <v>167</v>
      </c>
      <c r="AT150" s="194" t="s">
        <v>153</v>
      </c>
      <c r="AU150" s="194" t="s">
        <v>14</v>
      </c>
      <c r="AY150" s="17" t="s">
        <v>151</v>
      </c>
      <c r="BE150" s="195">
        <f t="shared" si="4"/>
        <v>0</v>
      </c>
      <c r="BF150" s="195">
        <f t="shared" si="5"/>
        <v>0</v>
      </c>
      <c r="BG150" s="195">
        <f t="shared" si="6"/>
        <v>0</v>
      </c>
      <c r="BH150" s="195">
        <f t="shared" si="7"/>
        <v>0</v>
      </c>
      <c r="BI150" s="195">
        <f t="shared" si="8"/>
        <v>0</v>
      </c>
      <c r="BJ150" s="17" t="s">
        <v>14</v>
      </c>
      <c r="BK150" s="195">
        <f t="shared" si="9"/>
        <v>0</v>
      </c>
      <c r="BL150" s="17" t="s">
        <v>167</v>
      </c>
      <c r="BM150" s="194" t="s">
        <v>593</v>
      </c>
    </row>
    <row r="151" spans="2:65" s="1" customFormat="1" ht="24" customHeight="1">
      <c r="B151" s="34"/>
      <c r="C151" s="183" t="s">
        <v>435</v>
      </c>
      <c r="D151" s="183" t="s">
        <v>153</v>
      </c>
      <c r="E151" s="184" t="s">
        <v>2288</v>
      </c>
      <c r="F151" s="185" t="s">
        <v>2289</v>
      </c>
      <c r="G151" s="186" t="s">
        <v>1842</v>
      </c>
      <c r="H151" s="187">
        <v>12</v>
      </c>
      <c r="I151" s="188"/>
      <c r="J151" s="189">
        <f aca="true" t="shared" si="10" ref="J151:J182">ROUND(I151*H151,2)</f>
        <v>0</v>
      </c>
      <c r="K151" s="185" t="s">
        <v>1</v>
      </c>
      <c r="L151" s="38"/>
      <c r="M151" s="190" t="s">
        <v>1</v>
      </c>
      <c r="N151" s="191" t="s">
        <v>43</v>
      </c>
      <c r="O151" s="66"/>
      <c r="P151" s="192">
        <f aca="true" t="shared" si="11" ref="P151:P182">O151*H151</f>
        <v>0</v>
      </c>
      <c r="Q151" s="192">
        <v>0</v>
      </c>
      <c r="R151" s="192">
        <f aca="true" t="shared" si="12" ref="R151:R182">Q151*H151</f>
        <v>0</v>
      </c>
      <c r="S151" s="192">
        <v>0</v>
      </c>
      <c r="T151" s="193">
        <f aca="true" t="shared" si="13" ref="T151:T182">S151*H151</f>
        <v>0</v>
      </c>
      <c r="AR151" s="194" t="s">
        <v>167</v>
      </c>
      <c r="AT151" s="194" t="s">
        <v>153</v>
      </c>
      <c r="AU151" s="194" t="s">
        <v>14</v>
      </c>
      <c r="AY151" s="17" t="s">
        <v>151</v>
      </c>
      <c r="BE151" s="195">
        <f aca="true" t="shared" si="14" ref="BE151:BE182">IF(N151="základní",J151,0)</f>
        <v>0</v>
      </c>
      <c r="BF151" s="195">
        <f aca="true" t="shared" si="15" ref="BF151:BF182">IF(N151="snížená",J151,0)</f>
        <v>0</v>
      </c>
      <c r="BG151" s="195">
        <f aca="true" t="shared" si="16" ref="BG151:BG182">IF(N151="zákl. přenesená",J151,0)</f>
        <v>0</v>
      </c>
      <c r="BH151" s="195">
        <f aca="true" t="shared" si="17" ref="BH151:BH182">IF(N151="sníž. přenesená",J151,0)</f>
        <v>0</v>
      </c>
      <c r="BI151" s="195">
        <f aca="true" t="shared" si="18" ref="BI151:BI182">IF(N151="nulová",J151,0)</f>
        <v>0</v>
      </c>
      <c r="BJ151" s="17" t="s">
        <v>14</v>
      </c>
      <c r="BK151" s="195">
        <f aca="true" t="shared" si="19" ref="BK151:BK182">ROUND(I151*H151,2)</f>
        <v>0</v>
      </c>
      <c r="BL151" s="17" t="s">
        <v>167</v>
      </c>
      <c r="BM151" s="194" t="s">
        <v>623</v>
      </c>
    </row>
    <row r="152" spans="2:65" s="1" customFormat="1" ht="24" customHeight="1">
      <c r="B152" s="34"/>
      <c r="C152" s="183" t="s">
        <v>440</v>
      </c>
      <c r="D152" s="183" t="s">
        <v>153</v>
      </c>
      <c r="E152" s="184" t="s">
        <v>2290</v>
      </c>
      <c r="F152" s="185" t="s">
        <v>2291</v>
      </c>
      <c r="G152" s="186" t="s">
        <v>229</v>
      </c>
      <c r="H152" s="187">
        <v>55</v>
      </c>
      <c r="I152" s="188"/>
      <c r="J152" s="189">
        <f t="shared" si="10"/>
        <v>0</v>
      </c>
      <c r="K152" s="185" t="s">
        <v>1</v>
      </c>
      <c r="L152" s="38"/>
      <c r="M152" s="190" t="s">
        <v>1</v>
      </c>
      <c r="N152" s="191" t="s">
        <v>43</v>
      </c>
      <c r="O152" s="66"/>
      <c r="P152" s="192">
        <f t="shared" si="11"/>
        <v>0</v>
      </c>
      <c r="Q152" s="192">
        <v>0</v>
      </c>
      <c r="R152" s="192">
        <f t="shared" si="12"/>
        <v>0</v>
      </c>
      <c r="S152" s="192">
        <v>0</v>
      </c>
      <c r="T152" s="193">
        <f t="shared" si="13"/>
        <v>0</v>
      </c>
      <c r="AR152" s="194" t="s">
        <v>167</v>
      </c>
      <c r="AT152" s="194" t="s">
        <v>153</v>
      </c>
      <c r="AU152" s="194" t="s">
        <v>14</v>
      </c>
      <c r="AY152" s="17" t="s">
        <v>151</v>
      </c>
      <c r="BE152" s="195">
        <f t="shared" si="14"/>
        <v>0</v>
      </c>
      <c r="BF152" s="195">
        <f t="shared" si="15"/>
        <v>0</v>
      </c>
      <c r="BG152" s="195">
        <f t="shared" si="16"/>
        <v>0</v>
      </c>
      <c r="BH152" s="195">
        <f t="shared" si="17"/>
        <v>0</v>
      </c>
      <c r="BI152" s="195">
        <f t="shared" si="18"/>
        <v>0</v>
      </c>
      <c r="BJ152" s="17" t="s">
        <v>14</v>
      </c>
      <c r="BK152" s="195">
        <f t="shared" si="19"/>
        <v>0</v>
      </c>
      <c r="BL152" s="17" t="s">
        <v>167</v>
      </c>
      <c r="BM152" s="194" t="s">
        <v>633</v>
      </c>
    </row>
    <row r="153" spans="2:65" s="1" customFormat="1" ht="16.5" customHeight="1">
      <c r="B153" s="34"/>
      <c r="C153" s="183" t="s">
        <v>445</v>
      </c>
      <c r="D153" s="183" t="s">
        <v>153</v>
      </c>
      <c r="E153" s="184" t="s">
        <v>2292</v>
      </c>
      <c r="F153" s="185" t="s">
        <v>2293</v>
      </c>
      <c r="G153" s="186" t="s">
        <v>229</v>
      </c>
      <c r="H153" s="187">
        <v>50</v>
      </c>
      <c r="I153" s="188"/>
      <c r="J153" s="189">
        <f t="shared" si="10"/>
        <v>0</v>
      </c>
      <c r="K153" s="185" t="s">
        <v>1</v>
      </c>
      <c r="L153" s="38"/>
      <c r="M153" s="190" t="s">
        <v>1</v>
      </c>
      <c r="N153" s="191" t="s">
        <v>43</v>
      </c>
      <c r="O153" s="66"/>
      <c r="P153" s="192">
        <f t="shared" si="11"/>
        <v>0</v>
      </c>
      <c r="Q153" s="192">
        <v>0</v>
      </c>
      <c r="R153" s="192">
        <f t="shared" si="12"/>
        <v>0</v>
      </c>
      <c r="S153" s="192">
        <v>0</v>
      </c>
      <c r="T153" s="193">
        <f t="shared" si="13"/>
        <v>0</v>
      </c>
      <c r="AR153" s="194" t="s">
        <v>167</v>
      </c>
      <c r="AT153" s="194" t="s">
        <v>153</v>
      </c>
      <c r="AU153" s="194" t="s">
        <v>14</v>
      </c>
      <c r="AY153" s="17" t="s">
        <v>151</v>
      </c>
      <c r="BE153" s="195">
        <f t="shared" si="14"/>
        <v>0</v>
      </c>
      <c r="BF153" s="195">
        <f t="shared" si="15"/>
        <v>0</v>
      </c>
      <c r="BG153" s="195">
        <f t="shared" si="16"/>
        <v>0</v>
      </c>
      <c r="BH153" s="195">
        <f t="shared" si="17"/>
        <v>0</v>
      </c>
      <c r="BI153" s="195">
        <f t="shared" si="18"/>
        <v>0</v>
      </c>
      <c r="BJ153" s="17" t="s">
        <v>14</v>
      </c>
      <c r="BK153" s="195">
        <f t="shared" si="19"/>
        <v>0</v>
      </c>
      <c r="BL153" s="17" t="s">
        <v>167</v>
      </c>
      <c r="BM153" s="194" t="s">
        <v>644</v>
      </c>
    </row>
    <row r="154" spans="2:65" s="1" customFormat="1" ht="24" customHeight="1">
      <c r="B154" s="34"/>
      <c r="C154" s="183" t="s">
        <v>451</v>
      </c>
      <c r="D154" s="183" t="s">
        <v>153</v>
      </c>
      <c r="E154" s="184" t="s">
        <v>2294</v>
      </c>
      <c r="F154" s="185" t="s">
        <v>2295</v>
      </c>
      <c r="G154" s="186" t="s">
        <v>229</v>
      </c>
      <c r="H154" s="187">
        <v>1545</v>
      </c>
      <c r="I154" s="188"/>
      <c r="J154" s="189">
        <f t="shared" si="10"/>
        <v>0</v>
      </c>
      <c r="K154" s="185" t="s">
        <v>1</v>
      </c>
      <c r="L154" s="38"/>
      <c r="M154" s="190" t="s">
        <v>1</v>
      </c>
      <c r="N154" s="191" t="s">
        <v>43</v>
      </c>
      <c r="O154" s="66"/>
      <c r="P154" s="192">
        <f t="shared" si="11"/>
        <v>0</v>
      </c>
      <c r="Q154" s="192">
        <v>0</v>
      </c>
      <c r="R154" s="192">
        <f t="shared" si="12"/>
        <v>0</v>
      </c>
      <c r="S154" s="192">
        <v>0</v>
      </c>
      <c r="T154" s="193">
        <f t="shared" si="13"/>
        <v>0</v>
      </c>
      <c r="AR154" s="194" t="s">
        <v>167</v>
      </c>
      <c r="AT154" s="194" t="s">
        <v>153</v>
      </c>
      <c r="AU154" s="194" t="s">
        <v>14</v>
      </c>
      <c r="AY154" s="17" t="s">
        <v>151</v>
      </c>
      <c r="BE154" s="195">
        <f t="shared" si="14"/>
        <v>0</v>
      </c>
      <c r="BF154" s="195">
        <f t="shared" si="15"/>
        <v>0</v>
      </c>
      <c r="BG154" s="195">
        <f t="shared" si="16"/>
        <v>0</v>
      </c>
      <c r="BH154" s="195">
        <f t="shared" si="17"/>
        <v>0</v>
      </c>
      <c r="BI154" s="195">
        <f t="shared" si="18"/>
        <v>0</v>
      </c>
      <c r="BJ154" s="17" t="s">
        <v>14</v>
      </c>
      <c r="BK154" s="195">
        <f t="shared" si="19"/>
        <v>0</v>
      </c>
      <c r="BL154" s="17" t="s">
        <v>167</v>
      </c>
      <c r="BM154" s="194" t="s">
        <v>654</v>
      </c>
    </row>
    <row r="155" spans="2:65" s="1" customFormat="1" ht="24" customHeight="1">
      <c r="B155" s="34"/>
      <c r="C155" s="183" t="s">
        <v>457</v>
      </c>
      <c r="D155" s="183" t="s">
        <v>153</v>
      </c>
      <c r="E155" s="184" t="s">
        <v>2296</v>
      </c>
      <c r="F155" s="185" t="s">
        <v>2297</v>
      </c>
      <c r="G155" s="186" t="s">
        <v>229</v>
      </c>
      <c r="H155" s="187">
        <v>28</v>
      </c>
      <c r="I155" s="188"/>
      <c r="J155" s="189">
        <f t="shared" si="10"/>
        <v>0</v>
      </c>
      <c r="K155" s="185" t="s">
        <v>1</v>
      </c>
      <c r="L155" s="38"/>
      <c r="M155" s="190" t="s">
        <v>1</v>
      </c>
      <c r="N155" s="191" t="s">
        <v>43</v>
      </c>
      <c r="O155" s="66"/>
      <c r="P155" s="192">
        <f t="shared" si="11"/>
        <v>0</v>
      </c>
      <c r="Q155" s="192">
        <v>0</v>
      </c>
      <c r="R155" s="192">
        <f t="shared" si="12"/>
        <v>0</v>
      </c>
      <c r="S155" s="192">
        <v>0</v>
      </c>
      <c r="T155" s="193">
        <f t="shared" si="13"/>
        <v>0</v>
      </c>
      <c r="AR155" s="194" t="s">
        <v>167</v>
      </c>
      <c r="AT155" s="194" t="s">
        <v>153</v>
      </c>
      <c r="AU155" s="194" t="s">
        <v>14</v>
      </c>
      <c r="AY155" s="17" t="s">
        <v>151</v>
      </c>
      <c r="BE155" s="195">
        <f t="shared" si="14"/>
        <v>0</v>
      </c>
      <c r="BF155" s="195">
        <f t="shared" si="15"/>
        <v>0</v>
      </c>
      <c r="BG155" s="195">
        <f t="shared" si="16"/>
        <v>0</v>
      </c>
      <c r="BH155" s="195">
        <f t="shared" si="17"/>
        <v>0</v>
      </c>
      <c r="BI155" s="195">
        <f t="shared" si="18"/>
        <v>0</v>
      </c>
      <c r="BJ155" s="17" t="s">
        <v>14</v>
      </c>
      <c r="BK155" s="195">
        <f t="shared" si="19"/>
        <v>0</v>
      </c>
      <c r="BL155" s="17" t="s">
        <v>167</v>
      </c>
      <c r="BM155" s="194" t="s">
        <v>661</v>
      </c>
    </row>
    <row r="156" spans="2:65" s="1" customFormat="1" ht="24" customHeight="1">
      <c r="B156" s="34"/>
      <c r="C156" s="183" t="s">
        <v>461</v>
      </c>
      <c r="D156" s="183" t="s">
        <v>153</v>
      </c>
      <c r="E156" s="184" t="s">
        <v>2298</v>
      </c>
      <c r="F156" s="185" t="s">
        <v>2299</v>
      </c>
      <c r="G156" s="186" t="s">
        <v>229</v>
      </c>
      <c r="H156" s="187">
        <v>15</v>
      </c>
      <c r="I156" s="188"/>
      <c r="J156" s="189">
        <f t="shared" si="10"/>
        <v>0</v>
      </c>
      <c r="K156" s="185" t="s">
        <v>1</v>
      </c>
      <c r="L156" s="38"/>
      <c r="M156" s="190" t="s">
        <v>1</v>
      </c>
      <c r="N156" s="191" t="s">
        <v>43</v>
      </c>
      <c r="O156" s="66"/>
      <c r="P156" s="192">
        <f t="shared" si="11"/>
        <v>0</v>
      </c>
      <c r="Q156" s="192">
        <v>0</v>
      </c>
      <c r="R156" s="192">
        <f t="shared" si="12"/>
        <v>0</v>
      </c>
      <c r="S156" s="192">
        <v>0</v>
      </c>
      <c r="T156" s="193">
        <f t="shared" si="13"/>
        <v>0</v>
      </c>
      <c r="AR156" s="194" t="s">
        <v>167</v>
      </c>
      <c r="AT156" s="194" t="s">
        <v>153</v>
      </c>
      <c r="AU156" s="194" t="s">
        <v>14</v>
      </c>
      <c r="AY156" s="17" t="s">
        <v>151</v>
      </c>
      <c r="BE156" s="195">
        <f t="shared" si="14"/>
        <v>0</v>
      </c>
      <c r="BF156" s="195">
        <f t="shared" si="15"/>
        <v>0</v>
      </c>
      <c r="BG156" s="195">
        <f t="shared" si="16"/>
        <v>0</v>
      </c>
      <c r="BH156" s="195">
        <f t="shared" si="17"/>
        <v>0</v>
      </c>
      <c r="BI156" s="195">
        <f t="shared" si="18"/>
        <v>0</v>
      </c>
      <c r="BJ156" s="17" t="s">
        <v>14</v>
      </c>
      <c r="BK156" s="195">
        <f t="shared" si="19"/>
        <v>0</v>
      </c>
      <c r="BL156" s="17" t="s">
        <v>167</v>
      </c>
      <c r="BM156" s="194" t="s">
        <v>669</v>
      </c>
    </row>
    <row r="157" spans="2:65" s="1" customFormat="1" ht="16.5" customHeight="1">
      <c r="B157" s="34"/>
      <c r="C157" s="183" t="s">
        <v>467</v>
      </c>
      <c r="D157" s="183" t="s">
        <v>153</v>
      </c>
      <c r="E157" s="184" t="s">
        <v>2300</v>
      </c>
      <c r="F157" s="185" t="s">
        <v>2301</v>
      </c>
      <c r="G157" s="186" t="s">
        <v>229</v>
      </c>
      <c r="H157" s="187">
        <v>30</v>
      </c>
      <c r="I157" s="188"/>
      <c r="J157" s="189">
        <f t="shared" si="10"/>
        <v>0</v>
      </c>
      <c r="K157" s="185" t="s">
        <v>1</v>
      </c>
      <c r="L157" s="38"/>
      <c r="M157" s="190" t="s">
        <v>1</v>
      </c>
      <c r="N157" s="191" t="s">
        <v>43</v>
      </c>
      <c r="O157" s="66"/>
      <c r="P157" s="192">
        <f t="shared" si="11"/>
        <v>0</v>
      </c>
      <c r="Q157" s="192">
        <v>0</v>
      </c>
      <c r="R157" s="192">
        <f t="shared" si="12"/>
        <v>0</v>
      </c>
      <c r="S157" s="192">
        <v>0</v>
      </c>
      <c r="T157" s="193">
        <f t="shared" si="13"/>
        <v>0</v>
      </c>
      <c r="AR157" s="194" t="s">
        <v>167</v>
      </c>
      <c r="AT157" s="194" t="s">
        <v>153</v>
      </c>
      <c r="AU157" s="194" t="s">
        <v>14</v>
      </c>
      <c r="AY157" s="17" t="s">
        <v>151</v>
      </c>
      <c r="BE157" s="195">
        <f t="shared" si="14"/>
        <v>0</v>
      </c>
      <c r="BF157" s="195">
        <f t="shared" si="15"/>
        <v>0</v>
      </c>
      <c r="BG157" s="195">
        <f t="shared" si="16"/>
        <v>0</v>
      </c>
      <c r="BH157" s="195">
        <f t="shared" si="17"/>
        <v>0</v>
      </c>
      <c r="BI157" s="195">
        <f t="shared" si="18"/>
        <v>0</v>
      </c>
      <c r="BJ157" s="17" t="s">
        <v>14</v>
      </c>
      <c r="BK157" s="195">
        <f t="shared" si="19"/>
        <v>0</v>
      </c>
      <c r="BL157" s="17" t="s">
        <v>167</v>
      </c>
      <c r="BM157" s="194" t="s">
        <v>1592</v>
      </c>
    </row>
    <row r="158" spans="2:65" s="1" customFormat="1" ht="16.5" customHeight="1">
      <c r="B158" s="34"/>
      <c r="C158" s="183" t="s">
        <v>471</v>
      </c>
      <c r="D158" s="183" t="s">
        <v>153</v>
      </c>
      <c r="E158" s="184" t="s">
        <v>2302</v>
      </c>
      <c r="F158" s="185" t="s">
        <v>2303</v>
      </c>
      <c r="G158" s="186" t="s">
        <v>229</v>
      </c>
      <c r="H158" s="187">
        <v>25</v>
      </c>
      <c r="I158" s="188"/>
      <c r="J158" s="189">
        <f t="shared" si="10"/>
        <v>0</v>
      </c>
      <c r="K158" s="185" t="s">
        <v>1</v>
      </c>
      <c r="L158" s="38"/>
      <c r="M158" s="190" t="s">
        <v>1</v>
      </c>
      <c r="N158" s="191" t="s">
        <v>43</v>
      </c>
      <c r="O158" s="66"/>
      <c r="P158" s="192">
        <f t="shared" si="11"/>
        <v>0</v>
      </c>
      <c r="Q158" s="192">
        <v>0</v>
      </c>
      <c r="R158" s="192">
        <f t="shared" si="12"/>
        <v>0</v>
      </c>
      <c r="S158" s="192">
        <v>0</v>
      </c>
      <c r="T158" s="193">
        <f t="shared" si="13"/>
        <v>0</v>
      </c>
      <c r="AR158" s="194" t="s">
        <v>167</v>
      </c>
      <c r="AT158" s="194" t="s">
        <v>153</v>
      </c>
      <c r="AU158" s="194" t="s">
        <v>14</v>
      </c>
      <c r="AY158" s="17" t="s">
        <v>151</v>
      </c>
      <c r="BE158" s="195">
        <f t="shared" si="14"/>
        <v>0</v>
      </c>
      <c r="BF158" s="195">
        <f t="shared" si="15"/>
        <v>0</v>
      </c>
      <c r="BG158" s="195">
        <f t="shared" si="16"/>
        <v>0</v>
      </c>
      <c r="BH158" s="195">
        <f t="shared" si="17"/>
        <v>0</v>
      </c>
      <c r="BI158" s="195">
        <f t="shared" si="18"/>
        <v>0</v>
      </c>
      <c r="BJ158" s="17" t="s">
        <v>14</v>
      </c>
      <c r="BK158" s="195">
        <f t="shared" si="19"/>
        <v>0</v>
      </c>
      <c r="BL158" s="17" t="s">
        <v>167</v>
      </c>
      <c r="BM158" s="194" t="s">
        <v>676</v>
      </c>
    </row>
    <row r="159" spans="2:65" s="1" customFormat="1" ht="24" customHeight="1">
      <c r="B159" s="34"/>
      <c r="C159" s="183" t="s">
        <v>475</v>
      </c>
      <c r="D159" s="183" t="s">
        <v>153</v>
      </c>
      <c r="E159" s="184" t="s">
        <v>2304</v>
      </c>
      <c r="F159" s="185" t="s">
        <v>2305</v>
      </c>
      <c r="G159" s="186" t="s">
        <v>229</v>
      </c>
      <c r="H159" s="187">
        <v>140</v>
      </c>
      <c r="I159" s="188"/>
      <c r="J159" s="189">
        <f t="shared" si="10"/>
        <v>0</v>
      </c>
      <c r="K159" s="185" t="s">
        <v>1</v>
      </c>
      <c r="L159" s="38"/>
      <c r="M159" s="190" t="s">
        <v>1</v>
      </c>
      <c r="N159" s="191" t="s">
        <v>43</v>
      </c>
      <c r="O159" s="66"/>
      <c r="P159" s="192">
        <f t="shared" si="11"/>
        <v>0</v>
      </c>
      <c r="Q159" s="192">
        <v>0</v>
      </c>
      <c r="R159" s="192">
        <f t="shared" si="12"/>
        <v>0</v>
      </c>
      <c r="S159" s="192">
        <v>0</v>
      </c>
      <c r="T159" s="193">
        <f t="shared" si="13"/>
        <v>0</v>
      </c>
      <c r="AR159" s="194" t="s">
        <v>167</v>
      </c>
      <c r="AT159" s="194" t="s">
        <v>153</v>
      </c>
      <c r="AU159" s="194" t="s">
        <v>14</v>
      </c>
      <c r="AY159" s="17" t="s">
        <v>151</v>
      </c>
      <c r="BE159" s="195">
        <f t="shared" si="14"/>
        <v>0</v>
      </c>
      <c r="BF159" s="195">
        <f t="shared" si="15"/>
        <v>0</v>
      </c>
      <c r="BG159" s="195">
        <f t="shared" si="16"/>
        <v>0</v>
      </c>
      <c r="BH159" s="195">
        <f t="shared" si="17"/>
        <v>0</v>
      </c>
      <c r="BI159" s="195">
        <f t="shared" si="18"/>
        <v>0</v>
      </c>
      <c r="BJ159" s="17" t="s">
        <v>14</v>
      </c>
      <c r="BK159" s="195">
        <f t="shared" si="19"/>
        <v>0</v>
      </c>
      <c r="BL159" s="17" t="s">
        <v>167</v>
      </c>
      <c r="BM159" s="194" t="s">
        <v>684</v>
      </c>
    </row>
    <row r="160" spans="2:65" s="1" customFormat="1" ht="24" customHeight="1">
      <c r="B160" s="34"/>
      <c r="C160" s="183" t="s">
        <v>479</v>
      </c>
      <c r="D160" s="183" t="s">
        <v>153</v>
      </c>
      <c r="E160" s="184" t="s">
        <v>2306</v>
      </c>
      <c r="F160" s="185" t="s">
        <v>2307</v>
      </c>
      <c r="G160" s="186" t="s">
        <v>1842</v>
      </c>
      <c r="H160" s="187">
        <v>7</v>
      </c>
      <c r="I160" s="188"/>
      <c r="J160" s="189">
        <f t="shared" si="10"/>
        <v>0</v>
      </c>
      <c r="K160" s="185" t="s">
        <v>1</v>
      </c>
      <c r="L160" s="38"/>
      <c r="M160" s="190" t="s">
        <v>1</v>
      </c>
      <c r="N160" s="191" t="s">
        <v>43</v>
      </c>
      <c r="O160" s="66"/>
      <c r="P160" s="192">
        <f t="shared" si="11"/>
        <v>0</v>
      </c>
      <c r="Q160" s="192">
        <v>0</v>
      </c>
      <c r="R160" s="192">
        <f t="shared" si="12"/>
        <v>0</v>
      </c>
      <c r="S160" s="192">
        <v>0</v>
      </c>
      <c r="T160" s="193">
        <f t="shared" si="13"/>
        <v>0</v>
      </c>
      <c r="AR160" s="194" t="s">
        <v>167</v>
      </c>
      <c r="AT160" s="194" t="s">
        <v>153</v>
      </c>
      <c r="AU160" s="194" t="s">
        <v>14</v>
      </c>
      <c r="AY160" s="17" t="s">
        <v>151</v>
      </c>
      <c r="BE160" s="195">
        <f t="shared" si="14"/>
        <v>0</v>
      </c>
      <c r="BF160" s="195">
        <f t="shared" si="15"/>
        <v>0</v>
      </c>
      <c r="BG160" s="195">
        <f t="shared" si="16"/>
        <v>0</v>
      </c>
      <c r="BH160" s="195">
        <f t="shared" si="17"/>
        <v>0</v>
      </c>
      <c r="BI160" s="195">
        <f t="shared" si="18"/>
        <v>0</v>
      </c>
      <c r="BJ160" s="17" t="s">
        <v>14</v>
      </c>
      <c r="BK160" s="195">
        <f t="shared" si="19"/>
        <v>0</v>
      </c>
      <c r="BL160" s="17" t="s">
        <v>167</v>
      </c>
      <c r="BM160" s="194" t="s">
        <v>692</v>
      </c>
    </row>
    <row r="161" spans="2:65" s="1" customFormat="1" ht="16.5" customHeight="1">
      <c r="B161" s="34"/>
      <c r="C161" s="183" t="s">
        <v>484</v>
      </c>
      <c r="D161" s="183" t="s">
        <v>153</v>
      </c>
      <c r="E161" s="184" t="s">
        <v>2308</v>
      </c>
      <c r="F161" s="185" t="s">
        <v>2309</v>
      </c>
      <c r="G161" s="186" t="s">
        <v>1842</v>
      </c>
      <c r="H161" s="187">
        <v>12</v>
      </c>
      <c r="I161" s="188"/>
      <c r="J161" s="189">
        <f t="shared" si="10"/>
        <v>0</v>
      </c>
      <c r="K161" s="185" t="s">
        <v>1</v>
      </c>
      <c r="L161" s="38"/>
      <c r="M161" s="190" t="s">
        <v>1</v>
      </c>
      <c r="N161" s="191" t="s">
        <v>43</v>
      </c>
      <c r="O161" s="66"/>
      <c r="P161" s="192">
        <f t="shared" si="11"/>
        <v>0</v>
      </c>
      <c r="Q161" s="192">
        <v>0</v>
      </c>
      <c r="R161" s="192">
        <f t="shared" si="12"/>
        <v>0</v>
      </c>
      <c r="S161" s="192">
        <v>0</v>
      </c>
      <c r="T161" s="193">
        <f t="shared" si="13"/>
        <v>0</v>
      </c>
      <c r="AR161" s="194" t="s">
        <v>167</v>
      </c>
      <c r="AT161" s="194" t="s">
        <v>153</v>
      </c>
      <c r="AU161" s="194" t="s">
        <v>14</v>
      </c>
      <c r="AY161" s="17" t="s">
        <v>151</v>
      </c>
      <c r="BE161" s="195">
        <f t="shared" si="14"/>
        <v>0</v>
      </c>
      <c r="BF161" s="195">
        <f t="shared" si="15"/>
        <v>0</v>
      </c>
      <c r="BG161" s="195">
        <f t="shared" si="16"/>
        <v>0</v>
      </c>
      <c r="BH161" s="195">
        <f t="shared" si="17"/>
        <v>0</v>
      </c>
      <c r="BI161" s="195">
        <f t="shared" si="18"/>
        <v>0</v>
      </c>
      <c r="BJ161" s="17" t="s">
        <v>14</v>
      </c>
      <c r="BK161" s="195">
        <f t="shared" si="19"/>
        <v>0</v>
      </c>
      <c r="BL161" s="17" t="s">
        <v>167</v>
      </c>
      <c r="BM161" s="194" t="s">
        <v>696</v>
      </c>
    </row>
    <row r="162" spans="2:65" s="1" customFormat="1" ht="16.5" customHeight="1">
      <c r="B162" s="34"/>
      <c r="C162" s="183" t="s">
        <v>489</v>
      </c>
      <c r="D162" s="183" t="s">
        <v>153</v>
      </c>
      <c r="E162" s="184" t="s">
        <v>2310</v>
      </c>
      <c r="F162" s="185" t="s">
        <v>2311</v>
      </c>
      <c r="G162" s="186" t="s">
        <v>1842</v>
      </c>
      <c r="H162" s="187">
        <v>6</v>
      </c>
      <c r="I162" s="188"/>
      <c r="J162" s="189">
        <f t="shared" si="10"/>
        <v>0</v>
      </c>
      <c r="K162" s="185" t="s">
        <v>1</v>
      </c>
      <c r="L162" s="38"/>
      <c r="M162" s="190" t="s">
        <v>1</v>
      </c>
      <c r="N162" s="191" t="s">
        <v>43</v>
      </c>
      <c r="O162" s="66"/>
      <c r="P162" s="192">
        <f t="shared" si="11"/>
        <v>0</v>
      </c>
      <c r="Q162" s="192">
        <v>0</v>
      </c>
      <c r="R162" s="192">
        <f t="shared" si="12"/>
        <v>0</v>
      </c>
      <c r="S162" s="192">
        <v>0</v>
      </c>
      <c r="T162" s="193">
        <f t="shared" si="13"/>
        <v>0</v>
      </c>
      <c r="AR162" s="194" t="s">
        <v>167</v>
      </c>
      <c r="AT162" s="194" t="s">
        <v>153</v>
      </c>
      <c r="AU162" s="194" t="s">
        <v>14</v>
      </c>
      <c r="AY162" s="17" t="s">
        <v>151</v>
      </c>
      <c r="BE162" s="195">
        <f t="shared" si="14"/>
        <v>0</v>
      </c>
      <c r="BF162" s="195">
        <f t="shared" si="15"/>
        <v>0</v>
      </c>
      <c r="BG162" s="195">
        <f t="shared" si="16"/>
        <v>0</v>
      </c>
      <c r="BH162" s="195">
        <f t="shared" si="17"/>
        <v>0</v>
      </c>
      <c r="BI162" s="195">
        <f t="shared" si="18"/>
        <v>0</v>
      </c>
      <c r="BJ162" s="17" t="s">
        <v>14</v>
      </c>
      <c r="BK162" s="195">
        <f t="shared" si="19"/>
        <v>0</v>
      </c>
      <c r="BL162" s="17" t="s">
        <v>167</v>
      </c>
      <c r="BM162" s="194" t="s">
        <v>706</v>
      </c>
    </row>
    <row r="163" spans="2:65" s="1" customFormat="1" ht="16.5" customHeight="1">
      <c r="B163" s="34"/>
      <c r="C163" s="183" t="s">
        <v>493</v>
      </c>
      <c r="D163" s="183" t="s">
        <v>153</v>
      </c>
      <c r="E163" s="184" t="s">
        <v>2312</v>
      </c>
      <c r="F163" s="185" t="s">
        <v>2313</v>
      </c>
      <c r="G163" s="186" t="s">
        <v>229</v>
      </c>
      <c r="H163" s="187">
        <v>25</v>
      </c>
      <c r="I163" s="188"/>
      <c r="J163" s="189">
        <f t="shared" si="10"/>
        <v>0</v>
      </c>
      <c r="K163" s="185" t="s">
        <v>1</v>
      </c>
      <c r="L163" s="38"/>
      <c r="M163" s="190" t="s">
        <v>1</v>
      </c>
      <c r="N163" s="191" t="s">
        <v>43</v>
      </c>
      <c r="O163" s="66"/>
      <c r="P163" s="192">
        <f t="shared" si="11"/>
        <v>0</v>
      </c>
      <c r="Q163" s="192">
        <v>0</v>
      </c>
      <c r="R163" s="192">
        <f t="shared" si="12"/>
        <v>0</v>
      </c>
      <c r="S163" s="192">
        <v>0</v>
      </c>
      <c r="T163" s="193">
        <f t="shared" si="13"/>
        <v>0</v>
      </c>
      <c r="AR163" s="194" t="s">
        <v>167</v>
      </c>
      <c r="AT163" s="194" t="s">
        <v>153</v>
      </c>
      <c r="AU163" s="194" t="s">
        <v>14</v>
      </c>
      <c r="AY163" s="17" t="s">
        <v>151</v>
      </c>
      <c r="BE163" s="195">
        <f t="shared" si="14"/>
        <v>0</v>
      </c>
      <c r="BF163" s="195">
        <f t="shared" si="15"/>
        <v>0</v>
      </c>
      <c r="BG163" s="195">
        <f t="shared" si="16"/>
        <v>0</v>
      </c>
      <c r="BH163" s="195">
        <f t="shared" si="17"/>
        <v>0</v>
      </c>
      <c r="BI163" s="195">
        <f t="shared" si="18"/>
        <v>0</v>
      </c>
      <c r="BJ163" s="17" t="s">
        <v>14</v>
      </c>
      <c r="BK163" s="195">
        <f t="shared" si="19"/>
        <v>0</v>
      </c>
      <c r="BL163" s="17" t="s">
        <v>167</v>
      </c>
      <c r="BM163" s="194" t="s">
        <v>715</v>
      </c>
    </row>
    <row r="164" spans="2:65" s="1" customFormat="1" ht="24" customHeight="1">
      <c r="B164" s="34"/>
      <c r="C164" s="183" t="s">
        <v>497</v>
      </c>
      <c r="D164" s="183" t="s">
        <v>153</v>
      </c>
      <c r="E164" s="184" t="s">
        <v>2314</v>
      </c>
      <c r="F164" s="185" t="s">
        <v>2315</v>
      </c>
      <c r="G164" s="186" t="s">
        <v>1842</v>
      </c>
      <c r="H164" s="187">
        <v>16</v>
      </c>
      <c r="I164" s="188"/>
      <c r="J164" s="189">
        <f t="shared" si="10"/>
        <v>0</v>
      </c>
      <c r="K164" s="185" t="s">
        <v>1</v>
      </c>
      <c r="L164" s="38"/>
      <c r="M164" s="190" t="s">
        <v>1</v>
      </c>
      <c r="N164" s="191" t="s">
        <v>43</v>
      </c>
      <c r="O164" s="66"/>
      <c r="P164" s="192">
        <f t="shared" si="11"/>
        <v>0</v>
      </c>
      <c r="Q164" s="192">
        <v>0</v>
      </c>
      <c r="R164" s="192">
        <f t="shared" si="12"/>
        <v>0</v>
      </c>
      <c r="S164" s="192">
        <v>0</v>
      </c>
      <c r="T164" s="193">
        <f t="shared" si="13"/>
        <v>0</v>
      </c>
      <c r="AR164" s="194" t="s">
        <v>167</v>
      </c>
      <c r="AT164" s="194" t="s">
        <v>153</v>
      </c>
      <c r="AU164" s="194" t="s">
        <v>14</v>
      </c>
      <c r="AY164" s="17" t="s">
        <v>151</v>
      </c>
      <c r="BE164" s="195">
        <f t="shared" si="14"/>
        <v>0</v>
      </c>
      <c r="BF164" s="195">
        <f t="shared" si="15"/>
        <v>0</v>
      </c>
      <c r="BG164" s="195">
        <f t="shared" si="16"/>
        <v>0</v>
      </c>
      <c r="BH164" s="195">
        <f t="shared" si="17"/>
        <v>0</v>
      </c>
      <c r="BI164" s="195">
        <f t="shared" si="18"/>
        <v>0</v>
      </c>
      <c r="BJ164" s="17" t="s">
        <v>14</v>
      </c>
      <c r="BK164" s="195">
        <f t="shared" si="19"/>
        <v>0</v>
      </c>
      <c r="BL164" s="17" t="s">
        <v>167</v>
      </c>
      <c r="BM164" s="194" t="s">
        <v>727</v>
      </c>
    </row>
    <row r="165" spans="2:65" s="1" customFormat="1" ht="24" customHeight="1">
      <c r="B165" s="34"/>
      <c r="C165" s="183" t="s">
        <v>501</v>
      </c>
      <c r="D165" s="183" t="s">
        <v>153</v>
      </c>
      <c r="E165" s="184" t="s">
        <v>2316</v>
      </c>
      <c r="F165" s="185" t="s">
        <v>2317</v>
      </c>
      <c r="G165" s="186" t="s">
        <v>1842</v>
      </c>
      <c r="H165" s="187">
        <v>10</v>
      </c>
      <c r="I165" s="188"/>
      <c r="J165" s="189">
        <f t="shared" si="10"/>
        <v>0</v>
      </c>
      <c r="K165" s="185" t="s">
        <v>1</v>
      </c>
      <c r="L165" s="38"/>
      <c r="M165" s="190" t="s">
        <v>1</v>
      </c>
      <c r="N165" s="191" t="s">
        <v>43</v>
      </c>
      <c r="O165" s="66"/>
      <c r="P165" s="192">
        <f t="shared" si="11"/>
        <v>0</v>
      </c>
      <c r="Q165" s="192">
        <v>0</v>
      </c>
      <c r="R165" s="192">
        <f t="shared" si="12"/>
        <v>0</v>
      </c>
      <c r="S165" s="192">
        <v>0</v>
      </c>
      <c r="T165" s="193">
        <f t="shared" si="13"/>
        <v>0</v>
      </c>
      <c r="AR165" s="194" t="s">
        <v>167</v>
      </c>
      <c r="AT165" s="194" t="s">
        <v>153</v>
      </c>
      <c r="AU165" s="194" t="s">
        <v>14</v>
      </c>
      <c r="AY165" s="17" t="s">
        <v>151</v>
      </c>
      <c r="BE165" s="195">
        <f t="shared" si="14"/>
        <v>0</v>
      </c>
      <c r="BF165" s="195">
        <f t="shared" si="15"/>
        <v>0</v>
      </c>
      <c r="BG165" s="195">
        <f t="shared" si="16"/>
        <v>0</v>
      </c>
      <c r="BH165" s="195">
        <f t="shared" si="17"/>
        <v>0</v>
      </c>
      <c r="BI165" s="195">
        <f t="shared" si="18"/>
        <v>0</v>
      </c>
      <c r="BJ165" s="17" t="s">
        <v>14</v>
      </c>
      <c r="BK165" s="195">
        <f t="shared" si="19"/>
        <v>0</v>
      </c>
      <c r="BL165" s="17" t="s">
        <v>167</v>
      </c>
      <c r="BM165" s="194" t="s">
        <v>720</v>
      </c>
    </row>
    <row r="166" spans="2:65" s="1" customFormat="1" ht="24" customHeight="1">
      <c r="B166" s="34"/>
      <c r="C166" s="183" t="s">
        <v>506</v>
      </c>
      <c r="D166" s="183" t="s">
        <v>153</v>
      </c>
      <c r="E166" s="184" t="s">
        <v>2318</v>
      </c>
      <c r="F166" s="185" t="s">
        <v>2319</v>
      </c>
      <c r="G166" s="186" t="s">
        <v>229</v>
      </c>
      <c r="H166" s="187">
        <v>200</v>
      </c>
      <c r="I166" s="188"/>
      <c r="J166" s="189">
        <f t="shared" si="10"/>
        <v>0</v>
      </c>
      <c r="K166" s="185" t="s">
        <v>1</v>
      </c>
      <c r="L166" s="38"/>
      <c r="M166" s="190" t="s">
        <v>1</v>
      </c>
      <c r="N166" s="191" t="s">
        <v>43</v>
      </c>
      <c r="O166" s="66"/>
      <c r="P166" s="192">
        <f t="shared" si="11"/>
        <v>0</v>
      </c>
      <c r="Q166" s="192">
        <v>0</v>
      </c>
      <c r="R166" s="192">
        <f t="shared" si="12"/>
        <v>0</v>
      </c>
      <c r="S166" s="192">
        <v>0</v>
      </c>
      <c r="T166" s="193">
        <f t="shared" si="13"/>
        <v>0</v>
      </c>
      <c r="AR166" s="194" t="s">
        <v>167</v>
      </c>
      <c r="AT166" s="194" t="s">
        <v>153</v>
      </c>
      <c r="AU166" s="194" t="s">
        <v>14</v>
      </c>
      <c r="AY166" s="17" t="s">
        <v>151</v>
      </c>
      <c r="BE166" s="195">
        <f t="shared" si="14"/>
        <v>0</v>
      </c>
      <c r="BF166" s="195">
        <f t="shared" si="15"/>
        <v>0</v>
      </c>
      <c r="BG166" s="195">
        <f t="shared" si="16"/>
        <v>0</v>
      </c>
      <c r="BH166" s="195">
        <f t="shared" si="17"/>
        <v>0</v>
      </c>
      <c r="BI166" s="195">
        <f t="shared" si="18"/>
        <v>0</v>
      </c>
      <c r="BJ166" s="17" t="s">
        <v>14</v>
      </c>
      <c r="BK166" s="195">
        <f t="shared" si="19"/>
        <v>0</v>
      </c>
      <c r="BL166" s="17" t="s">
        <v>167</v>
      </c>
      <c r="BM166" s="194" t="s">
        <v>744</v>
      </c>
    </row>
    <row r="167" spans="2:65" s="1" customFormat="1" ht="24" customHeight="1">
      <c r="B167" s="34"/>
      <c r="C167" s="183" t="s">
        <v>511</v>
      </c>
      <c r="D167" s="183" t="s">
        <v>153</v>
      </c>
      <c r="E167" s="184" t="s">
        <v>2320</v>
      </c>
      <c r="F167" s="185" t="s">
        <v>2321</v>
      </c>
      <c r="G167" s="186" t="s">
        <v>1842</v>
      </c>
      <c r="H167" s="187">
        <v>29</v>
      </c>
      <c r="I167" s="188"/>
      <c r="J167" s="189">
        <f t="shared" si="10"/>
        <v>0</v>
      </c>
      <c r="K167" s="185" t="s">
        <v>1</v>
      </c>
      <c r="L167" s="38"/>
      <c r="M167" s="190" t="s">
        <v>1</v>
      </c>
      <c r="N167" s="191" t="s">
        <v>43</v>
      </c>
      <c r="O167" s="66"/>
      <c r="P167" s="192">
        <f t="shared" si="11"/>
        <v>0</v>
      </c>
      <c r="Q167" s="192">
        <v>0</v>
      </c>
      <c r="R167" s="192">
        <f t="shared" si="12"/>
        <v>0</v>
      </c>
      <c r="S167" s="192">
        <v>0</v>
      </c>
      <c r="T167" s="193">
        <f t="shared" si="13"/>
        <v>0</v>
      </c>
      <c r="AR167" s="194" t="s">
        <v>167</v>
      </c>
      <c r="AT167" s="194" t="s">
        <v>153</v>
      </c>
      <c r="AU167" s="194" t="s">
        <v>14</v>
      </c>
      <c r="AY167" s="17" t="s">
        <v>151</v>
      </c>
      <c r="BE167" s="195">
        <f t="shared" si="14"/>
        <v>0</v>
      </c>
      <c r="BF167" s="195">
        <f t="shared" si="15"/>
        <v>0</v>
      </c>
      <c r="BG167" s="195">
        <f t="shared" si="16"/>
        <v>0</v>
      </c>
      <c r="BH167" s="195">
        <f t="shared" si="17"/>
        <v>0</v>
      </c>
      <c r="BI167" s="195">
        <f t="shared" si="18"/>
        <v>0</v>
      </c>
      <c r="BJ167" s="17" t="s">
        <v>14</v>
      </c>
      <c r="BK167" s="195">
        <f t="shared" si="19"/>
        <v>0</v>
      </c>
      <c r="BL167" s="17" t="s">
        <v>167</v>
      </c>
      <c r="BM167" s="194" t="s">
        <v>753</v>
      </c>
    </row>
    <row r="168" spans="2:65" s="1" customFormat="1" ht="36" customHeight="1">
      <c r="B168" s="34"/>
      <c r="C168" s="183" t="s">
        <v>517</v>
      </c>
      <c r="D168" s="183" t="s">
        <v>153</v>
      </c>
      <c r="E168" s="184" t="s">
        <v>2322</v>
      </c>
      <c r="F168" s="185" t="s">
        <v>2323</v>
      </c>
      <c r="G168" s="186" t="s">
        <v>1842</v>
      </c>
      <c r="H168" s="187">
        <v>2</v>
      </c>
      <c r="I168" s="188"/>
      <c r="J168" s="189">
        <f t="shared" si="10"/>
        <v>0</v>
      </c>
      <c r="K168" s="185" t="s">
        <v>1</v>
      </c>
      <c r="L168" s="38"/>
      <c r="M168" s="190" t="s">
        <v>1</v>
      </c>
      <c r="N168" s="191" t="s">
        <v>43</v>
      </c>
      <c r="O168" s="66"/>
      <c r="P168" s="192">
        <f t="shared" si="11"/>
        <v>0</v>
      </c>
      <c r="Q168" s="192">
        <v>0</v>
      </c>
      <c r="R168" s="192">
        <f t="shared" si="12"/>
        <v>0</v>
      </c>
      <c r="S168" s="192">
        <v>0</v>
      </c>
      <c r="T168" s="193">
        <f t="shared" si="13"/>
        <v>0</v>
      </c>
      <c r="AR168" s="194" t="s">
        <v>167</v>
      </c>
      <c r="AT168" s="194" t="s">
        <v>153</v>
      </c>
      <c r="AU168" s="194" t="s">
        <v>14</v>
      </c>
      <c r="AY168" s="17" t="s">
        <v>151</v>
      </c>
      <c r="BE168" s="195">
        <f t="shared" si="14"/>
        <v>0</v>
      </c>
      <c r="BF168" s="195">
        <f t="shared" si="15"/>
        <v>0</v>
      </c>
      <c r="BG168" s="195">
        <f t="shared" si="16"/>
        <v>0</v>
      </c>
      <c r="BH168" s="195">
        <f t="shared" si="17"/>
        <v>0</v>
      </c>
      <c r="BI168" s="195">
        <f t="shared" si="18"/>
        <v>0</v>
      </c>
      <c r="BJ168" s="17" t="s">
        <v>14</v>
      </c>
      <c r="BK168" s="195">
        <f t="shared" si="19"/>
        <v>0</v>
      </c>
      <c r="BL168" s="17" t="s">
        <v>167</v>
      </c>
      <c r="BM168" s="194" t="s">
        <v>762</v>
      </c>
    </row>
    <row r="169" spans="2:65" s="1" customFormat="1" ht="24" customHeight="1">
      <c r="B169" s="34"/>
      <c r="C169" s="183" t="s">
        <v>523</v>
      </c>
      <c r="D169" s="183" t="s">
        <v>153</v>
      </c>
      <c r="E169" s="184" t="s">
        <v>2324</v>
      </c>
      <c r="F169" s="185" t="s">
        <v>2325</v>
      </c>
      <c r="G169" s="186" t="s">
        <v>1842</v>
      </c>
      <c r="H169" s="187">
        <v>1</v>
      </c>
      <c r="I169" s="188"/>
      <c r="J169" s="189">
        <f t="shared" si="10"/>
        <v>0</v>
      </c>
      <c r="K169" s="185" t="s">
        <v>1</v>
      </c>
      <c r="L169" s="38"/>
      <c r="M169" s="190" t="s">
        <v>1</v>
      </c>
      <c r="N169" s="191" t="s">
        <v>43</v>
      </c>
      <c r="O169" s="66"/>
      <c r="P169" s="192">
        <f t="shared" si="11"/>
        <v>0</v>
      </c>
      <c r="Q169" s="192">
        <v>0</v>
      </c>
      <c r="R169" s="192">
        <f t="shared" si="12"/>
        <v>0</v>
      </c>
      <c r="S169" s="192">
        <v>0</v>
      </c>
      <c r="T169" s="193">
        <f t="shared" si="13"/>
        <v>0</v>
      </c>
      <c r="AR169" s="194" t="s">
        <v>167</v>
      </c>
      <c r="AT169" s="194" t="s">
        <v>153</v>
      </c>
      <c r="AU169" s="194" t="s">
        <v>14</v>
      </c>
      <c r="AY169" s="17" t="s">
        <v>151</v>
      </c>
      <c r="BE169" s="195">
        <f t="shared" si="14"/>
        <v>0</v>
      </c>
      <c r="BF169" s="195">
        <f t="shared" si="15"/>
        <v>0</v>
      </c>
      <c r="BG169" s="195">
        <f t="shared" si="16"/>
        <v>0</v>
      </c>
      <c r="BH169" s="195">
        <f t="shared" si="17"/>
        <v>0</v>
      </c>
      <c r="BI169" s="195">
        <f t="shared" si="18"/>
        <v>0</v>
      </c>
      <c r="BJ169" s="17" t="s">
        <v>14</v>
      </c>
      <c r="BK169" s="195">
        <f t="shared" si="19"/>
        <v>0</v>
      </c>
      <c r="BL169" s="17" t="s">
        <v>167</v>
      </c>
      <c r="BM169" s="194" t="s">
        <v>781</v>
      </c>
    </row>
    <row r="170" spans="2:65" s="1" customFormat="1" ht="24" customHeight="1">
      <c r="B170" s="34"/>
      <c r="C170" s="183" t="s">
        <v>529</v>
      </c>
      <c r="D170" s="183" t="s">
        <v>153</v>
      </c>
      <c r="E170" s="184" t="s">
        <v>2326</v>
      </c>
      <c r="F170" s="185" t="s">
        <v>2327</v>
      </c>
      <c r="G170" s="186" t="s">
        <v>1842</v>
      </c>
      <c r="H170" s="187">
        <v>18</v>
      </c>
      <c r="I170" s="188"/>
      <c r="J170" s="189">
        <f t="shared" si="10"/>
        <v>0</v>
      </c>
      <c r="K170" s="185" t="s">
        <v>1</v>
      </c>
      <c r="L170" s="38"/>
      <c r="M170" s="190" t="s">
        <v>1</v>
      </c>
      <c r="N170" s="191" t="s">
        <v>43</v>
      </c>
      <c r="O170" s="66"/>
      <c r="P170" s="192">
        <f t="shared" si="11"/>
        <v>0</v>
      </c>
      <c r="Q170" s="192">
        <v>0</v>
      </c>
      <c r="R170" s="192">
        <f t="shared" si="12"/>
        <v>0</v>
      </c>
      <c r="S170" s="192">
        <v>0</v>
      </c>
      <c r="T170" s="193">
        <f t="shared" si="13"/>
        <v>0</v>
      </c>
      <c r="AR170" s="194" t="s">
        <v>167</v>
      </c>
      <c r="AT170" s="194" t="s">
        <v>153</v>
      </c>
      <c r="AU170" s="194" t="s">
        <v>14</v>
      </c>
      <c r="AY170" s="17" t="s">
        <v>151</v>
      </c>
      <c r="BE170" s="195">
        <f t="shared" si="14"/>
        <v>0</v>
      </c>
      <c r="BF170" s="195">
        <f t="shared" si="15"/>
        <v>0</v>
      </c>
      <c r="BG170" s="195">
        <f t="shared" si="16"/>
        <v>0</v>
      </c>
      <c r="BH170" s="195">
        <f t="shared" si="17"/>
        <v>0</v>
      </c>
      <c r="BI170" s="195">
        <f t="shared" si="18"/>
        <v>0</v>
      </c>
      <c r="BJ170" s="17" t="s">
        <v>14</v>
      </c>
      <c r="BK170" s="195">
        <f t="shared" si="19"/>
        <v>0</v>
      </c>
      <c r="BL170" s="17" t="s">
        <v>167</v>
      </c>
      <c r="BM170" s="194" t="s">
        <v>815</v>
      </c>
    </row>
    <row r="171" spans="2:65" s="1" customFormat="1" ht="24" customHeight="1">
      <c r="B171" s="34"/>
      <c r="C171" s="183" t="s">
        <v>533</v>
      </c>
      <c r="D171" s="183" t="s">
        <v>153</v>
      </c>
      <c r="E171" s="184" t="s">
        <v>2328</v>
      </c>
      <c r="F171" s="185" t="s">
        <v>2329</v>
      </c>
      <c r="G171" s="186" t="s">
        <v>1842</v>
      </c>
      <c r="H171" s="187">
        <v>21</v>
      </c>
      <c r="I171" s="188"/>
      <c r="J171" s="189">
        <f t="shared" si="10"/>
        <v>0</v>
      </c>
      <c r="K171" s="185" t="s">
        <v>1</v>
      </c>
      <c r="L171" s="38"/>
      <c r="M171" s="190" t="s">
        <v>1</v>
      </c>
      <c r="N171" s="191" t="s">
        <v>43</v>
      </c>
      <c r="O171" s="66"/>
      <c r="P171" s="192">
        <f t="shared" si="11"/>
        <v>0</v>
      </c>
      <c r="Q171" s="192">
        <v>0</v>
      </c>
      <c r="R171" s="192">
        <f t="shared" si="12"/>
        <v>0</v>
      </c>
      <c r="S171" s="192">
        <v>0</v>
      </c>
      <c r="T171" s="193">
        <f t="shared" si="13"/>
        <v>0</v>
      </c>
      <c r="AR171" s="194" t="s">
        <v>167</v>
      </c>
      <c r="AT171" s="194" t="s">
        <v>153</v>
      </c>
      <c r="AU171" s="194" t="s">
        <v>14</v>
      </c>
      <c r="AY171" s="17" t="s">
        <v>151</v>
      </c>
      <c r="BE171" s="195">
        <f t="shared" si="14"/>
        <v>0</v>
      </c>
      <c r="BF171" s="195">
        <f t="shared" si="15"/>
        <v>0</v>
      </c>
      <c r="BG171" s="195">
        <f t="shared" si="16"/>
        <v>0</v>
      </c>
      <c r="BH171" s="195">
        <f t="shared" si="17"/>
        <v>0</v>
      </c>
      <c r="BI171" s="195">
        <f t="shared" si="18"/>
        <v>0</v>
      </c>
      <c r="BJ171" s="17" t="s">
        <v>14</v>
      </c>
      <c r="BK171" s="195">
        <f t="shared" si="19"/>
        <v>0</v>
      </c>
      <c r="BL171" s="17" t="s">
        <v>167</v>
      </c>
      <c r="BM171" s="194" t="s">
        <v>825</v>
      </c>
    </row>
    <row r="172" spans="2:65" s="1" customFormat="1" ht="16.5" customHeight="1">
      <c r="B172" s="34"/>
      <c r="C172" s="183" t="s">
        <v>539</v>
      </c>
      <c r="D172" s="183" t="s">
        <v>153</v>
      </c>
      <c r="E172" s="184" t="s">
        <v>2330</v>
      </c>
      <c r="F172" s="185" t="s">
        <v>2331</v>
      </c>
      <c r="G172" s="186" t="s">
        <v>1842</v>
      </c>
      <c r="H172" s="187">
        <v>3</v>
      </c>
      <c r="I172" s="188"/>
      <c r="J172" s="189">
        <f t="shared" si="10"/>
        <v>0</v>
      </c>
      <c r="K172" s="185" t="s">
        <v>1</v>
      </c>
      <c r="L172" s="38"/>
      <c r="M172" s="190" t="s">
        <v>1</v>
      </c>
      <c r="N172" s="191" t="s">
        <v>43</v>
      </c>
      <c r="O172" s="66"/>
      <c r="P172" s="192">
        <f t="shared" si="11"/>
        <v>0</v>
      </c>
      <c r="Q172" s="192">
        <v>0</v>
      </c>
      <c r="R172" s="192">
        <f t="shared" si="12"/>
        <v>0</v>
      </c>
      <c r="S172" s="192">
        <v>0</v>
      </c>
      <c r="T172" s="193">
        <f t="shared" si="13"/>
        <v>0</v>
      </c>
      <c r="AR172" s="194" t="s">
        <v>167</v>
      </c>
      <c r="AT172" s="194" t="s">
        <v>153</v>
      </c>
      <c r="AU172" s="194" t="s">
        <v>14</v>
      </c>
      <c r="AY172" s="17" t="s">
        <v>151</v>
      </c>
      <c r="BE172" s="195">
        <f t="shared" si="14"/>
        <v>0</v>
      </c>
      <c r="BF172" s="195">
        <f t="shared" si="15"/>
        <v>0</v>
      </c>
      <c r="BG172" s="195">
        <f t="shared" si="16"/>
        <v>0</v>
      </c>
      <c r="BH172" s="195">
        <f t="shared" si="17"/>
        <v>0</v>
      </c>
      <c r="BI172" s="195">
        <f t="shared" si="18"/>
        <v>0</v>
      </c>
      <c r="BJ172" s="17" t="s">
        <v>14</v>
      </c>
      <c r="BK172" s="195">
        <f t="shared" si="19"/>
        <v>0</v>
      </c>
      <c r="BL172" s="17" t="s">
        <v>167</v>
      </c>
      <c r="BM172" s="194" t="s">
        <v>835</v>
      </c>
    </row>
    <row r="173" spans="2:65" s="1" customFormat="1" ht="16.5" customHeight="1">
      <c r="B173" s="34"/>
      <c r="C173" s="183" t="s">
        <v>544</v>
      </c>
      <c r="D173" s="183" t="s">
        <v>153</v>
      </c>
      <c r="E173" s="184" t="s">
        <v>2332</v>
      </c>
      <c r="F173" s="185" t="s">
        <v>2333</v>
      </c>
      <c r="G173" s="186" t="s">
        <v>1842</v>
      </c>
      <c r="H173" s="187">
        <v>8</v>
      </c>
      <c r="I173" s="188"/>
      <c r="J173" s="189">
        <f t="shared" si="10"/>
        <v>0</v>
      </c>
      <c r="K173" s="185" t="s">
        <v>1</v>
      </c>
      <c r="L173" s="38"/>
      <c r="M173" s="190" t="s">
        <v>1</v>
      </c>
      <c r="N173" s="191" t="s">
        <v>43</v>
      </c>
      <c r="O173" s="66"/>
      <c r="P173" s="192">
        <f t="shared" si="11"/>
        <v>0</v>
      </c>
      <c r="Q173" s="192">
        <v>0</v>
      </c>
      <c r="R173" s="192">
        <f t="shared" si="12"/>
        <v>0</v>
      </c>
      <c r="S173" s="192">
        <v>0</v>
      </c>
      <c r="T173" s="193">
        <f t="shared" si="13"/>
        <v>0</v>
      </c>
      <c r="AR173" s="194" t="s">
        <v>167</v>
      </c>
      <c r="AT173" s="194" t="s">
        <v>153</v>
      </c>
      <c r="AU173" s="194" t="s">
        <v>14</v>
      </c>
      <c r="AY173" s="17" t="s">
        <v>151</v>
      </c>
      <c r="BE173" s="195">
        <f t="shared" si="14"/>
        <v>0</v>
      </c>
      <c r="BF173" s="195">
        <f t="shared" si="15"/>
        <v>0</v>
      </c>
      <c r="BG173" s="195">
        <f t="shared" si="16"/>
        <v>0</v>
      </c>
      <c r="BH173" s="195">
        <f t="shared" si="17"/>
        <v>0</v>
      </c>
      <c r="BI173" s="195">
        <f t="shared" si="18"/>
        <v>0</v>
      </c>
      <c r="BJ173" s="17" t="s">
        <v>14</v>
      </c>
      <c r="BK173" s="195">
        <f t="shared" si="19"/>
        <v>0</v>
      </c>
      <c r="BL173" s="17" t="s">
        <v>167</v>
      </c>
      <c r="BM173" s="194" t="s">
        <v>844</v>
      </c>
    </row>
    <row r="174" spans="2:65" s="1" customFormat="1" ht="16.5" customHeight="1">
      <c r="B174" s="34"/>
      <c r="C174" s="183" t="s">
        <v>549</v>
      </c>
      <c r="D174" s="183" t="s">
        <v>153</v>
      </c>
      <c r="E174" s="184" t="s">
        <v>2334</v>
      </c>
      <c r="F174" s="185" t="s">
        <v>2335</v>
      </c>
      <c r="G174" s="186" t="s">
        <v>2336</v>
      </c>
      <c r="H174" s="187">
        <v>1</v>
      </c>
      <c r="I174" s="188"/>
      <c r="J174" s="189">
        <f t="shared" si="10"/>
        <v>0</v>
      </c>
      <c r="K174" s="185" t="s">
        <v>1</v>
      </c>
      <c r="L174" s="38"/>
      <c r="M174" s="190" t="s">
        <v>1</v>
      </c>
      <c r="N174" s="191" t="s">
        <v>43</v>
      </c>
      <c r="O174" s="66"/>
      <c r="P174" s="192">
        <f t="shared" si="11"/>
        <v>0</v>
      </c>
      <c r="Q174" s="192">
        <v>0</v>
      </c>
      <c r="R174" s="192">
        <f t="shared" si="12"/>
        <v>0</v>
      </c>
      <c r="S174" s="192">
        <v>0</v>
      </c>
      <c r="T174" s="193">
        <f t="shared" si="13"/>
        <v>0</v>
      </c>
      <c r="AR174" s="194" t="s">
        <v>167</v>
      </c>
      <c r="AT174" s="194" t="s">
        <v>153</v>
      </c>
      <c r="AU174" s="194" t="s">
        <v>14</v>
      </c>
      <c r="AY174" s="17" t="s">
        <v>151</v>
      </c>
      <c r="BE174" s="195">
        <f t="shared" si="14"/>
        <v>0</v>
      </c>
      <c r="BF174" s="195">
        <f t="shared" si="15"/>
        <v>0</v>
      </c>
      <c r="BG174" s="195">
        <f t="shared" si="16"/>
        <v>0</v>
      </c>
      <c r="BH174" s="195">
        <f t="shared" si="17"/>
        <v>0</v>
      </c>
      <c r="BI174" s="195">
        <f t="shared" si="18"/>
        <v>0</v>
      </c>
      <c r="BJ174" s="17" t="s">
        <v>14</v>
      </c>
      <c r="BK174" s="195">
        <f t="shared" si="19"/>
        <v>0</v>
      </c>
      <c r="BL174" s="17" t="s">
        <v>167</v>
      </c>
      <c r="BM174" s="194" t="s">
        <v>855</v>
      </c>
    </row>
    <row r="175" spans="2:65" s="1" customFormat="1" ht="16.5" customHeight="1">
      <c r="B175" s="34"/>
      <c r="C175" s="183" t="s">
        <v>557</v>
      </c>
      <c r="D175" s="183" t="s">
        <v>153</v>
      </c>
      <c r="E175" s="184" t="s">
        <v>2337</v>
      </c>
      <c r="F175" s="185" t="s">
        <v>2338</v>
      </c>
      <c r="G175" s="186" t="s">
        <v>2336</v>
      </c>
      <c r="H175" s="187">
        <v>1</v>
      </c>
      <c r="I175" s="188"/>
      <c r="J175" s="189">
        <f t="shared" si="10"/>
        <v>0</v>
      </c>
      <c r="K175" s="185" t="s">
        <v>1</v>
      </c>
      <c r="L175" s="38"/>
      <c r="M175" s="190" t="s">
        <v>1</v>
      </c>
      <c r="N175" s="191" t="s">
        <v>43</v>
      </c>
      <c r="O175" s="66"/>
      <c r="P175" s="192">
        <f t="shared" si="11"/>
        <v>0</v>
      </c>
      <c r="Q175" s="192">
        <v>0</v>
      </c>
      <c r="R175" s="192">
        <f t="shared" si="12"/>
        <v>0</v>
      </c>
      <c r="S175" s="192">
        <v>0</v>
      </c>
      <c r="T175" s="193">
        <f t="shared" si="13"/>
        <v>0</v>
      </c>
      <c r="AR175" s="194" t="s">
        <v>167</v>
      </c>
      <c r="AT175" s="194" t="s">
        <v>153</v>
      </c>
      <c r="AU175" s="194" t="s">
        <v>14</v>
      </c>
      <c r="AY175" s="17" t="s">
        <v>151</v>
      </c>
      <c r="BE175" s="195">
        <f t="shared" si="14"/>
        <v>0</v>
      </c>
      <c r="BF175" s="195">
        <f t="shared" si="15"/>
        <v>0</v>
      </c>
      <c r="BG175" s="195">
        <f t="shared" si="16"/>
        <v>0</v>
      </c>
      <c r="BH175" s="195">
        <f t="shared" si="17"/>
        <v>0</v>
      </c>
      <c r="BI175" s="195">
        <f t="shared" si="18"/>
        <v>0</v>
      </c>
      <c r="BJ175" s="17" t="s">
        <v>14</v>
      </c>
      <c r="BK175" s="195">
        <f t="shared" si="19"/>
        <v>0</v>
      </c>
      <c r="BL175" s="17" t="s">
        <v>167</v>
      </c>
      <c r="BM175" s="194" t="s">
        <v>865</v>
      </c>
    </row>
    <row r="176" spans="2:65" s="1" customFormat="1" ht="16.5" customHeight="1">
      <c r="B176" s="34"/>
      <c r="C176" s="183" t="s">
        <v>563</v>
      </c>
      <c r="D176" s="183" t="s">
        <v>153</v>
      </c>
      <c r="E176" s="184" t="s">
        <v>2339</v>
      </c>
      <c r="F176" s="185" t="s">
        <v>2340</v>
      </c>
      <c r="G176" s="186" t="s">
        <v>318</v>
      </c>
      <c r="H176" s="187">
        <v>25</v>
      </c>
      <c r="I176" s="188"/>
      <c r="J176" s="189">
        <f t="shared" si="10"/>
        <v>0</v>
      </c>
      <c r="K176" s="185" t="s">
        <v>1</v>
      </c>
      <c r="L176" s="38"/>
      <c r="M176" s="190" t="s">
        <v>1</v>
      </c>
      <c r="N176" s="191" t="s">
        <v>43</v>
      </c>
      <c r="O176" s="66"/>
      <c r="P176" s="192">
        <f t="shared" si="11"/>
        <v>0</v>
      </c>
      <c r="Q176" s="192">
        <v>0</v>
      </c>
      <c r="R176" s="192">
        <f t="shared" si="12"/>
        <v>0</v>
      </c>
      <c r="S176" s="192">
        <v>0</v>
      </c>
      <c r="T176" s="193">
        <f t="shared" si="13"/>
        <v>0</v>
      </c>
      <c r="AR176" s="194" t="s">
        <v>167</v>
      </c>
      <c r="AT176" s="194" t="s">
        <v>153</v>
      </c>
      <c r="AU176" s="194" t="s">
        <v>14</v>
      </c>
      <c r="AY176" s="17" t="s">
        <v>151</v>
      </c>
      <c r="BE176" s="195">
        <f t="shared" si="14"/>
        <v>0</v>
      </c>
      <c r="BF176" s="195">
        <f t="shared" si="15"/>
        <v>0</v>
      </c>
      <c r="BG176" s="195">
        <f t="shared" si="16"/>
        <v>0</v>
      </c>
      <c r="BH176" s="195">
        <f t="shared" si="17"/>
        <v>0</v>
      </c>
      <c r="BI176" s="195">
        <f t="shared" si="18"/>
        <v>0</v>
      </c>
      <c r="BJ176" s="17" t="s">
        <v>14</v>
      </c>
      <c r="BK176" s="195">
        <f t="shared" si="19"/>
        <v>0</v>
      </c>
      <c r="BL176" s="17" t="s">
        <v>167</v>
      </c>
      <c r="BM176" s="194" t="s">
        <v>875</v>
      </c>
    </row>
    <row r="177" spans="2:65" s="1" customFormat="1" ht="16.5" customHeight="1">
      <c r="B177" s="34"/>
      <c r="C177" s="183" t="s">
        <v>567</v>
      </c>
      <c r="D177" s="183" t="s">
        <v>153</v>
      </c>
      <c r="E177" s="184" t="s">
        <v>2341</v>
      </c>
      <c r="F177" s="185" t="s">
        <v>2342</v>
      </c>
      <c r="G177" s="186" t="s">
        <v>2336</v>
      </c>
      <c r="H177" s="187">
        <v>2</v>
      </c>
      <c r="I177" s="188"/>
      <c r="J177" s="189">
        <f t="shared" si="10"/>
        <v>0</v>
      </c>
      <c r="K177" s="185" t="s">
        <v>1</v>
      </c>
      <c r="L177" s="38"/>
      <c r="M177" s="190" t="s">
        <v>1</v>
      </c>
      <c r="N177" s="191" t="s">
        <v>43</v>
      </c>
      <c r="O177" s="66"/>
      <c r="P177" s="192">
        <f t="shared" si="11"/>
        <v>0</v>
      </c>
      <c r="Q177" s="192">
        <v>0</v>
      </c>
      <c r="R177" s="192">
        <f t="shared" si="12"/>
        <v>0</v>
      </c>
      <c r="S177" s="192">
        <v>0</v>
      </c>
      <c r="T177" s="193">
        <f t="shared" si="13"/>
        <v>0</v>
      </c>
      <c r="AR177" s="194" t="s">
        <v>167</v>
      </c>
      <c r="AT177" s="194" t="s">
        <v>153</v>
      </c>
      <c r="AU177" s="194" t="s">
        <v>14</v>
      </c>
      <c r="AY177" s="17" t="s">
        <v>151</v>
      </c>
      <c r="BE177" s="195">
        <f t="shared" si="14"/>
        <v>0</v>
      </c>
      <c r="BF177" s="195">
        <f t="shared" si="15"/>
        <v>0</v>
      </c>
      <c r="BG177" s="195">
        <f t="shared" si="16"/>
        <v>0</v>
      </c>
      <c r="BH177" s="195">
        <f t="shared" si="17"/>
        <v>0</v>
      </c>
      <c r="BI177" s="195">
        <f t="shared" si="18"/>
        <v>0</v>
      </c>
      <c r="BJ177" s="17" t="s">
        <v>14</v>
      </c>
      <c r="BK177" s="195">
        <f t="shared" si="19"/>
        <v>0</v>
      </c>
      <c r="BL177" s="17" t="s">
        <v>167</v>
      </c>
      <c r="BM177" s="194" t="s">
        <v>885</v>
      </c>
    </row>
    <row r="178" spans="2:65" s="1" customFormat="1" ht="16.5" customHeight="1">
      <c r="B178" s="34"/>
      <c r="C178" s="183" t="s">
        <v>572</v>
      </c>
      <c r="D178" s="183" t="s">
        <v>153</v>
      </c>
      <c r="E178" s="184" t="s">
        <v>2343</v>
      </c>
      <c r="F178" s="185" t="s">
        <v>2344</v>
      </c>
      <c r="G178" s="186" t="s">
        <v>2345</v>
      </c>
      <c r="H178" s="187">
        <v>25</v>
      </c>
      <c r="I178" s="188"/>
      <c r="J178" s="189">
        <f t="shared" si="10"/>
        <v>0</v>
      </c>
      <c r="K178" s="185" t="s">
        <v>1</v>
      </c>
      <c r="L178" s="38"/>
      <c r="M178" s="190" t="s">
        <v>1</v>
      </c>
      <c r="N178" s="191" t="s">
        <v>43</v>
      </c>
      <c r="O178" s="66"/>
      <c r="P178" s="192">
        <f t="shared" si="11"/>
        <v>0</v>
      </c>
      <c r="Q178" s="192">
        <v>0</v>
      </c>
      <c r="R178" s="192">
        <f t="shared" si="12"/>
        <v>0</v>
      </c>
      <c r="S178" s="192">
        <v>0</v>
      </c>
      <c r="T178" s="193">
        <f t="shared" si="13"/>
        <v>0</v>
      </c>
      <c r="AR178" s="194" t="s">
        <v>167</v>
      </c>
      <c r="AT178" s="194" t="s">
        <v>153</v>
      </c>
      <c r="AU178" s="194" t="s">
        <v>14</v>
      </c>
      <c r="AY178" s="17" t="s">
        <v>151</v>
      </c>
      <c r="BE178" s="195">
        <f t="shared" si="14"/>
        <v>0</v>
      </c>
      <c r="BF178" s="195">
        <f t="shared" si="15"/>
        <v>0</v>
      </c>
      <c r="BG178" s="195">
        <f t="shared" si="16"/>
        <v>0</v>
      </c>
      <c r="BH178" s="195">
        <f t="shared" si="17"/>
        <v>0</v>
      </c>
      <c r="BI178" s="195">
        <f t="shared" si="18"/>
        <v>0</v>
      </c>
      <c r="BJ178" s="17" t="s">
        <v>14</v>
      </c>
      <c r="BK178" s="195">
        <f t="shared" si="19"/>
        <v>0</v>
      </c>
      <c r="BL178" s="17" t="s">
        <v>167</v>
      </c>
      <c r="BM178" s="194" t="s">
        <v>893</v>
      </c>
    </row>
    <row r="179" spans="2:65" s="1" customFormat="1" ht="16.5" customHeight="1">
      <c r="B179" s="34"/>
      <c r="C179" s="183" t="s">
        <v>577</v>
      </c>
      <c r="D179" s="183" t="s">
        <v>153</v>
      </c>
      <c r="E179" s="184" t="s">
        <v>2346</v>
      </c>
      <c r="F179" s="185" t="s">
        <v>2347</v>
      </c>
      <c r="G179" s="186" t="s">
        <v>2336</v>
      </c>
      <c r="H179" s="187">
        <v>10</v>
      </c>
      <c r="I179" s="188"/>
      <c r="J179" s="189">
        <f t="shared" si="10"/>
        <v>0</v>
      </c>
      <c r="K179" s="185" t="s">
        <v>1</v>
      </c>
      <c r="L179" s="38"/>
      <c r="M179" s="190" t="s">
        <v>1</v>
      </c>
      <c r="N179" s="191" t="s">
        <v>43</v>
      </c>
      <c r="O179" s="66"/>
      <c r="P179" s="192">
        <f t="shared" si="11"/>
        <v>0</v>
      </c>
      <c r="Q179" s="192">
        <v>0</v>
      </c>
      <c r="R179" s="192">
        <f t="shared" si="12"/>
        <v>0</v>
      </c>
      <c r="S179" s="192">
        <v>0</v>
      </c>
      <c r="T179" s="193">
        <f t="shared" si="13"/>
        <v>0</v>
      </c>
      <c r="AR179" s="194" t="s">
        <v>167</v>
      </c>
      <c r="AT179" s="194" t="s">
        <v>153</v>
      </c>
      <c r="AU179" s="194" t="s">
        <v>14</v>
      </c>
      <c r="AY179" s="17" t="s">
        <v>151</v>
      </c>
      <c r="BE179" s="195">
        <f t="shared" si="14"/>
        <v>0</v>
      </c>
      <c r="BF179" s="195">
        <f t="shared" si="15"/>
        <v>0</v>
      </c>
      <c r="BG179" s="195">
        <f t="shared" si="16"/>
        <v>0</v>
      </c>
      <c r="BH179" s="195">
        <f t="shared" si="17"/>
        <v>0</v>
      </c>
      <c r="BI179" s="195">
        <f t="shared" si="18"/>
        <v>0</v>
      </c>
      <c r="BJ179" s="17" t="s">
        <v>14</v>
      </c>
      <c r="BK179" s="195">
        <f t="shared" si="19"/>
        <v>0</v>
      </c>
      <c r="BL179" s="17" t="s">
        <v>167</v>
      </c>
      <c r="BM179" s="194" t="s">
        <v>902</v>
      </c>
    </row>
    <row r="180" spans="2:65" s="1" customFormat="1" ht="16.5" customHeight="1">
      <c r="B180" s="34"/>
      <c r="C180" s="183" t="s">
        <v>583</v>
      </c>
      <c r="D180" s="183" t="s">
        <v>153</v>
      </c>
      <c r="E180" s="184" t="s">
        <v>2348</v>
      </c>
      <c r="F180" s="185" t="s">
        <v>2349</v>
      </c>
      <c r="G180" s="186" t="s">
        <v>318</v>
      </c>
      <c r="H180" s="187">
        <v>25</v>
      </c>
      <c r="I180" s="188"/>
      <c r="J180" s="189">
        <f t="shared" si="10"/>
        <v>0</v>
      </c>
      <c r="K180" s="185" t="s">
        <v>1</v>
      </c>
      <c r="L180" s="38"/>
      <c r="M180" s="190" t="s">
        <v>1</v>
      </c>
      <c r="N180" s="191" t="s">
        <v>43</v>
      </c>
      <c r="O180" s="66"/>
      <c r="P180" s="192">
        <f t="shared" si="11"/>
        <v>0</v>
      </c>
      <c r="Q180" s="192">
        <v>0</v>
      </c>
      <c r="R180" s="192">
        <f t="shared" si="12"/>
        <v>0</v>
      </c>
      <c r="S180" s="192">
        <v>0</v>
      </c>
      <c r="T180" s="193">
        <f t="shared" si="13"/>
        <v>0</v>
      </c>
      <c r="AR180" s="194" t="s">
        <v>167</v>
      </c>
      <c r="AT180" s="194" t="s">
        <v>153</v>
      </c>
      <c r="AU180" s="194" t="s">
        <v>14</v>
      </c>
      <c r="AY180" s="17" t="s">
        <v>151</v>
      </c>
      <c r="BE180" s="195">
        <f t="shared" si="14"/>
        <v>0</v>
      </c>
      <c r="BF180" s="195">
        <f t="shared" si="15"/>
        <v>0</v>
      </c>
      <c r="BG180" s="195">
        <f t="shared" si="16"/>
        <v>0</v>
      </c>
      <c r="BH180" s="195">
        <f t="shared" si="17"/>
        <v>0</v>
      </c>
      <c r="BI180" s="195">
        <f t="shared" si="18"/>
        <v>0</v>
      </c>
      <c r="BJ180" s="17" t="s">
        <v>14</v>
      </c>
      <c r="BK180" s="195">
        <f t="shared" si="19"/>
        <v>0</v>
      </c>
      <c r="BL180" s="17" t="s">
        <v>167</v>
      </c>
      <c r="BM180" s="194" t="s">
        <v>912</v>
      </c>
    </row>
    <row r="181" spans="2:65" s="1" customFormat="1" ht="16.5" customHeight="1">
      <c r="B181" s="34"/>
      <c r="C181" s="183" t="s">
        <v>588</v>
      </c>
      <c r="D181" s="183" t="s">
        <v>153</v>
      </c>
      <c r="E181" s="184" t="s">
        <v>2350</v>
      </c>
      <c r="F181" s="185" t="s">
        <v>2351</v>
      </c>
      <c r="G181" s="186" t="s">
        <v>318</v>
      </c>
      <c r="H181" s="187">
        <v>55</v>
      </c>
      <c r="I181" s="188"/>
      <c r="J181" s="189">
        <f t="shared" si="10"/>
        <v>0</v>
      </c>
      <c r="K181" s="185" t="s">
        <v>1</v>
      </c>
      <c r="L181" s="38"/>
      <c r="M181" s="190" t="s">
        <v>1</v>
      </c>
      <c r="N181" s="191" t="s">
        <v>43</v>
      </c>
      <c r="O181" s="66"/>
      <c r="P181" s="192">
        <f t="shared" si="11"/>
        <v>0</v>
      </c>
      <c r="Q181" s="192">
        <v>0</v>
      </c>
      <c r="R181" s="192">
        <f t="shared" si="12"/>
        <v>0</v>
      </c>
      <c r="S181" s="192">
        <v>0</v>
      </c>
      <c r="T181" s="193">
        <f t="shared" si="13"/>
        <v>0</v>
      </c>
      <c r="AR181" s="194" t="s">
        <v>167</v>
      </c>
      <c r="AT181" s="194" t="s">
        <v>153</v>
      </c>
      <c r="AU181" s="194" t="s">
        <v>14</v>
      </c>
      <c r="AY181" s="17" t="s">
        <v>151</v>
      </c>
      <c r="BE181" s="195">
        <f t="shared" si="14"/>
        <v>0</v>
      </c>
      <c r="BF181" s="195">
        <f t="shared" si="15"/>
        <v>0</v>
      </c>
      <c r="BG181" s="195">
        <f t="shared" si="16"/>
        <v>0</v>
      </c>
      <c r="BH181" s="195">
        <f t="shared" si="17"/>
        <v>0</v>
      </c>
      <c r="BI181" s="195">
        <f t="shared" si="18"/>
        <v>0</v>
      </c>
      <c r="BJ181" s="17" t="s">
        <v>14</v>
      </c>
      <c r="BK181" s="195">
        <f t="shared" si="19"/>
        <v>0</v>
      </c>
      <c r="BL181" s="17" t="s">
        <v>167</v>
      </c>
      <c r="BM181" s="194" t="s">
        <v>923</v>
      </c>
    </row>
    <row r="182" spans="2:65" s="1" customFormat="1" ht="16.5" customHeight="1">
      <c r="B182" s="34"/>
      <c r="C182" s="183" t="s">
        <v>593</v>
      </c>
      <c r="D182" s="183" t="s">
        <v>153</v>
      </c>
      <c r="E182" s="184" t="s">
        <v>2352</v>
      </c>
      <c r="F182" s="185" t="s">
        <v>2353</v>
      </c>
      <c r="G182" s="186" t="s">
        <v>318</v>
      </c>
      <c r="H182" s="187">
        <v>140</v>
      </c>
      <c r="I182" s="188"/>
      <c r="J182" s="189">
        <f t="shared" si="10"/>
        <v>0</v>
      </c>
      <c r="K182" s="185" t="s">
        <v>1</v>
      </c>
      <c r="L182" s="38"/>
      <c r="M182" s="190" t="s">
        <v>1</v>
      </c>
      <c r="N182" s="191" t="s">
        <v>43</v>
      </c>
      <c r="O182" s="66"/>
      <c r="P182" s="192">
        <f t="shared" si="11"/>
        <v>0</v>
      </c>
      <c r="Q182" s="192">
        <v>0</v>
      </c>
      <c r="R182" s="192">
        <f t="shared" si="12"/>
        <v>0</v>
      </c>
      <c r="S182" s="192">
        <v>0</v>
      </c>
      <c r="T182" s="193">
        <f t="shared" si="13"/>
        <v>0</v>
      </c>
      <c r="AR182" s="194" t="s">
        <v>167</v>
      </c>
      <c r="AT182" s="194" t="s">
        <v>153</v>
      </c>
      <c r="AU182" s="194" t="s">
        <v>14</v>
      </c>
      <c r="AY182" s="17" t="s">
        <v>151</v>
      </c>
      <c r="BE182" s="195">
        <f t="shared" si="14"/>
        <v>0</v>
      </c>
      <c r="BF182" s="195">
        <f t="shared" si="15"/>
        <v>0</v>
      </c>
      <c r="BG182" s="195">
        <f t="shared" si="16"/>
        <v>0</v>
      </c>
      <c r="BH182" s="195">
        <f t="shared" si="17"/>
        <v>0</v>
      </c>
      <c r="BI182" s="195">
        <f t="shared" si="18"/>
        <v>0</v>
      </c>
      <c r="BJ182" s="17" t="s">
        <v>14</v>
      </c>
      <c r="BK182" s="195">
        <f t="shared" si="19"/>
        <v>0</v>
      </c>
      <c r="BL182" s="17" t="s">
        <v>167</v>
      </c>
      <c r="BM182" s="194" t="s">
        <v>933</v>
      </c>
    </row>
    <row r="183" spans="2:65" s="1" customFormat="1" ht="16.5" customHeight="1">
      <c r="B183" s="34"/>
      <c r="C183" s="183" t="s">
        <v>618</v>
      </c>
      <c r="D183" s="183" t="s">
        <v>153</v>
      </c>
      <c r="E183" s="184" t="s">
        <v>2354</v>
      </c>
      <c r="F183" s="185" t="s">
        <v>2355</v>
      </c>
      <c r="G183" s="186" t="s">
        <v>2336</v>
      </c>
      <c r="H183" s="187">
        <v>1</v>
      </c>
      <c r="I183" s="188"/>
      <c r="J183" s="189">
        <f aca="true" t="shared" si="20" ref="J183:J214">ROUND(I183*H183,2)</f>
        <v>0</v>
      </c>
      <c r="K183" s="185" t="s">
        <v>1</v>
      </c>
      <c r="L183" s="38"/>
      <c r="M183" s="190" t="s">
        <v>1</v>
      </c>
      <c r="N183" s="191" t="s">
        <v>43</v>
      </c>
      <c r="O183" s="66"/>
      <c r="P183" s="192">
        <f aca="true" t="shared" si="21" ref="P183:P214">O183*H183</f>
        <v>0</v>
      </c>
      <c r="Q183" s="192">
        <v>0</v>
      </c>
      <c r="R183" s="192">
        <f aca="true" t="shared" si="22" ref="R183:R214">Q183*H183</f>
        <v>0</v>
      </c>
      <c r="S183" s="192">
        <v>0</v>
      </c>
      <c r="T183" s="193">
        <f aca="true" t="shared" si="23" ref="T183:T214">S183*H183</f>
        <v>0</v>
      </c>
      <c r="AR183" s="194" t="s">
        <v>167</v>
      </c>
      <c r="AT183" s="194" t="s">
        <v>153</v>
      </c>
      <c r="AU183" s="194" t="s">
        <v>14</v>
      </c>
      <c r="AY183" s="17" t="s">
        <v>151</v>
      </c>
      <c r="BE183" s="195">
        <f aca="true" t="shared" si="24" ref="BE183:BE214">IF(N183="základní",J183,0)</f>
        <v>0</v>
      </c>
      <c r="BF183" s="195">
        <f aca="true" t="shared" si="25" ref="BF183:BF214">IF(N183="snížená",J183,0)</f>
        <v>0</v>
      </c>
      <c r="BG183" s="195">
        <f aca="true" t="shared" si="26" ref="BG183:BG214">IF(N183="zákl. přenesená",J183,0)</f>
        <v>0</v>
      </c>
      <c r="BH183" s="195">
        <f aca="true" t="shared" si="27" ref="BH183:BH214">IF(N183="sníž. přenesená",J183,0)</f>
        <v>0</v>
      </c>
      <c r="BI183" s="195">
        <f aca="true" t="shared" si="28" ref="BI183:BI214">IF(N183="nulová",J183,0)</f>
        <v>0</v>
      </c>
      <c r="BJ183" s="17" t="s">
        <v>14</v>
      </c>
      <c r="BK183" s="195">
        <f aca="true" t="shared" si="29" ref="BK183:BK214">ROUND(I183*H183,2)</f>
        <v>0</v>
      </c>
      <c r="BL183" s="17" t="s">
        <v>167</v>
      </c>
      <c r="BM183" s="194" t="s">
        <v>943</v>
      </c>
    </row>
    <row r="184" spans="2:65" s="1" customFormat="1" ht="16.5" customHeight="1">
      <c r="B184" s="34"/>
      <c r="C184" s="183" t="s">
        <v>623</v>
      </c>
      <c r="D184" s="183" t="s">
        <v>153</v>
      </c>
      <c r="E184" s="184" t="s">
        <v>2356</v>
      </c>
      <c r="F184" s="185" t="s">
        <v>2357</v>
      </c>
      <c r="G184" s="186" t="s">
        <v>2336</v>
      </c>
      <c r="H184" s="187">
        <v>29</v>
      </c>
      <c r="I184" s="188"/>
      <c r="J184" s="189">
        <f t="shared" si="20"/>
        <v>0</v>
      </c>
      <c r="K184" s="185" t="s">
        <v>1</v>
      </c>
      <c r="L184" s="38"/>
      <c r="M184" s="190" t="s">
        <v>1</v>
      </c>
      <c r="N184" s="191" t="s">
        <v>43</v>
      </c>
      <c r="O184" s="66"/>
      <c r="P184" s="192">
        <f t="shared" si="21"/>
        <v>0</v>
      </c>
      <c r="Q184" s="192">
        <v>0</v>
      </c>
      <c r="R184" s="192">
        <f t="shared" si="22"/>
        <v>0</v>
      </c>
      <c r="S184" s="192">
        <v>0</v>
      </c>
      <c r="T184" s="193">
        <f t="shared" si="23"/>
        <v>0</v>
      </c>
      <c r="AR184" s="194" t="s">
        <v>167</v>
      </c>
      <c r="AT184" s="194" t="s">
        <v>153</v>
      </c>
      <c r="AU184" s="194" t="s">
        <v>14</v>
      </c>
      <c r="AY184" s="17" t="s">
        <v>151</v>
      </c>
      <c r="BE184" s="195">
        <f t="shared" si="24"/>
        <v>0</v>
      </c>
      <c r="BF184" s="195">
        <f t="shared" si="25"/>
        <v>0</v>
      </c>
      <c r="BG184" s="195">
        <f t="shared" si="26"/>
        <v>0</v>
      </c>
      <c r="BH184" s="195">
        <f t="shared" si="27"/>
        <v>0</v>
      </c>
      <c r="BI184" s="195">
        <f t="shared" si="28"/>
        <v>0</v>
      </c>
      <c r="BJ184" s="17" t="s">
        <v>14</v>
      </c>
      <c r="BK184" s="195">
        <f t="shared" si="29"/>
        <v>0</v>
      </c>
      <c r="BL184" s="17" t="s">
        <v>167</v>
      </c>
      <c r="BM184" s="194" t="s">
        <v>951</v>
      </c>
    </row>
    <row r="185" spans="2:65" s="1" customFormat="1" ht="16.5" customHeight="1">
      <c r="B185" s="34"/>
      <c r="C185" s="183" t="s">
        <v>628</v>
      </c>
      <c r="D185" s="183" t="s">
        <v>153</v>
      </c>
      <c r="E185" s="184" t="s">
        <v>2358</v>
      </c>
      <c r="F185" s="185" t="s">
        <v>2359</v>
      </c>
      <c r="G185" s="186" t="s">
        <v>2336</v>
      </c>
      <c r="H185" s="187">
        <v>18</v>
      </c>
      <c r="I185" s="188"/>
      <c r="J185" s="189">
        <f t="shared" si="20"/>
        <v>0</v>
      </c>
      <c r="K185" s="185" t="s">
        <v>1</v>
      </c>
      <c r="L185" s="38"/>
      <c r="M185" s="190" t="s">
        <v>1</v>
      </c>
      <c r="N185" s="191" t="s">
        <v>43</v>
      </c>
      <c r="O185" s="66"/>
      <c r="P185" s="192">
        <f t="shared" si="21"/>
        <v>0</v>
      </c>
      <c r="Q185" s="192">
        <v>0</v>
      </c>
      <c r="R185" s="192">
        <f t="shared" si="22"/>
        <v>0</v>
      </c>
      <c r="S185" s="192">
        <v>0</v>
      </c>
      <c r="T185" s="193">
        <f t="shared" si="23"/>
        <v>0</v>
      </c>
      <c r="AR185" s="194" t="s">
        <v>167</v>
      </c>
      <c r="AT185" s="194" t="s">
        <v>153</v>
      </c>
      <c r="AU185" s="194" t="s">
        <v>14</v>
      </c>
      <c r="AY185" s="17" t="s">
        <v>151</v>
      </c>
      <c r="BE185" s="195">
        <f t="shared" si="24"/>
        <v>0</v>
      </c>
      <c r="BF185" s="195">
        <f t="shared" si="25"/>
        <v>0</v>
      </c>
      <c r="BG185" s="195">
        <f t="shared" si="26"/>
        <v>0</v>
      </c>
      <c r="BH185" s="195">
        <f t="shared" si="27"/>
        <v>0</v>
      </c>
      <c r="BI185" s="195">
        <f t="shared" si="28"/>
        <v>0</v>
      </c>
      <c r="BJ185" s="17" t="s">
        <v>14</v>
      </c>
      <c r="BK185" s="195">
        <f t="shared" si="29"/>
        <v>0</v>
      </c>
      <c r="BL185" s="17" t="s">
        <v>167</v>
      </c>
      <c r="BM185" s="194" t="s">
        <v>960</v>
      </c>
    </row>
    <row r="186" spans="2:65" s="1" customFormat="1" ht="16.5" customHeight="1">
      <c r="B186" s="34"/>
      <c r="C186" s="183" t="s">
        <v>633</v>
      </c>
      <c r="D186" s="183" t="s">
        <v>153</v>
      </c>
      <c r="E186" s="184" t="s">
        <v>2360</v>
      </c>
      <c r="F186" s="185" t="s">
        <v>2361</v>
      </c>
      <c r="G186" s="186" t="s">
        <v>2336</v>
      </c>
      <c r="H186" s="187">
        <v>130</v>
      </c>
      <c r="I186" s="188"/>
      <c r="J186" s="189">
        <f t="shared" si="20"/>
        <v>0</v>
      </c>
      <c r="K186" s="185" t="s">
        <v>1</v>
      </c>
      <c r="L186" s="38"/>
      <c r="M186" s="190" t="s">
        <v>1</v>
      </c>
      <c r="N186" s="191" t="s">
        <v>43</v>
      </c>
      <c r="O186" s="66"/>
      <c r="P186" s="192">
        <f t="shared" si="21"/>
        <v>0</v>
      </c>
      <c r="Q186" s="192">
        <v>0</v>
      </c>
      <c r="R186" s="192">
        <f t="shared" si="22"/>
        <v>0</v>
      </c>
      <c r="S186" s="192">
        <v>0</v>
      </c>
      <c r="T186" s="193">
        <f t="shared" si="23"/>
        <v>0</v>
      </c>
      <c r="AR186" s="194" t="s">
        <v>167</v>
      </c>
      <c r="AT186" s="194" t="s">
        <v>153</v>
      </c>
      <c r="AU186" s="194" t="s">
        <v>14</v>
      </c>
      <c r="AY186" s="17" t="s">
        <v>151</v>
      </c>
      <c r="BE186" s="195">
        <f t="shared" si="24"/>
        <v>0</v>
      </c>
      <c r="BF186" s="195">
        <f t="shared" si="25"/>
        <v>0</v>
      </c>
      <c r="BG186" s="195">
        <f t="shared" si="26"/>
        <v>0</v>
      </c>
      <c r="BH186" s="195">
        <f t="shared" si="27"/>
        <v>0</v>
      </c>
      <c r="BI186" s="195">
        <f t="shared" si="28"/>
        <v>0</v>
      </c>
      <c r="BJ186" s="17" t="s">
        <v>14</v>
      </c>
      <c r="BK186" s="195">
        <f t="shared" si="29"/>
        <v>0</v>
      </c>
      <c r="BL186" s="17" t="s">
        <v>167</v>
      </c>
      <c r="BM186" s="194" t="s">
        <v>970</v>
      </c>
    </row>
    <row r="187" spans="2:65" s="1" customFormat="1" ht="16.5" customHeight="1">
      <c r="B187" s="34"/>
      <c r="C187" s="183" t="s">
        <v>638</v>
      </c>
      <c r="D187" s="183" t="s">
        <v>153</v>
      </c>
      <c r="E187" s="184" t="s">
        <v>2362</v>
      </c>
      <c r="F187" s="185" t="s">
        <v>2363</v>
      </c>
      <c r="G187" s="186" t="s">
        <v>2336</v>
      </c>
      <c r="H187" s="187">
        <v>29</v>
      </c>
      <c r="I187" s="188"/>
      <c r="J187" s="189">
        <f t="shared" si="20"/>
        <v>0</v>
      </c>
      <c r="K187" s="185" t="s">
        <v>1</v>
      </c>
      <c r="L187" s="38"/>
      <c r="M187" s="190" t="s">
        <v>1</v>
      </c>
      <c r="N187" s="191" t="s">
        <v>43</v>
      </c>
      <c r="O187" s="66"/>
      <c r="P187" s="192">
        <f t="shared" si="21"/>
        <v>0</v>
      </c>
      <c r="Q187" s="192">
        <v>0</v>
      </c>
      <c r="R187" s="192">
        <f t="shared" si="22"/>
        <v>0</v>
      </c>
      <c r="S187" s="192">
        <v>0</v>
      </c>
      <c r="T187" s="193">
        <f t="shared" si="23"/>
        <v>0</v>
      </c>
      <c r="AR187" s="194" t="s">
        <v>167</v>
      </c>
      <c r="AT187" s="194" t="s">
        <v>153</v>
      </c>
      <c r="AU187" s="194" t="s">
        <v>14</v>
      </c>
      <c r="AY187" s="17" t="s">
        <v>151</v>
      </c>
      <c r="BE187" s="195">
        <f t="shared" si="24"/>
        <v>0</v>
      </c>
      <c r="BF187" s="195">
        <f t="shared" si="25"/>
        <v>0</v>
      </c>
      <c r="BG187" s="195">
        <f t="shared" si="26"/>
        <v>0</v>
      </c>
      <c r="BH187" s="195">
        <f t="shared" si="27"/>
        <v>0</v>
      </c>
      <c r="BI187" s="195">
        <f t="shared" si="28"/>
        <v>0</v>
      </c>
      <c r="BJ187" s="17" t="s">
        <v>14</v>
      </c>
      <c r="BK187" s="195">
        <f t="shared" si="29"/>
        <v>0</v>
      </c>
      <c r="BL187" s="17" t="s">
        <v>167</v>
      </c>
      <c r="BM187" s="194" t="s">
        <v>980</v>
      </c>
    </row>
    <row r="188" spans="2:65" s="1" customFormat="1" ht="16.5" customHeight="1">
      <c r="B188" s="34"/>
      <c r="C188" s="183" t="s">
        <v>644</v>
      </c>
      <c r="D188" s="183" t="s">
        <v>153</v>
      </c>
      <c r="E188" s="184" t="s">
        <v>2364</v>
      </c>
      <c r="F188" s="185" t="s">
        <v>2365</v>
      </c>
      <c r="G188" s="186" t="s">
        <v>2336</v>
      </c>
      <c r="H188" s="187">
        <v>2</v>
      </c>
      <c r="I188" s="188"/>
      <c r="J188" s="189">
        <f t="shared" si="20"/>
        <v>0</v>
      </c>
      <c r="K188" s="185" t="s">
        <v>1</v>
      </c>
      <c r="L188" s="38"/>
      <c r="M188" s="190" t="s">
        <v>1</v>
      </c>
      <c r="N188" s="191" t="s">
        <v>43</v>
      </c>
      <c r="O188" s="66"/>
      <c r="P188" s="192">
        <f t="shared" si="21"/>
        <v>0</v>
      </c>
      <c r="Q188" s="192">
        <v>0</v>
      </c>
      <c r="R188" s="192">
        <f t="shared" si="22"/>
        <v>0</v>
      </c>
      <c r="S188" s="192">
        <v>0</v>
      </c>
      <c r="T188" s="193">
        <f t="shared" si="23"/>
        <v>0</v>
      </c>
      <c r="AR188" s="194" t="s">
        <v>167</v>
      </c>
      <c r="AT188" s="194" t="s">
        <v>153</v>
      </c>
      <c r="AU188" s="194" t="s">
        <v>14</v>
      </c>
      <c r="AY188" s="17" t="s">
        <v>151</v>
      </c>
      <c r="BE188" s="195">
        <f t="shared" si="24"/>
        <v>0</v>
      </c>
      <c r="BF188" s="195">
        <f t="shared" si="25"/>
        <v>0</v>
      </c>
      <c r="BG188" s="195">
        <f t="shared" si="26"/>
        <v>0</v>
      </c>
      <c r="BH188" s="195">
        <f t="shared" si="27"/>
        <v>0</v>
      </c>
      <c r="BI188" s="195">
        <f t="shared" si="28"/>
        <v>0</v>
      </c>
      <c r="BJ188" s="17" t="s">
        <v>14</v>
      </c>
      <c r="BK188" s="195">
        <f t="shared" si="29"/>
        <v>0</v>
      </c>
      <c r="BL188" s="17" t="s">
        <v>167</v>
      </c>
      <c r="BM188" s="194" t="s">
        <v>990</v>
      </c>
    </row>
    <row r="189" spans="2:65" s="1" customFormat="1" ht="16.5" customHeight="1">
      <c r="B189" s="34"/>
      <c r="C189" s="183" t="s">
        <v>649</v>
      </c>
      <c r="D189" s="183" t="s">
        <v>153</v>
      </c>
      <c r="E189" s="184" t="s">
        <v>2366</v>
      </c>
      <c r="F189" s="185" t="s">
        <v>2367</v>
      </c>
      <c r="G189" s="186" t="s">
        <v>2336</v>
      </c>
      <c r="H189" s="187">
        <v>2</v>
      </c>
      <c r="I189" s="188"/>
      <c r="J189" s="189">
        <f t="shared" si="20"/>
        <v>0</v>
      </c>
      <c r="K189" s="185" t="s">
        <v>1</v>
      </c>
      <c r="L189" s="38"/>
      <c r="M189" s="190" t="s">
        <v>1</v>
      </c>
      <c r="N189" s="191" t="s">
        <v>43</v>
      </c>
      <c r="O189" s="66"/>
      <c r="P189" s="192">
        <f t="shared" si="21"/>
        <v>0</v>
      </c>
      <c r="Q189" s="192">
        <v>0</v>
      </c>
      <c r="R189" s="192">
        <f t="shared" si="22"/>
        <v>0</v>
      </c>
      <c r="S189" s="192">
        <v>0</v>
      </c>
      <c r="T189" s="193">
        <f t="shared" si="23"/>
        <v>0</v>
      </c>
      <c r="AR189" s="194" t="s">
        <v>167</v>
      </c>
      <c r="AT189" s="194" t="s">
        <v>153</v>
      </c>
      <c r="AU189" s="194" t="s">
        <v>14</v>
      </c>
      <c r="AY189" s="17" t="s">
        <v>151</v>
      </c>
      <c r="BE189" s="195">
        <f t="shared" si="24"/>
        <v>0</v>
      </c>
      <c r="BF189" s="195">
        <f t="shared" si="25"/>
        <v>0</v>
      </c>
      <c r="BG189" s="195">
        <f t="shared" si="26"/>
        <v>0</v>
      </c>
      <c r="BH189" s="195">
        <f t="shared" si="27"/>
        <v>0</v>
      </c>
      <c r="BI189" s="195">
        <f t="shared" si="28"/>
        <v>0</v>
      </c>
      <c r="BJ189" s="17" t="s">
        <v>14</v>
      </c>
      <c r="BK189" s="195">
        <f t="shared" si="29"/>
        <v>0</v>
      </c>
      <c r="BL189" s="17" t="s">
        <v>167</v>
      </c>
      <c r="BM189" s="194" t="s">
        <v>999</v>
      </c>
    </row>
    <row r="190" spans="2:65" s="1" customFormat="1" ht="16.5" customHeight="1">
      <c r="B190" s="34"/>
      <c r="C190" s="183" t="s">
        <v>654</v>
      </c>
      <c r="D190" s="183" t="s">
        <v>153</v>
      </c>
      <c r="E190" s="184" t="s">
        <v>2368</v>
      </c>
      <c r="F190" s="185" t="s">
        <v>2369</v>
      </c>
      <c r="G190" s="186" t="s">
        <v>2336</v>
      </c>
      <c r="H190" s="187">
        <v>1</v>
      </c>
      <c r="I190" s="188"/>
      <c r="J190" s="189">
        <f t="shared" si="20"/>
        <v>0</v>
      </c>
      <c r="K190" s="185" t="s">
        <v>1</v>
      </c>
      <c r="L190" s="38"/>
      <c r="M190" s="190" t="s">
        <v>1</v>
      </c>
      <c r="N190" s="191" t="s">
        <v>43</v>
      </c>
      <c r="O190" s="66"/>
      <c r="P190" s="192">
        <f t="shared" si="21"/>
        <v>0</v>
      </c>
      <c r="Q190" s="192">
        <v>0</v>
      </c>
      <c r="R190" s="192">
        <f t="shared" si="22"/>
        <v>0</v>
      </c>
      <c r="S190" s="192">
        <v>0</v>
      </c>
      <c r="T190" s="193">
        <f t="shared" si="23"/>
        <v>0</v>
      </c>
      <c r="AR190" s="194" t="s">
        <v>167</v>
      </c>
      <c r="AT190" s="194" t="s">
        <v>153</v>
      </c>
      <c r="AU190" s="194" t="s">
        <v>14</v>
      </c>
      <c r="AY190" s="17" t="s">
        <v>151</v>
      </c>
      <c r="BE190" s="195">
        <f t="shared" si="24"/>
        <v>0</v>
      </c>
      <c r="BF190" s="195">
        <f t="shared" si="25"/>
        <v>0</v>
      </c>
      <c r="BG190" s="195">
        <f t="shared" si="26"/>
        <v>0</v>
      </c>
      <c r="BH190" s="195">
        <f t="shared" si="27"/>
        <v>0</v>
      </c>
      <c r="BI190" s="195">
        <f t="shared" si="28"/>
        <v>0</v>
      </c>
      <c r="BJ190" s="17" t="s">
        <v>14</v>
      </c>
      <c r="BK190" s="195">
        <f t="shared" si="29"/>
        <v>0</v>
      </c>
      <c r="BL190" s="17" t="s">
        <v>167</v>
      </c>
      <c r="BM190" s="194" t="s">
        <v>1010</v>
      </c>
    </row>
    <row r="191" spans="2:65" s="1" customFormat="1" ht="16.5" customHeight="1">
      <c r="B191" s="34"/>
      <c r="C191" s="183" t="s">
        <v>658</v>
      </c>
      <c r="D191" s="183" t="s">
        <v>153</v>
      </c>
      <c r="E191" s="184" t="s">
        <v>2370</v>
      </c>
      <c r="F191" s="185" t="s">
        <v>2371</v>
      </c>
      <c r="G191" s="186" t="s">
        <v>2336</v>
      </c>
      <c r="H191" s="187">
        <v>2</v>
      </c>
      <c r="I191" s="188"/>
      <c r="J191" s="189">
        <f t="shared" si="20"/>
        <v>0</v>
      </c>
      <c r="K191" s="185" t="s">
        <v>1</v>
      </c>
      <c r="L191" s="38"/>
      <c r="M191" s="190" t="s">
        <v>1</v>
      </c>
      <c r="N191" s="191" t="s">
        <v>43</v>
      </c>
      <c r="O191" s="66"/>
      <c r="P191" s="192">
        <f t="shared" si="21"/>
        <v>0</v>
      </c>
      <c r="Q191" s="192">
        <v>0</v>
      </c>
      <c r="R191" s="192">
        <f t="shared" si="22"/>
        <v>0</v>
      </c>
      <c r="S191" s="192">
        <v>0</v>
      </c>
      <c r="T191" s="193">
        <f t="shared" si="23"/>
        <v>0</v>
      </c>
      <c r="AR191" s="194" t="s">
        <v>167</v>
      </c>
      <c r="AT191" s="194" t="s">
        <v>153</v>
      </c>
      <c r="AU191" s="194" t="s">
        <v>14</v>
      </c>
      <c r="AY191" s="17" t="s">
        <v>151</v>
      </c>
      <c r="BE191" s="195">
        <f t="shared" si="24"/>
        <v>0</v>
      </c>
      <c r="BF191" s="195">
        <f t="shared" si="25"/>
        <v>0</v>
      </c>
      <c r="BG191" s="195">
        <f t="shared" si="26"/>
        <v>0</v>
      </c>
      <c r="BH191" s="195">
        <f t="shared" si="27"/>
        <v>0</v>
      </c>
      <c r="BI191" s="195">
        <f t="shared" si="28"/>
        <v>0</v>
      </c>
      <c r="BJ191" s="17" t="s">
        <v>14</v>
      </c>
      <c r="BK191" s="195">
        <f t="shared" si="29"/>
        <v>0</v>
      </c>
      <c r="BL191" s="17" t="s">
        <v>167</v>
      </c>
      <c r="BM191" s="194" t="s">
        <v>1019</v>
      </c>
    </row>
    <row r="192" spans="2:65" s="1" customFormat="1" ht="16.5" customHeight="1">
      <c r="B192" s="34"/>
      <c r="C192" s="183" t="s">
        <v>661</v>
      </c>
      <c r="D192" s="183" t="s">
        <v>153</v>
      </c>
      <c r="E192" s="184" t="s">
        <v>2372</v>
      </c>
      <c r="F192" s="185" t="s">
        <v>2373</v>
      </c>
      <c r="G192" s="186" t="s">
        <v>2336</v>
      </c>
      <c r="H192" s="187">
        <v>3</v>
      </c>
      <c r="I192" s="188"/>
      <c r="J192" s="189">
        <f t="shared" si="20"/>
        <v>0</v>
      </c>
      <c r="K192" s="185" t="s">
        <v>1</v>
      </c>
      <c r="L192" s="38"/>
      <c r="M192" s="190" t="s">
        <v>1</v>
      </c>
      <c r="N192" s="191" t="s">
        <v>43</v>
      </c>
      <c r="O192" s="66"/>
      <c r="P192" s="192">
        <f t="shared" si="21"/>
        <v>0</v>
      </c>
      <c r="Q192" s="192">
        <v>0</v>
      </c>
      <c r="R192" s="192">
        <f t="shared" si="22"/>
        <v>0</v>
      </c>
      <c r="S192" s="192">
        <v>0</v>
      </c>
      <c r="T192" s="193">
        <f t="shared" si="23"/>
        <v>0</v>
      </c>
      <c r="AR192" s="194" t="s">
        <v>167</v>
      </c>
      <c r="AT192" s="194" t="s">
        <v>153</v>
      </c>
      <c r="AU192" s="194" t="s">
        <v>14</v>
      </c>
      <c r="AY192" s="17" t="s">
        <v>151</v>
      </c>
      <c r="BE192" s="195">
        <f t="shared" si="24"/>
        <v>0</v>
      </c>
      <c r="BF192" s="195">
        <f t="shared" si="25"/>
        <v>0</v>
      </c>
      <c r="BG192" s="195">
        <f t="shared" si="26"/>
        <v>0</v>
      </c>
      <c r="BH192" s="195">
        <f t="shared" si="27"/>
        <v>0</v>
      </c>
      <c r="BI192" s="195">
        <f t="shared" si="28"/>
        <v>0</v>
      </c>
      <c r="BJ192" s="17" t="s">
        <v>14</v>
      </c>
      <c r="BK192" s="195">
        <f t="shared" si="29"/>
        <v>0</v>
      </c>
      <c r="BL192" s="17" t="s">
        <v>167</v>
      </c>
      <c r="BM192" s="194" t="s">
        <v>1029</v>
      </c>
    </row>
    <row r="193" spans="2:65" s="1" customFormat="1" ht="16.5" customHeight="1">
      <c r="B193" s="34"/>
      <c r="C193" s="183" t="s">
        <v>665</v>
      </c>
      <c r="D193" s="183" t="s">
        <v>153</v>
      </c>
      <c r="E193" s="184" t="s">
        <v>2374</v>
      </c>
      <c r="F193" s="185" t="s">
        <v>2375</v>
      </c>
      <c r="G193" s="186" t="s">
        <v>2336</v>
      </c>
      <c r="H193" s="187">
        <v>1</v>
      </c>
      <c r="I193" s="188"/>
      <c r="J193" s="189">
        <f t="shared" si="20"/>
        <v>0</v>
      </c>
      <c r="K193" s="185" t="s">
        <v>1</v>
      </c>
      <c r="L193" s="38"/>
      <c r="M193" s="190" t="s">
        <v>1</v>
      </c>
      <c r="N193" s="191" t="s">
        <v>43</v>
      </c>
      <c r="O193" s="66"/>
      <c r="P193" s="192">
        <f t="shared" si="21"/>
        <v>0</v>
      </c>
      <c r="Q193" s="192">
        <v>0</v>
      </c>
      <c r="R193" s="192">
        <f t="shared" si="22"/>
        <v>0</v>
      </c>
      <c r="S193" s="192">
        <v>0</v>
      </c>
      <c r="T193" s="193">
        <f t="shared" si="23"/>
        <v>0</v>
      </c>
      <c r="AR193" s="194" t="s">
        <v>167</v>
      </c>
      <c r="AT193" s="194" t="s">
        <v>153</v>
      </c>
      <c r="AU193" s="194" t="s">
        <v>14</v>
      </c>
      <c r="AY193" s="17" t="s">
        <v>151</v>
      </c>
      <c r="BE193" s="195">
        <f t="shared" si="24"/>
        <v>0</v>
      </c>
      <c r="BF193" s="195">
        <f t="shared" si="25"/>
        <v>0</v>
      </c>
      <c r="BG193" s="195">
        <f t="shared" si="26"/>
        <v>0</v>
      </c>
      <c r="BH193" s="195">
        <f t="shared" si="27"/>
        <v>0</v>
      </c>
      <c r="BI193" s="195">
        <f t="shared" si="28"/>
        <v>0</v>
      </c>
      <c r="BJ193" s="17" t="s">
        <v>14</v>
      </c>
      <c r="BK193" s="195">
        <f t="shared" si="29"/>
        <v>0</v>
      </c>
      <c r="BL193" s="17" t="s">
        <v>167</v>
      </c>
      <c r="BM193" s="194" t="s">
        <v>1039</v>
      </c>
    </row>
    <row r="194" spans="2:65" s="1" customFormat="1" ht="16.5" customHeight="1">
      <c r="B194" s="34"/>
      <c r="C194" s="183" t="s">
        <v>669</v>
      </c>
      <c r="D194" s="183" t="s">
        <v>153</v>
      </c>
      <c r="E194" s="184" t="s">
        <v>2376</v>
      </c>
      <c r="F194" s="185" t="s">
        <v>2377</v>
      </c>
      <c r="G194" s="186" t="s">
        <v>2336</v>
      </c>
      <c r="H194" s="187">
        <v>1</v>
      </c>
      <c r="I194" s="188"/>
      <c r="J194" s="189">
        <f t="shared" si="20"/>
        <v>0</v>
      </c>
      <c r="K194" s="185" t="s">
        <v>1</v>
      </c>
      <c r="L194" s="38"/>
      <c r="M194" s="190" t="s">
        <v>1</v>
      </c>
      <c r="N194" s="191" t="s">
        <v>43</v>
      </c>
      <c r="O194" s="66"/>
      <c r="P194" s="192">
        <f t="shared" si="21"/>
        <v>0</v>
      </c>
      <c r="Q194" s="192">
        <v>0</v>
      </c>
      <c r="R194" s="192">
        <f t="shared" si="22"/>
        <v>0</v>
      </c>
      <c r="S194" s="192">
        <v>0</v>
      </c>
      <c r="T194" s="193">
        <f t="shared" si="23"/>
        <v>0</v>
      </c>
      <c r="AR194" s="194" t="s">
        <v>167</v>
      </c>
      <c r="AT194" s="194" t="s">
        <v>153</v>
      </c>
      <c r="AU194" s="194" t="s">
        <v>14</v>
      </c>
      <c r="AY194" s="17" t="s">
        <v>151</v>
      </c>
      <c r="BE194" s="195">
        <f t="shared" si="24"/>
        <v>0</v>
      </c>
      <c r="BF194" s="195">
        <f t="shared" si="25"/>
        <v>0</v>
      </c>
      <c r="BG194" s="195">
        <f t="shared" si="26"/>
        <v>0</v>
      </c>
      <c r="BH194" s="195">
        <f t="shared" si="27"/>
        <v>0</v>
      </c>
      <c r="BI194" s="195">
        <f t="shared" si="28"/>
        <v>0</v>
      </c>
      <c r="BJ194" s="17" t="s">
        <v>14</v>
      </c>
      <c r="BK194" s="195">
        <f t="shared" si="29"/>
        <v>0</v>
      </c>
      <c r="BL194" s="17" t="s">
        <v>167</v>
      </c>
      <c r="BM194" s="194" t="s">
        <v>1047</v>
      </c>
    </row>
    <row r="195" spans="2:65" s="1" customFormat="1" ht="16.5" customHeight="1">
      <c r="B195" s="34"/>
      <c r="C195" s="183" t="s">
        <v>672</v>
      </c>
      <c r="D195" s="183" t="s">
        <v>153</v>
      </c>
      <c r="E195" s="184" t="s">
        <v>2378</v>
      </c>
      <c r="F195" s="185" t="s">
        <v>2379</v>
      </c>
      <c r="G195" s="186" t="s">
        <v>2336</v>
      </c>
      <c r="H195" s="187">
        <v>600</v>
      </c>
      <c r="I195" s="188"/>
      <c r="J195" s="189">
        <f t="shared" si="20"/>
        <v>0</v>
      </c>
      <c r="K195" s="185" t="s">
        <v>1</v>
      </c>
      <c r="L195" s="38"/>
      <c r="M195" s="190" t="s">
        <v>1</v>
      </c>
      <c r="N195" s="191" t="s">
        <v>43</v>
      </c>
      <c r="O195" s="66"/>
      <c r="P195" s="192">
        <f t="shared" si="21"/>
        <v>0</v>
      </c>
      <c r="Q195" s="192">
        <v>0</v>
      </c>
      <c r="R195" s="192">
        <f t="shared" si="22"/>
        <v>0</v>
      </c>
      <c r="S195" s="192">
        <v>0</v>
      </c>
      <c r="T195" s="193">
        <f t="shared" si="23"/>
        <v>0</v>
      </c>
      <c r="AR195" s="194" t="s">
        <v>167</v>
      </c>
      <c r="AT195" s="194" t="s">
        <v>153</v>
      </c>
      <c r="AU195" s="194" t="s">
        <v>14</v>
      </c>
      <c r="AY195" s="17" t="s">
        <v>151</v>
      </c>
      <c r="BE195" s="195">
        <f t="shared" si="24"/>
        <v>0</v>
      </c>
      <c r="BF195" s="195">
        <f t="shared" si="25"/>
        <v>0</v>
      </c>
      <c r="BG195" s="195">
        <f t="shared" si="26"/>
        <v>0</v>
      </c>
      <c r="BH195" s="195">
        <f t="shared" si="27"/>
        <v>0</v>
      </c>
      <c r="BI195" s="195">
        <f t="shared" si="28"/>
        <v>0</v>
      </c>
      <c r="BJ195" s="17" t="s">
        <v>14</v>
      </c>
      <c r="BK195" s="195">
        <f t="shared" si="29"/>
        <v>0</v>
      </c>
      <c r="BL195" s="17" t="s">
        <v>167</v>
      </c>
      <c r="BM195" s="194" t="s">
        <v>1057</v>
      </c>
    </row>
    <row r="196" spans="2:65" s="1" customFormat="1" ht="16.5" customHeight="1">
      <c r="B196" s="34"/>
      <c r="C196" s="183" t="s">
        <v>1592</v>
      </c>
      <c r="D196" s="183" t="s">
        <v>153</v>
      </c>
      <c r="E196" s="184" t="s">
        <v>2380</v>
      </c>
      <c r="F196" s="185" t="s">
        <v>2381</v>
      </c>
      <c r="G196" s="186" t="s">
        <v>2336</v>
      </c>
      <c r="H196" s="187">
        <v>150</v>
      </c>
      <c r="I196" s="188"/>
      <c r="J196" s="189">
        <f t="shared" si="20"/>
        <v>0</v>
      </c>
      <c r="K196" s="185" t="s">
        <v>1</v>
      </c>
      <c r="L196" s="38"/>
      <c r="M196" s="190" t="s">
        <v>1</v>
      </c>
      <c r="N196" s="191" t="s">
        <v>43</v>
      </c>
      <c r="O196" s="66"/>
      <c r="P196" s="192">
        <f t="shared" si="21"/>
        <v>0</v>
      </c>
      <c r="Q196" s="192">
        <v>0</v>
      </c>
      <c r="R196" s="192">
        <f t="shared" si="22"/>
        <v>0</v>
      </c>
      <c r="S196" s="192">
        <v>0</v>
      </c>
      <c r="T196" s="193">
        <f t="shared" si="23"/>
        <v>0</v>
      </c>
      <c r="AR196" s="194" t="s">
        <v>167</v>
      </c>
      <c r="AT196" s="194" t="s">
        <v>153</v>
      </c>
      <c r="AU196" s="194" t="s">
        <v>14</v>
      </c>
      <c r="AY196" s="17" t="s">
        <v>151</v>
      </c>
      <c r="BE196" s="195">
        <f t="shared" si="24"/>
        <v>0</v>
      </c>
      <c r="BF196" s="195">
        <f t="shared" si="25"/>
        <v>0</v>
      </c>
      <c r="BG196" s="195">
        <f t="shared" si="26"/>
        <v>0</v>
      </c>
      <c r="BH196" s="195">
        <f t="shared" si="27"/>
        <v>0</v>
      </c>
      <c r="BI196" s="195">
        <f t="shared" si="28"/>
        <v>0</v>
      </c>
      <c r="BJ196" s="17" t="s">
        <v>14</v>
      </c>
      <c r="BK196" s="195">
        <f t="shared" si="29"/>
        <v>0</v>
      </c>
      <c r="BL196" s="17" t="s">
        <v>167</v>
      </c>
      <c r="BM196" s="194" t="s">
        <v>1065</v>
      </c>
    </row>
    <row r="197" spans="2:65" s="1" customFormat="1" ht="16.5" customHeight="1">
      <c r="B197" s="34"/>
      <c r="C197" s="183" t="s">
        <v>1890</v>
      </c>
      <c r="D197" s="183" t="s">
        <v>153</v>
      </c>
      <c r="E197" s="184" t="s">
        <v>2382</v>
      </c>
      <c r="F197" s="185" t="s">
        <v>2383</v>
      </c>
      <c r="G197" s="186" t="s">
        <v>2336</v>
      </c>
      <c r="H197" s="187">
        <v>2</v>
      </c>
      <c r="I197" s="188"/>
      <c r="J197" s="189">
        <f t="shared" si="20"/>
        <v>0</v>
      </c>
      <c r="K197" s="185" t="s">
        <v>1</v>
      </c>
      <c r="L197" s="38"/>
      <c r="M197" s="190" t="s">
        <v>1</v>
      </c>
      <c r="N197" s="191" t="s">
        <v>43</v>
      </c>
      <c r="O197" s="66"/>
      <c r="P197" s="192">
        <f t="shared" si="21"/>
        <v>0</v>
      </c>
      <c r="Q197" s="192">
        <v>0</v>
      </c>
      <c r="R197" s="192">
        <f t="shared" si="22"/>
        <v>0</v>
      </c>
      <c r="S197" s="192">
        <v>0</v>
      </c>
      <c r="T197" s="193">
        <f t="shared" si="23"/>
        <v>0</v>
      </c>
      <c r="AR197" s="194" t="s">
        <v>167</v>
      </c>
      <c r="AT197" s="194" t="s">
        <v>153</v>
      </c>
      <c r="AU197" s="194" t="s">
        <v>14</v>
      </c>
      <c r="AY197" s="17" t="s">
        <v>151</v>
      </c>
      <c r="BE197" s="195">
        <f t="shared" si="24"/>
        <v>0</v>
      </c>
      <c r="BF197" s="195">
        <f t="shared" si="25"/>
        <v>0</v>
      </c>
      <c r="BG197" s="195">
        <f t="shared" si="26"/>
        <v>0</v>
      </c>
      <c r="BH197" s="195">
        <f t="shared" si="27"/>
        <v>0</v>
      </c>
      <c r="BI197" s="195">
        <f t="shared" si="28"/>
        <v>0</v>
      </c>
      <c r="BJ197" s="17" t="s">
        <v>14</v>
      </c>
      <c r="BK197" s="195">
        <f t="shared" si="29"/>
        <v>0</v>
      </c>
      <c r="BL197" s="17" t="s">
        <v>167</v>
      </c>
      <c r="BM197" s="194" t="s">
        <v>1073</v>
      </c>
    </row>
    <row r="198" spans="2:65" s="1" customFormat="1" ht="16.5" customHeight="1">
      <c r="B198" s="34"/>
      <c r="C198" s="183" t="s">
        <v>676</v>
      </c>
      <c r="D198" s="183" t="s">
        <v>153</v>
      </c>
      <c r="E198" s="184" t="s">
        <v>2384</v>
      </c>
      <c r="F198" s="185" t="s">
        <v>2385</v>
      </c>
      <c r="G198" s="186" t="s">
        <v>2336</v>
      </c>
      <c r="H198" s="187">
        <v>4</v>
      </c>
      <c r="I198" s="188"/>
      <c r="J198" s="189">
        <f t="shared" si="20"/>
        <v>0</v>
      </c>
      <c r="K198" s="185" t="s">
        <v>1</v>
      </c>
      <c r="L198" s="38"/>
      <c r="M198" s="190" t="s">
        <v>1</v>
      </c>
      <c r="N198" s="191" t="s">
        <v>43</v>
      </c>
      <c r="O198" s="66"/>
      <c r="P198" s="192">
        <f t="shared" si="21"/>
        <v>0</v>
      </c>
      <c r="Q198" s="192">
        <v>0</v>
      </c>
      <c r="R198" s="192">
        <f t="shared" si="22"/>
        <v>0</v>
      </c>
      <c r="S198" s="192">
        <v>0</v>
      </c>
      <c r="T198" s="193">
        <f t="shared" si="23"/>
        <v>0</v>
      </c>
      <c r="AR198" s="194" t="s">
        <v>167</v>
      </c>
      <c r="AT198" s="194" t="s">
        <v>153</v>
      </c>
      <c r="AU198" s="194" t="s">
        <v>14</v>
      </c>
      <c r="AY198" s="17" t="s">
        <v>151</v>
      </c>
      <c r="BE198" s="195">
        <f t="shared" si="24"/>
        <v>0</v>
      </c>
      <c r="BF198" s="195">
        <f t="shared" si="25"/>
        <v>0</v>
      </c>
      <c r="BG198" s="195">
        <f t="shared" si="26"/>
        <v>0</v>
      </c>
      <c r="BH198" s="195">
        <f t="shared" si="27"/>
        <v>0</v>
      </c>
      <c r="BI198" s="195">
        <f t="shared" si="28"/>
        <v>0</v>
      </c>
      <c r="BJ198" s="17" t="s">
        <v>14</v>
      </c>
      <c r="BK198" s="195">
        <f t="shared" si="29"/>
        <v>0</v>
      </c>
      <c r="BL198" s="17" t="s">
        <v>167</v>
      </c>
      <c r="BM198" s="194" t="s">
        <v>1081</v>
      </c>
    </row>
    <row r="199" spans="2:65" s="1" customFormat="1" ht="16.5" customHeight="1">
      <c r="B199" s="34"/>
      <c r="C199" s="183" t="s">
        <v>680</v>
      </c>
      <c r="D199" s="183" t="s">
        <v>153</v>
      </c>
      <c r="E199" s="184" t="s">
        <v>2386</v>
      </c>
      <c r="F199" s="185" t="s">
        <v>2387</v>
      </c>
      <c r="G199" s="186" t="s">
        <v>2336</v>
      </c>
      <c r="H199" s="187">
        <v>150</v>
      </c>
      <c r="I199" s="188"/>
      <c r="J199" s="189">
        <f t="shared" si="20"/>
        <v>0</v>
      </c>
      <c r="K199" s="185" t="s">
        <v>1</v>
      </c>
      <c r="L199" s="38"/>
      <c r="M199" s="190" t="s">
        <v>1</v>
      </c>
      <c r="N199" s="191" t="s">
        <v>43</v>
      </c>
      <c r="O199" s="66"/>
      <c r="P199" s="192">
        <f t="shared" si="21"/>
        <v>0</v>
      </c>
      <c r="Q199" s="192">
        <v>0</v>
      </c>
      <c r="R199" s="192">
        <f t="shared" si="22"/>
        <v>0</v>
      </c>
      <c r="S199" s="192">
        <v>0</v>
      </c>
      <c r="T199" s="193">
        <f t="shared" si="23"/>
        <v>0</v>
      </c>
      <c r="AR199" s="194" t="s">
        <v>167</v>
      </c>
      <c r="AT199" s="194" t="s">
        <v>153</v>
      </c>
      <c r="AU199" s="194" t="s">
        <v>14</v>
      </c>
      <c r="AY199" s="17" t="s">
        <v>151</v>
      </c>
      <c r="BE199" s="195">
        <f t="shared" si="24"/>
        <v>0</v>
      </c>
      <c r="BF199" s="195">
        <f t="shared" si="25"/>
        <v>0</v>
      </c>
      <c r="BG199" s="195">
        <f t="shared" si="26"/>
        <v>0</v>
      </c>
      <c r="BH199" s="195">
        <f t="shared" si="27"/>
        <v>0</v>
      </c>
      <c r="BI199" s="195">
        <f t="shared" si="28"/>
        <v>0</v>
      </c>
      <c r="BJ199" s="17" t="s">
        <v>14</v>
      </c>
      <c r="BK199" s="195">
        <f t="shared" si="29"/>
        <v>0</v>
      </c>
      <c r="BL199" s="17" t="s">
        <v>167</v>
      </c>
      <c r="BM199" s="194" t="s">
        <v>1092</v>
      </c>
    </row>
    <row r="200" spans="2:65" s="1" customFormat="1" ht="16.5" customHeight="1">
      <c r="B200" s="34"/>
      <c r="C200" s="183" t="s">
        <v>684</v>
      </c>
      <c r="D200" s="183" t="s">
        <v>153</v>
      </c>
      <c r="E200" s="184" t="s">
        <v>2388</v>
      </c>
      <c r="F200" s="185" t="s">
        <v>2389</v>
      </c>
      <c r="G200" s="186" t="s">
        <v>2336</v>
      </c>
      <c r="H200" s="187">
        <v>20</v>
      </c>
      <c r="I200" s="188"/>
      <c r="J200" s="189">
        <f t="shared" si="20"/>
        <v>0</v>
      </c>
      <c r="K200" s="185" t="s">
        <v>1</v>
      </c>
      <c r="L200" s="38"/>
      <c r="M200" s="190" t="s">
        <v>1</v>
      </c>
      <c r="N200" s="191" t="s">
        <v>43</v>
      </c>
      <c r="O200" s="66"/>
      <c r="P200" s="192">
        <f t="shared" si="21"/>
        <v>0</v>
      </c>
      <c r="Q200" s="192">
        <v>0</v>
      </c>
      <c r="R200" s="192">
        <f t="shared" si="22"/>
        <v>0</v>
      </c>
      <c r="S200" s="192">
        <v>0</v>
      </c>
      <c r="T200" s="193">
        <f t="shared" si="23"/>
        <v>0</v>
      </c>
      <c r="AR200" s="194" t="s">
        <v>167</v>
      </c>
      <c r="AT200" s="194" t="s">
        <v>153</v>
      </c>
      <c r="AU200" s="194" t="s">
        <v>14</v>
      </c>
      <c r="AY200" s="17" t="s">
        <v>151</v>
      </c>
      <c r="BE200" s="195">
        <f t="shared" si="24"/>
        <v>0</v>
      </c>
      <c r="BF200" s="195">
        <f t="shared" si="25"/>
        <v>0</v>
      </c>
      <c r="BG200" s="195">
        <f t="shared" si="26"/>
        <v>0</v>
      </c>
      <c r="BH200" s="195">
        <f t="shared" si="27"/>
        <v>0</v>
      </c>
      <c r="BI200" s="195">
        <f t="shared" si="28"/>
        <v>0</v>
      </c>
      <c r="BJ200" s="17" t="s">
        <v>14</v>
      </c>
      <c r="BK200" s="195">
        <f t="shared" si="29"/>
        <v>0</v>
      </c>
      <c r="BL200" s="17" t="s">
        <v>167</v>
      </c>
      <c r="BM200" s="194" t="s">
        <v>1100</v>
      </c>
    </row>
    <row r="201" spans="2:65" s="1" customFormat="1" ht="16.5" customHeight="1">
      <c r="B201" s="34"/>
      <c r="C201" s="183" t="s">
        <v>688</v>
      </c>
      <c r="D201" s="183" t="s">
        <v>153</v>
      </c>
      <c r="E201" s="184" t="s">
        <v>2390</v>
      </c>
      <c r="F201" s="185" t="s">
        <v>2391</v>
      </c>
      <c r="G201" s="186" t="s">
        <v>318</v>
      </c>
      <c r="H201" s="187">
        <v>260</v>
      </c>
      <c r="I201" s="188"/>
      <c r="J201" s="189">
        <f t="shared" si="20"/>
        <v>0</v>
      </c>
      <c r="K201" s="185" t="s">
        <v>1</v>
      </c>
      <c r="L201" s="38"/>
      <c r="M201" s="190" t="s">
        <v>1</v>
      </c>
      <c r="N201" s="191" t="s">
        <v>43</v>
      </c>
      <c r="O201" s="66"/>
      <c r="P201" s="192">
        <f t="shared" si="21"/>
        <v>0</v>
      </c>
      <c r="Q201" s="192">
        <v>0</v>
      </c>
      <c r="R201" s="192">
        <f t="shared" si="22"/>
        <v>0</v>
      </c>
      <c r="S201" s="192">
        <v>0</v>
      </c>
      <c r="T201" s="193">
        <f t="shared" si="23"/>
        <v>0</v>
      </c>
      <c r="AR201" s="194" t="s">
        <v>167</v>
      </c>
      <c r="AT201" s="194" t="s">
        <v>153</v>
      </c>
      <c r="AU201" s="194" t="s">
        <v>14</v>
      </c>
      <c r="AY201" s="17" t="s">
        <v>151</v>
      </c>
      <c r="BE201" s="195">
        <f t="shared" si="24"/>
        <v>0</v>
      </c>
      <c r="BF201" s="195">
        <f t="shared" si="25"/>
        <v>0</v>
      </c>
      <c r="BG201" s="195">
        <f t="shared" si="26"/>
        <v>0</v>
      </c>
      <c r="BH201" s="195">
        <f t="shared" si="27"/>
        <v>0</v>
      </c>
      <c r="BI201" s="195">
        <f t="shared" si="28"/>
        <v>0</v>
      </c>
      <c r="BJ201" s="17" t="s">
        <v>14</v>
      </c>
      <c r="BK201" s="195">
        <f t="shared" si="29"/>
        <v>0</v>
      </c>
      <c r="BL201" s="17" t="s">
        <v>167</v>
      </c>
      <c r="BM201" s="194" t="s">
        <v>1110</v>
      </c>
    </row>
    <row r="202" spans="2:65" s="1" customFormat="1" ht="16.5" customHeight="1">
      <c r="B202" s="34"/>
      <c r="C202" s="183" t="s">
        <v>692</v>
      </c>
      <c r="D202" s="183" t="s">
        <v>153</v>
      </c>
      <c r="E202" s="184" t="s">
        <v>2392</v>
      </c>
      <c r="F202" s="185" t="s">
        <v>2393</v>
      </c>
      <c r="G202" s="186" t="s">
        <v>2336</v>
      </c>
      <c r="H202" s="187">
        <v>50</v>
      </c>
      <c r="I202" s="188"/>
      <c r="J202" s="189">
        <f t="shared" si="20"/>
        <v>0</v>
      </c>
      <c r="K202" s="185" t="s">
        <v>1</v>
      </c>
      <c r="L202" s="38"/>
      <c r="M202" s="190" t="s">
        <v>1</v>
      </c>
      <c r="N202" s="191" t="s">
        <v>43</v>
      </c>
      <c r="O202" s="66"/>
      <c r="P202" s="192">
        <f t="shared" si="21"/>
        <v>0</v>
      </c>
      <c r="Q202" s="192">
        <v>0</v>
      </c>
      <c r="R202" s="192">
        <f t="shared" si="22"/>
        <v>0</v>
      </c>
      <c r="S202" s="192">
        <v>0</v>
      </c>
      <c r="T202" s="193">
        <f t="shared" si="23"/>
        <v>0</v>
      </c>
      <c r="AR202" s="194" t="s">
        <v>167</v>
      </c>
      <c r="AT202" s="194" t="s">
        <v>153</v>
      </c>
      <c r="AU202" s="194" t="s">
        <v>14</v>
      </c>
      <c r="AY202" s="17" t="s">
        <v>151</v>
      </c>
      <c r="BE202" s="195">
        <f t="shared" si="24"/>
        <v>0</v>
      </c>
      <c r="BF202" s="195">
        <f t="shared" si="25"/>
        <v>0</v>
      </c>
      <c r="BG202" s="195">
        <f t="shared" si="26"/>
        <v>0</v>
      </c>
      <c r="BH202" s="195">
        <f t="shared" si="27"/>
        <v>0</v>
      </c>
      <c r="BI202" s="195">
        <f t="shared" si="28"/>
        <v>0</v>
      </c>
      <c r="BJ202" s="17" t="s">
        <v>14</v>
      </c>
      <c r="BK202" s="195">
        <f t="shared" si="29"/>
        <v>0</v>
      </c>
      <c r="BL202" s="17" t="s">
        <v>167</v>
      </c>
      <c r="BM202" s="194" t="s">
        <v>1120</v>
      </c>
    </row>
    <row r="203" spans="2:65" s="1" customFormat="1" ht="16.5" customHeight="1">
      <c r="B203" s="34"/>
      <c r="C203" s="183" t="s">
        <v>1903</v>
      </c>
      <c r="D203" s="183" t="s">
        <v>153</v>
      </c>
      <c r="E203" s="184" t="s">
        <v>2394</v>
      </c>
      <c r="F203" s="185" t="s">
        <v>2395</v>
      </c>
      <c r="G203" s="186" t="s">
        <v>2336</v>
      </c>
      <c r="H203" s="187">
        <v>18</v>
      </c>
      <c r="I203" s="188"/>
      <c r="J203" s="189">
        <f t="shared" si="20"/>
        <v>0</v>
      </c>
      <c r="K203" s="185" t="s">
        <v>1</v>
      </c>
      <c r="L203" s="38"/>
      <c r="M203" s="190" t="s">
        <v>1</v>
      </c>
      <c r="N203" s="191" t="s">
        <v>43</v>
      </c>
      <c r="O203" s="66"/>
      <c r="P203" s="192">
        <f t="shared" si="21"/>
        <v>0</v>
      </c>
      <c r="Q203" s="192">
        <v>0</v>
      </c>
      <c r="R203" s="192">
        <f t="shared" si="22"/>
        <v>0</v>
      </c>
      <c r="S203" s="192">
        <v>0</v>
      </c>
      <c r="T203" s="193">
        <f t="shared" si="23"/>
        <v>0</v>
      </c>
      <c r="AR203" s="194" t="s">
        <v>167</v>
      </c>
      <c r="AT203" s="194" t="s">
        <v>153</v>
      </c>
      <c r="AU203" s="194" t="s">
        <v>14</v>
      </c>
      <c r="AY203" s="17" t="s">
        <v>151</v>
      </c>
      <c r="BE203" s="195">
        <f t="shared" si="24"/>
        <v>0</v>
      </c>
      <c r="BF203" s="195">
        <f t="shared" si="25"/>
        <v>0</v>
      </c>
      <c r="BG203" s="195">
        <f t="shared" si="26"/>
        <v>0</v>
      </c>
      <c r="BH203" s="195">
        <f t="shared" si="27"/>
        <v>0</v>
      </c>
      <c r="BI203" s="195">
        <f t="shared" si="28"/>
        <v>0</v>
      </c>
      <c r="BJ203" s="17" t="s">
        <v>14</v>
      </c>
      <c r="BK203" s="195">
        <f t="shared" si="29"/>
        <v>0</v>
      </c>
      <c r="BL203" s="17" t="s">
        <v>167</v>
      </c>
      <c r="BM203" s="194" t="s">
        <v>1142</v>
      </c>
    </row>
    <row r="204" spans="2:65" s="1" customFormat="1" ht="16.5" customHeight="1">
      <c r="B204" s="34"/>
      <c r="C204" s="183" t="s">
        <v>696</v>
      </c>
      <c r="D204" s="183" t="s">
        <v>153</v>
      </c>
      <c r="E204" s="184" t="s">
        <v>2396</v>
      </c>
      <c r="F204" s="185" t="s">
        <v>2397</v>
      </c>
      <c r="G204" s="186" t="s">
        <v>2336</v>
      </c>
      <c r="H204" s="187">
        <v>4</v>
      </c>
      <c r="I204" s="188"/>
      <c r="J204" s="189">
        <f t="shared" si="20"/>
        <v>0</v>
      </c>
      <c r="K204" s="185" t="s">
        <v>1</v>
      </c>
      <c r="L204" s="38"/>
      <c r="M204" s="190" t="s">
        <v>1</v>
      </c>
      <c r="N204" s="191" t="s">
        <v>43</v>
      </c>
      <c r="O204" s="66"/>
      <c r="P204" s="192">
        <f t="shared" si="21"/>
        <v>0</v>
      </c>
      <c r="Q204" s="192">
        <v>0</v>
      </c>
      <c r="R204" s="192">
        <f t="shared" si="22"/>
        <v>0</v>
      </c>
      <c r="S204" s="192">
        <v>0</v>
      </c>
      <c r="T204" s="193">
        <f t="shared" si="23"/>
        <v>0</v>
      </c>
      <c r="AR204" s="194" t="s">
        <v>167</v>
      </c>
      <c r="AT204" s="194" t="s">
        <v>153</v>
      </c>
      <c r="AU204" s="194" t="s">
        <v>14</v>
      </c>
      <c r="AY204" s="17" t="s">
        <v>151</v>
      </c>
      <c r="BE204" s="195">
        <f t="shared" si="24"/>
        <v>0</v>
      </c>
      <c r="BF204" s="195">
        <f t="shared" si="25"/>
        <v>0</v>
      </c>
      <c r="BG204" s="195">
        <f t="shared" si="26"/>
        <v>0</v>
      </c>
      <c r="BH204" s="195">
        <f t="shared" si="27"/>
        <v>0</v>
      </c>
      <c r="BI204" s="195">
        <f t="shared" si="28"/>
        <v>0</v>
      </c>
      <c r="BJ204" s="17" t="s">
        <v>14</v>
      </c>
      <c r="BK204" s="195">
        <f t="shared" si="29"/>
        <v>0</v>
      </c>
      <c r="BL204" s="17" t="s">
        <v>167</v>
      </c>
      <c r="BM204" s="194" t="s">
        <v>1153</v>
      </c>
    </row>
    <row r="205" spans="2:65" s="1" customFormat="1" ht="16.5" customHeight="1">
      <c r="B205" s="34"/>
      <c r="C205" s="183" t="s">
        <v>701</v>
      </c>
      <c r="D205" s="183" t="s">
        <v>153</v>
      </c>
      <c r="E205" s="184" t="s">
        <v>2398</v>
      </c>
      <c r="F205" s="185" t="s">
        <v>2399</v>
      </c>
      <c r="G205" s="186" t="s">
        <v>2336</v>
      </c>
      <c r="H205" s="187">
        <v>3</v>
      </c>
      <c r="I205" s="188"/>
      <c r="J205" s="189">
        <f t="shared" si="20"/>
        <v>0</v>
      </c>
      <c r="K205" s="185" t="s">
        <v>1</v>
      </c>
      <c r="L205" s="38"/>
      <c r="M205" s="190" t="s">
        <v>1</v>
      </c>
      <c r="N205" s="191" t="s">
        <v>43</v>
      </c>
      <c r="O205" s="66"/>
      <c r="P205" s="192">
        <f t="shared" si="21"/>
        <v>0</v>
      </c>
      <c r="Q205" s="192">
        <v>0</v>
      </c>
      <c r="R205" s="192">
        <f t="shared" si="22"/>
        <v>0</v>
      </c>
      <c r="S205" s="192">
        <v>0</v>
      </c>
      <c r="T205" s="193">
        <f t="shared" si="23"/>
        <v>0</v>
      </c>
      <c r="AR205" s="194" t="s">
        <v>167</v>
      </c>
      <c r="AT205" s="194" t="s">
        <v>153</v>
      </c>
      <c r="AU205" s="194" t="s">
        <v>14</v>
      </c>
      <c r="AY205" s="17" t="s">
        <v>151</v>
      </c>
      <c r="BE205" s="195">
        <f t="shared" si="24"/>
        <v>0</v>
      </c>
      <c r="BF205" s="195">
        <f t="shared" si="25"/>
        <v>0</v>
      </c>
      <c r="BG205" s="195">
        <f t="shared" si="26"/>
        <v>0</v>
      </c>
      <c r="BH205" s="195">
        <f t="shared" si="27"/>
        <v>0</v>
      </c>
      <c r="BI205" s="195">
        <f t="shared" si="28"/>
        <v>0</v>
      </c>
      <c r="BJ205" s="17" t="s">
        <v>14</v>
      </c>
      <c r="BK205" s="195">
        <f t="shared" si="29"/>
        <v>0</v>
      </c>
      <c r="BL205" s="17" t="s">
        <v>167</v>
      </c>
      <c r="BM205" s="194" t="s">
        <v>1163</v>
      </c>
    </row>
    <row r="206" spans="2:65" s="1" customFormat="1" ht="16.5" customHeight="1">
      <c r="B206" s="34"/>
      <c r="C206" s="183" t="s">
        <v>706</v>
      </c>
      <c r="D206" s="183" t="s">
        <v>153</v>
      </c>
      <c r="E206" s="184" t="s">
        <v>2400</v>
      </c>
      <c r="F206" s="185" t="s">
        <v>2401</v>
      </c>
      <c r="G206" s="186" t="s">
        <v>2336</v>
      </c>
      <c r="H206" s="187">
        <v>2</v>
      </c>
      <c r="I206" s="188"/>
      <c r="J206" s="189">
        <f t="shared" si="20"/>
        <v>0</v>
      </c>
      <c r="K206" s="185" t="s">
        <v>1</v>
      </c>
      <c r="L206" s="38"/>
      <c r="M206" s="190" t="s">
        <v>1</v>
      </c>
      <c r="N206" s="191" t="s">
        <v>43</v>
      </c>
      <c r="O206" s="66"/>
      <c r="P206" s="192">
        <f t="shared" si="21"/>
        <v>0</v>
      </c>
      <c r="Q206" s="192">
        <v>0</v>
      </c>
      <c r="R206" s="192">
        <f t="shared" si="22"/>
        <v>0</v>
      </c>
      <c r="S206" s="192">
        <v>0</v>
      </c>
      <c r="T206" s="193">
        <f t="shared" si="23"/>
        <v>0</v>
      </c>
      <c r="AR206" s="194" t="s">
        <v>167</v>
      </c>
      <c r="AT206" s="194" t="s">
        <v>153</v>
      </c>
      <c r="AU206" s="194" t="s">
        <v>14</v>
      </c>
      <c r="AY206" s="17" t="s">
        <v>151</v>
      </c>
      <c r="BE206" s="195">
        <f t="shared" si="24"/>
        <v>0</v>
      </c>
      <c r="BF206" s="195">
        <f t="shared" si="25"/>
        <v>0</v>
      </c>
      <c r="BG206" s="195">
        <f t="shared" si="26"/>
        <v>0</v>
      </c>
      <c r="BH206" s="195">
        <f t="shared" si="27"/>
        <v>0</v>
      </c>
      <c r="BI206" s="195">
        <f t="shared" si="28"/>
        <v>0</v>
      </c>
      <c r="BJ206" s="17" t="s">
        <v>14</v>
      </c>
      <c r="BK206" s="195">
        <f t="shared" si="29"/>
        <v>0</v>
      </c>
      <c r="BL206" s="17" t="s">
        <v>167</v>
      </c>
      <c r="BM206" s="194" t="s">
        <v>1167</v>
      </c>
    </row>
    <row r="207" spans="2:65" s="1" customFormat="1" ht="16.5" customHeight="1">
      <c r="B207" s="34"/>
      <c r="C207" s="183" t="s">
        <v>710</v>
      </c>
      <c r="D207" s="183" t="s">
        <v>153</v>
      </c>
      <c r="E207" s="184" t="s">
        <v>2402</v>
      </c>
      <c r="F207" s="185" t="s">
        <v>2403</v>
      </c>
      <c r="G207" s="186" t="s">
        <v>2336</v>
      </c>
      <c r="H207" s="187">
        <v>3</v>
      </c>
      <c r="I207" s="188"/>
      <c r="J207" s="189">
        <f t="shared" si="20"/>
        <v>0</v>
      </c>
      <c r="K207" s="185" t="s">
        <v>1</v>
      </c>
      <c r="L207" s="38"/>
      <c r="M207" s="190" t="s">
        <v>1</v>
      </c>
      <c r="N207" s="191" t="s">
        <v>43</v>
      </c>
      <c r="O207" s="66"/>
      <c r="P207" s="192">
        <f t="shared" si="21"/>
        <v>0</v>
      </c>
      <c r="Q207" s="192">
        <v>0</v>
      </c>
      <c r="R207" s="192">
        <f t="shared" si="22"/>
        <v>0</v>
      </c>
      <c r="S207" s="192">
        <v>0</v>
      </c>
      <c r="T207" s="193">
        <f t="shared" si="23"/>
        <v>0</v>
      </c>
      <c r="AR207" s="194" t="s">
        <v>167</v>
      </c>
      <c r="AT207" s="194" t="s">
        <v>153</v>
      </c>
      <c r="AU207" s="194" t="s">
        <v>14</v>
      </c>
      <c r="AY207" s="17" t="s">
        <v>151</v>
      </c>
      <c r="BE207" s="195">
        <f t="shared" si="24"/>
        <v>0</v>
      </c>
      <c r="BF207" s="195">
        <f t="shared" si="25"/>
        <v>0</v>
      </c>
      <c r="BG207" s="195">
        <f t="shared" si="26"/>
        <v>0</v>
      </c>
      <c r="BH207" s="195">
        <f t="shared" si="27"/>
        <v>0</v>
      </c>
      <c r="BI207" s="195">
        <f t="shared" si="28"/>
        <v>0</v>
      </c>
      <c r="BJ207" s="17" t="s">
        <v>14</v>
      </c>
      <c r="BK207" s="195">
        <f t="shared" si="29"/>
        <v>0</v>
      </c>
      <c r="BL207" s="17" t="s">
        <v>167</v>
      </c>
      <c r="BM207" s="194" t="s">
        <v>1175</v>
      </c>
    </row>
    <row r="208" spans="2:65" s="1" customFormat="1" ht="16.5" customHeight="1">
      <c r="B208" s="34"/>
      <c r="C208" s="183" t="s">
        <v>715</v>
      </c>
      <c r="D208" s="183" t="s">
        <v>153</v>
      </c>
      <c r="E208" s="184" t="s">
        <v>2404</v>
      </c>
      <c r="F208" s="185" t="s">
        <v>2405</v>
      </c>
      <c r="G208" s="186" t="s">
        <v>2336</v>
      </c>
      <c r="H208" s="187">
        <v>10</v>
      </c>
      <c r="I208" s="188"/>
      <c r="J208" s="189">
        <f t="shared" si="20"/>
        <v>0</v>
      </c>
      <c r="K208" s="185" t="s">
        <v>1</v>
      </c>
      <c r="L208" s="38"/>
      <c r="M208" s="190" t="s">
        <v>1</v>
      </c>
      <c r="N208" s="191" t="s">
        <v>43</v>
      </c>
      <c r="O208" s="66"/>
      <c r="P208" s="192">
        <f t="shared" si="21"/>
        <v>0</v>
      </c>
      <c r="Q208" s="192">
        <v>0</v>
      </c>
      <c r="R208" s="192">
        <f t="shared" si="22"/>
        <v>0</v>
      </c>
      <c r="S208" s="192">
        <v>0</v>
      </c>
      <c r="T208" s="193">
        <f t="shared" si="23"/>
        <v>0</v>
      </c>
      <c r="AR208" s="194" t="s">
        <v>167</v>
      </c>
      <c r="AT208" s="194" t="s">
        <v>153</v>
      </c>
      <c r="AU208" s="194" t="s">
        <v>14</v>
      </c>
      <c r="AY208" s="17" t="s">
        <v>151</v>
      </c>
      <c r="BE208" s="195">
        <f t="shared" si="24"/>
        <v>0</v>
      </c>
      <c r="BF208" s="195">
        <f t="shared" si="25"/>
        <v>0</v>
      </c>
      <c r="BG208" s="195">
        <f t="shared" si="26"/>
        <v>0</v>
      </c>
      <c r="BH208" s="195">
        <f t="shared" si="27"/>
        <v>0</v>
      </c>
      <c r="BI208" s="195">
        <f t="shared" si="28"/>
        <v>0</v>
      </c>
      <c r="BJ208" s="17" t="s">
        <v>14</v>
      </c>
      <c r="BK208" s="195">
        <f t="shared" si="29"/>
        <v>0</v>
      </c>
      <c r="BL208" s="17" t="s">
        <v>167</v>
      </c>
      <c r="BM208" s="194" t="s">
        <v>1185</v>
      </c>
    </row>
    <row r="209" spans="2:65" s="1" customFormat="1" ht="16.5" customHeight="1">
      <c r="B209" s="34"/>
      <c r="C209" s="183" t="s">
        <v>722</v>
      </c>
      <c r="D209" s="183" t="s">
        <v>153</v>
      </c>
      <c r="E209" s="184" t="s">
        <v>2406</v>
      </c>
      <c r="F209" s="185" t="s">
        <v>2407</v>
      </c>
      <c r="G209" s="186" t="s">
        <v>318</v>
      </c>
      <c r="H209" s="187">
        <v>145</v>
      </c>
      <c r="I209" s="188"/>
      <c r="J209" s="189">
        <f t="shared" si="20"/>
        <v>0</v>
      </c>
      <c r="K209" s="185" t="s">
        <v>1</v>
      </c>
      <c r="L209" s="38"/>
      <c r="M209" s="190" t="s">
        <v>1</v>
      </c>
      <c r="N209" s="191" t="s">
        <v>43</v>
      </c>
      <c r="O209" s="66"/>
      <c r="P209" s="192">
        <f t="shared" si="21"/>
        <v>0</v>
      </c>
      <c r="Q209" s="192">
        <v>0</v>
      </c>
      <c r="R209" s="192">
        <f t="shared" si="22"/>
        <v>0</v>
      </c>
      <c r="S209" s="192">
        <v>0</v>
      </c>
      <c r="T209" s="193">
        <f t="shared" si="23"/>
        <v>0</v>
      </c>
      <c r="AR209" s="194" t="s">
        <v>167</v>
      </c>
      <c r="AT209" s="194" t="s">
        <v>153</v>
      </c>
      <c r="AU209" s="194" t="s">
        <v>14</v>
      </c>
      <c r="AY209" s="17" t="s">
        <v>151</v>
      </c>
      <c r="BE209" s="195">
        <f t="shared" si="24"/>
        <v>0</v>
      </c>
      <c r="BF209" s="195">
        <f t="shared" si="25"/>
        <v>0</v>
      </c>
      <c r="BG209" s="195">
        <f t="shared" si="26"/>
        <v>0</v>
      </c>
      <c r="BH209" s="195">
        <f t="shared" si="27"/>
        <v>0</v>
      </c>
      <c r="BI209" s="195">
        <f t="shared" si="28"/>
        <v>0</v>
      </c>
      <c r="BJ209" s="17" t="s">
        <v>14</v>
      </c>
      <c r="BK209" s="195">
        <f t="shared" si="29"/>
        <v>0</v>
      </c>
      <c r="BL209" s="17" t="s">
        <v>167</v>
      </c>
      <c r="BM209" s="194" t="s">
        <v>1920</v>
      </c>
    </row>
    <row r="210" spans="2:65" s="1" customFormat="1" ht="16.5" customHeight="1">
      <c r="B210" s="34"/>
      <c r="C210" s="183" t="s">
        <v>727</v>
      </c>
      <c r="D210" s="183" t="s">
        <v>153</v>
      </c>
      <c r="E210" s="184" t="s">
        <v>2408</v>
      </c>
      <c r="F210" s="185" t="s">
        <v>2409</v>
      </c>
      <c r="G210" s="186" t="s">
        <v>2336</v>
      </c>
      <c r="H210" s="187">
        <v>1</v>
      </c>
      <c r="I210" s="188"/>
      <c r="J210" s="189">
        <f t="shared" si="20"/>
        <v>0</v>
      </c>
      <c r="K210" s="185" t="s">
        <v>1</v>
      </c>
      <c r="L210" s="38"/>
      <c r="M210" s="190" t="s">
        <v>1</v>
      </c>
      <c r="N210" s="191" t="s">
        <v>43</v>
      </c>
      <c r="O210" s="66"/>
      <c r="P210" s="192">
        <f t="shared" si="21"/>
        <v>0</v>
      </c>
      <c r="Q210" s="192">
        <v>0</v>
      </c>
      <c r="R210" s="192">
        <f t="shared" si="22"/>
        <v>0</v>
      </c>
      <c r="S210" s="192">
        <v>0</v>
      </c>
      <c r="T210" s="193">
        <f t="shared" si="23"/>
        <v>0</v>
      </c>
      <c r="AR210" s="194" t="s">
        <v>167</v>
      </c>
      <c r="AT210" s="194" t="s">
        <v>153</v>
      </c>
      <c r="AU210" s="194" t="s">
        <v>14</v>
      </c>
      <c r="AY210" s="17" t="s">
        <v>151</v>
      </c>
      <c r="BE210" s="195">
        <f t="shared" si="24"/>
        <v>0</v>
      </c>
      <c r="BF210" s="195">
        <f t="shared" si="25"/>
        <v>0</v>
      </c>
      <c r="BG210" s="195">
        <f t="shared" si="26"/>
        <v>0</v>
      </c>
      <c r="BH210" s="195">
        <f t="shared" si="27"/>
        <v>0</v>
      </c>
      <c r="BI210" s="195">
        <f t="shared" si="28"/>
        <v>0</v>
      </c>
      <c r="BJ210" s="17" t="s">
        <v>14</v>
      </c>
      <c r="BK210" s="195">
        <f t="shared" si="29"/>
        <v>0</v>
      </c>
      <c r="BL210" s="17" t="s">
        <v>167</v>
      </c>
      <c r="BM210" s="194" t="s">
        <v>1199</v>
      </c>
    </row>
    <row r="211" spans="2:65" s="1" customFormat="1" ht="16.5" customHeight="1">
      <c r="B211" s="34"/>
      <c r="C211" s="183" t="s">
        <v>732</v>
      </c>
      <c r="D211" s="183" t="s">
        <v>153</v>
      </c>
      <c r="E211" s="184" t="s">
        <v>2410</v>
      </c>
      <c r="F211" s="185" t="s">
        <v>2411</v>
      </c>
      <c r="G211" s="186" t="s">
        <v>2345</v>
      </c>
      <c r="H211" s="187">
        <v>142.6</v>
      </c>
      <c r="I211" s="188"/>
      <c r="J211" s="189">
        <f t="shared" si="20"/>
        <v>0</v>
      </c>
      <c r="K211" s="185" t="s">
        <v>1</v>
      </c>
      <c r="L211" s="38"/>
      <c r="M211" s="190" t="s">
        <v>1</v>
      </c>
      <c r="N211" s="191" t="s">
        <v>43</v>
      </c>
      <c r="O211" s="66"/>
      <c r="P211" s="192">
        <f t="shared" si="21"/>
        <v>0</v>
      </c>
      <c r="Q211" s="192">
        <v>0</v>
      </c>
      <c r="R211" s="192">
        <f t="shared" si="22"/>
        <v>0</v>
      </c>
      <c r="S211" s="192">
        <v>0</v>
      </c>
      <c r="T211" s="193">
        <f t="shared" si="23"/>
        <v>0</v>
      </c>
      <c r="AR211" s="194" t="s">
        <v>167</v>
      </c>
      <c r="AT211" s="194" t="s">
        <v>153</v>
      </c>
      <c r="AU211" s="194" t="s">
        <v>14</v>
      </c>
      <c r="AY211" s="17" t="s">
        <v>151</v>
      </c>
      <c r="BE211" s="195">
        <f t="shared" si="24"/>
        <v>0</v>
      </c>
      <c r="BF211" s="195">
        <f t="shared" si="25"/>
        <v>0</v>
      </c>
      <c r="BG211" s="195">
        <f t="shared" si="26"/>
        <v>0</v>
      </c>
      <c r="BH211" s="195">
        <f t="shared" si="27"/>
        <v>0</v>
      </c>
      <c r="BI211" s="195">
        <f t="shared" si="28"/>
        <v>0</v>
      </c>
      <c r="BJ211" s="17" t="s">
        <v>14</v>
      </c>
      <c r="BK211" s="195">
        <f t="shared" si="29"/>
        <v>0</v>
      </c>
      <c r="BL211" s="17" t="s">
        <v>167</v>
      </c>
      <c r="BM211" s="194" t="s">
        <v>1211</v>
      </c>
    </row>
    <row r="212" spans="2:65" s="1" customFormat="1" ht="16.5" customHeight="1">
      <c r="B212" s="34"/>
      <c r="C212" s="183" t="s">
        <v>720</v>
      </c>
      <c r="D212" s="183" t="s">
        <v>153</v>
      </c>
      <c r="E212" s="184" t="s">
        <v>2412</v>
      </c>
      <c r="F212" s="185" t="s">
        <v>2413</v>
      </c>
      <c r="G212" s="186" t="s">
        <v>2336</v>
      </c>
      <c r="H212" s="187">
        <v>20</v>
      </c>
      <c r="I212" s="188"/>
      <c r="J212" s="189">
        <f t="shared" si="20"/>
        <v>0</v>
      </c>
      <c r="K212" s="185" t="s">
        <v>1</v>
      </c>
      <c r="L212" s="38"/>
      <c r="M212" s="190" t="s">
        <v>1</v>
      </c>
      <c r="N212" s="191" t="s">
        <v>43</v>
      </c>
      <c r="O212" s="66"/>
      <c r="P212" s="192">
        <f t="shared" si="21"/>
        <v>0</v>
      </c>
      <c r="Q212" s="192">
        <v>0</v>
      </c>
      <c r="R212" s="192">
        <f t="shared" si="22"/>
        <v>0</v>
      </c>
      <c r="S212" s="192">
        <v>0</v>
      </c>
      <c r="T212" s="193">
        <f t="shared" si="23"/>
        <v>0</v>
      </c>
      <c r="AR212" s="194" t="s">
        <v>167</v>
      </c>
      <c r="AT212" s="194" t="s">
        <v>153</v>
      </c>
      <c r="AU212" s="194" t="s">
        <v>14</v>
      </c>
      <c r="AY212" s="17" t="s">
        <v>151</v>
      </c>
      <c r="BE212" s="195">
        <f t="shared" si="24"/>
        <v>0</v>
      </c>
      <c r="BF212" s="195">
        <f t="shared" si="25"/>
        <v>0</v>
      </c>
      <c r="BG212" s="195">
        <f t="shared" si="26"/>
        <v>0</v>
      </c>
      <c r="BH212" s="195">
        <f t="shared" si="27"/>
        <v>0</v>
      </c>
      <c r="BI212" s="195">
        <f t="shared" si="28"/>
        <v>0</v>
      </c>
      <c r="BJ212" s="17" t="s">
        <v>14</v>
      </c>
      <c r="BK212" s="195">
        <f t="shared" si="29"/>
        <v>0</v>
      </c>
      <c r="BL212" s="17" t="s">
        <v>167</v>
      </c>
      <c r="BM212" s="194" t="s">
        <v>1221</v>
      </c>
    </row>
    <row r="213" spans="2:65" s="1" customFormat="1" ht="16.5" customHeight="1">
      <c r="B213" s="34"/>
      <c r="C213" s="183" t="s">
        <v>740</v>
      </c>
      <c r="D213" s="183" t="s">
        <v>153</v>
      </c>
      <c r="E213" s="184" t="s">
        <v>2414</v>
      </c>
      <c r="F213" s="185" t="s">
        <v>2415</v>
      </c>
      <c r="G213" s="186" t="s">
        <v>2345</v>
      </c>
      <c r="H213" s="187">
        <v>41.85</v>
      </c>
      <c r="I213" s="188"/>
      <c r="J213" s="189">
        <f t="shared" si="20"/>
        <v>0</v>
      </c>
      <c r="K213" s="185" t="s">
        <v>1</v>
      </c>
      <c r="L213" s="38"/>
      <c r="M213" s="190" t="s">
        <v>1</v>
      </c>
      <c r="N213" s="191" t="s">
        <v>43</v>
      </c>
      <c r="O213" s="66"/>
      <c r="P213" s="192">
        <f t="shared" si="21"/>
        <v>0</v>
      </c>
      <c r="Q213" s="192">
        <v>0</v>
      </c>
      <c r="R213" s="192">
        <f t="shared" si="22"/>
        <v>0</v>
      </c>
      <c r="S213" s="192">
        <v>0</v>
      </c>
      <c r="T213" s="193">
        <f t="shared" si="23"/>
        <v>0</v>
      </c>
      <c r="AR213" s="194" t="s">
        <v>167</v>
      </c>
      <c r="AT213" s="194" t="s">
        <v>153</v>
      </c>
      <c r="AU213" s="194" t="s">
        <v>14</v>
      </c>
      <c r="AY213" s="17" t="s">
        <v>151</v>
      </c>
      <c r="BE213" s="195">
        <f t="shared" si="24"/>
        <v>0</v>
      </c>
      <c r="BF213" s="195">
        <f t="shared" si="25"/>
        <v>0</v>
      </c>
      <c r="BG213" s="195">
        <f t="shared" si="26"/>
        <v>0</v>
      </c>
      <c r="BH213" s="195">
        <f t="shared" si="27"/>
        <v>0</v>
      </c>
      <c r="BI213" s="195">
        <f t="shared" si="28"/>
        <v>0</v>
      </c>
      <c r="BJ213" s="17" t="s">
        <v>14</v>
      </c>
      <c r="BK213" s="195">
        <f t="shared" si="29"/>
        <v>0</v>
      </c>
      <c r="BL213" s="17" t="s">
        <v>167</v>
      </c>
      <c r="BM213" s="194" t="s">
        <v>1231</v>
      </c>
    </row>
    <row r="214" spans="2:65" s="1" customFormat="1" ht="16.5" customHeight="1">
      <c r="B214" s="34"/>
      <c r="C214" s="183" t="s">
        <v>744</v>
      </c>
      <c r="D214" s="183" t="s">
        <v>153</v>
      </c>
      <c r="E214" s="184" t="s">
        <v>2416</v>
      </c>
      <c r="F214" s="185" t="s">
        <v>2417</v>
      </c>
      <c r="G214" s="186" t="s">
        <v>2336</v>
      </c>
      <c r="H214" s="187">
        <v>260</v>
      </c>
      <c r="I214" s="188"/>
      <c r="J214" s="189">
        <f t="shared" si="20"/>
        <v>0</v>
      </c>
      <c r="K214" s="185" t="s">
        <v>1</v>
      </c>
      <c r="L214" s="38"/>
      <c r="M214" s="190" t="s">
        <v>1</v>
      </c>
      <c r="N214" s="191" t="s">
        <v>43</v>
      </c>
      <c r="O214" s="66"/>
      <c r="P214" s="192">
        <f t="shared" si="21"/>
        <v>0</v>
      </c>
      <c r="Q214" s="192">
        <v>0</v>
      </c>
      <c r="R214" s="192">
        <f t="shared" si="22"/>
        <v>0</v>
      </c>
      <c r="S214" s="192">
        <v>0</v>
      </c>
      <c r="T214" s="193">
        <f t="shared" si="23"/>
        <v>0</v>
      </c>
      <c r="AR214" s="194" t="s">
        <v>167</v>
      </c>
      <c r="AT214" s="194" t="s">
        <v>153</v>
      </c>
      <c r="AU214" s="194" t="s">
        <v>14</v>
      </c>
      <c r="AY214" s="17" t="s">
        <v>151</v>
      </c>
      <c r="BE214" s="195">
        <f t="shared" si="24"/>
        <v>0</v>
      </c>
      <c r="BF214" s="195">
        <f t="shared" si="25"/>
        <v>0</v>
      </c>
      <c r="BG214" s="195">
        <f t="shared" si="26"/>
        <v>0</v>
      </c>
      <c r="BH214" s="195">
        <f t="shared" si="27"/>
        <v>0</v>
      </c>
      <c r="BI214" s="195">
        <f t="shared" si="28"/>
        <v>0</v>
      </c>
      <c r="BJ214" s="17" t="s">
        <v>14</v>
      </c>
      <c r="BK214" s="195">
        <f t="shared" si="29"/>
        <v>0</v>
      </c>
      <c r="BL214" s="17" t="s">
        <v>167</v>
      </c>
      <c r="BM214" s="194" t="s">
        <v>1242</v>
      </c>
    </row>
    <row r="215" spans="2:65" s="1" customFormat="1" ht="16.5" customHeight="1">
      <c r="B215" s="34"/>
      <c r="C215" s="183" t="s">
        <v>748</v>
      </c>
      <c r="D215" s="183" t="s">
        <v>153</v>
      </c>
      <c r="E215" s="184" t="s">
        <v>2418</v>
      </c>
      <c r="F215" s="185" t="s">
        <v>2419</v>
      </c>
      <c r="G215" s="186" t="s">
        <v>2336</v>
      </c>
      <c r="H215" s="187">
        <v>130</v>
      </c>
      <c r="I215" s="188"/>
      <c r="J215" s="189">
        <f aca="true" t="shared" si="30" ref="J215:J246">ROUND(I215*H215,2)</f>
        <v>0</v>
      </c>
      <c r="K215" s="185" t="s">
        <v>1</v>
      </c>
      <c r="L215" s="38"/>
      <c r="M215" s="190" t="s">
        <v>1</v>
      </c>
      <c r="N215" s="191" t="s">
        <v>43</v>
      </c>
      <c r="O215" s="66"/>
      <c r="P215" s="192">
        <f aca="true" t="shared" si="31" ref="P215:P246">O215*H215</f>
        <v>0</v>
      </c>
      <c r="Q215" s="192">
        <v>0</v>
      </c>
      <c r="R215" s="192">
        <f aca="true" t="shared" si="32" ref="R215:R246">Q215*H215</f>
        <v>0</v>
      </c>
      <c r="S215" s="192">
        <v>0</v>
      </c>
      <c r="T215" s="193">
        <f aca="true" t="shared" si="33" ref="T215:T246">S215*H215</f>
        <v>0</v>
      </c>
      <c r="AR215" s="194" t="s">
        <v>167</v>
      </c>
      <c r="AT215" s="194" t="s">
        <v>153</v>
      </c>
      <c r="AU215" s="194" t="s">
        <v>14</v>
      </c>
      <c r="AY215" s="17" t="s">
        <v>151</v>
      </c>
      <c r="BE215" s="195">
        <f aca="true" t="shared" si="34" ref="BE215:BE246">IF(N215="základní",J215,0)</f>
        <v>0</v>
      </c>
      <c r="BF215" s="195">
        <f aca="true" t="shared" si="35" ref="BF215:BF246">IF(N215="snížená",J215,0)</f>
        <v>0</v>
      </c>
      <c r="BG215" s="195">
        <f aca="true" t="shared" si="36" ref="BG215:BG246">IF(N215="zákl. přenesená",J215,0)</f>
        <v>0</v>
      </c>
      <c r="BH215" s="195">
        <f aca="true" t="shared" si="37" ref="BH215:BH246">IF(N215="sníž. přenesená",J215,0)</f>
        <v>0</v>
      </c>
      <c r="BI215" s="195">
        <f aca="true" t="shared" si="38" ref="BI215:BI246">IF(N215="nulová",J215,0)</f>
        <v>0</v>
      </c>
      <c r="BJ215" s="17" t="s">
        <v>14</v>
      </c>
      <c r="BK215" s="195">
        <f aca="true" t="shared" si="39" ref="BK215:BK246">ROUND(I215*H215,2)</f>
        <v>0</v>
      </c>
      <c r="BL215" s="17" t="s">
        <v>167</v>
      </c>
      <c r="BM215" s="194" t="s">
        <v>1124</v>
      </c>
    </row>
    <row r="216" spans="2:65" s="1" customFormat="1" ht="16.5" customHeight="1">
      <c r="B216" s="34"/>
      <c r="C216" s="183" t="s">
        <v>753</v>
      </c>
      <c r="D216" s="183" t="s">
        <v>153</v>
      </c>
      <c r="E216" s="184" t="s">
        <v>2418</v>
      </c>
      <c r="F216" s="185" t="s">
        <v>2419</v>
      </c>
      <c r="G216" s="186" t="s">
        <v>2336</v>
      </c>
      <c r="H216" s="187">
        <v>50</v>
      </c>
      <c r="I216" s="188"/>
      <c r="J216" s="189">
        <f t="shared" si="30"/>
        <v>0</v>
      </c>
      <c r="K216" s="185" t="s">
        <v>1</v>
      </c>
      <c r="L216" s="38"/>
      <c r="M216" s="190" t="s">
        <v>1</v>
      </c>
      <c r="N216" s="191" t="s">
        <v>43</v>
      </c>
      <c r="O216" s="66"/>
      <c r="P216" s="192">
        <f t="shared" si="31"/>
        <v>0</v>
      </c>
      <c r="Q216" s="192">
        <v>0</v>
      </c>
      <c r="R216" s="192">
        <f t="shared" si="32"/>
        <v>0</v>
      </c>
      <c r="S216" s="192">
        <v>0</v>
      </c>
      <c r="T216" s="193">
        <f t="shared" si="33"/>
        <v>0</v>
      </c>
      <c r="AR216" s="194" t="s">
        <v>167</v>
      </c>
      <c r="AT216" s="194" t="s">
        <v>153</v>
      </c>
      <c r="AU216" s="194" t="s">
        <v>14</v>
      </c>
      <c r="AY216" s="17" t="s">
        <v>151</v>
      </c>
      <c r="BE216" s="195">
        <f t="shared" si="34"/>
        <v>0</v>
      </c>
      <c r="BF216" s="195">
        <f t="shared" si="35"/>
        <v>0</v>
      </c>
      <c r="BG216" s="195">
        <f t="shared" si="36"/>
        <v>0</v>
      </c>
      <c r="BH216" s="195">
        <f t="shared" si="37"/>
        <v>0</v>
      </c>
      <c r="BI216" s="195">
        <f t="shared" si="38"/>
        <v>0</v>
      </c>
      <c r="BJ216" s="17" t="s">
        <v>14</v>
      </c>
      <c r="BK216" s="195">
        <f t="shared" si="39"/>
        <v>0</v>
      </c>
      <c r="BL216" s="17" t="s">
        <v>167</v>
      </c>
      <c r="BM216" s="194" t="s">
        <v>791</v>
      </c>
    </row>
    <row r="217" spans="2:65" s="1" customFormat="1" ht="16.5" customHeight="1">
      <c r="B217" s="34"/>
      <c r="C217" s="183" t="s">
        <v>758</v>
      </c>
      <c r="D217" s="183" t="s">
        <v>153</v>
      </c>
      <c r="E217" s="184" t="s">
        <v>2420</v>
      </c>
      <c r="F217" s="185" t="s">
        <v>2421</v>
      </c>
      <c r="G217" s="186" t="s">
        <v>2336</v>
      </c>
      <c r="H217" s="187">
        <v>20</v>
      </c>
      <c r="I217" s="188"/>
      <c r="J217" s="189">
        <f t="shared" si="30"/>
        <v>0</v>
      </c>
      <c r="K217" s="185" t="s">
        <v>1</v>
      </c>
      <c r="L217" s="38"/>
      <c r="M217" s="190" t="s">
        <v>1</v>
      </c>
      <c r="N217" s="191" t="s">
        <v>43</v>
      </c>
      <c r="O217" s="66"/>
      <c r="P217" s="192">
        <f t="shared" si="31"/>
        <v>0</v>
      </c>
      <c r="Q217" s="192">
        <v>0</v>
      </c>
      <c r="R217" s="192">
        <f t="shared" si="32"/>
        <v>0</v>
      </c>
      <c r="S217" s="192">
        <v>0</v>
      </c>
      <c r="T217" s="193">
        <f t="shared" si="33"/>
        <v>0</v>
      </c>
      <c r="AR217" s="194" t="s">
        <v>167</v>
      </c>
      <c r="AT217" s="194" t="s">
        <v>153</v>
      </c>
      <c r="AU217" s="194" t="s">
        <v>14</v>
      </c>
      <c r="AY217" s="17" t="s">
        <v>151</v>
      </c>
      <c r="BE217" s="195">
        <f t="shared" si="34"/>
        <v>0</v>
      </c>
      <c r="BF217" s="195">
        <f t="shared" si="35"/>
        <v>0</v>
      </c>
      <c r="BG217" s="195">
        <f t="shared" si="36"/>
        <v>0</v>
      </c>
      <c r="BH217" s="195">
        <f t="shared" si="37"/>
        <v>0</v>
      </c>
      <c r="BI217" s="195">
        <f t="shared" si="38"/>
        <v>0</v>
      </c>
      <c r="BJ217" s="17" t="s">
        <v>14</v>
      </c>
      <c r="BK217" s="195">
        <f t="shared" si="39"/>
        <v>0</v>
      </c>
      <c r="BL217" s="17" t="s">
        <v>167</v>
      </c>
      <c r="BM217" s="194" t="s">
        <v>801</v>
      </c>
    </row>
    <row r="218" spans="2:65" s="1" customFormat="1" ht="16.5" customHeight="1">
      <c r="B218" s="34"/>
      <c r="C218" s="183" t="s">
        <v>762</v>
      </c>
      <c r="D218" s="183" t="s">
        <v>153</v>
      </c>
      <c r="E218" s="184" t="s">
        <v>2422</v>
      </c>
      <c r="F218" s="185" t="s">
        <v>2423</v>
      </c>
      <c r="G218" s="186" t="s">
        <v>318</v>
      </c>
      <c r="H218" s="187">
        <v>15</v>
      </c>
      <c r="I218" s="188"/>
      <c r="J218" s="189">
        <f t="shared" si="30"/>
        <v>0</v>
      </c>
      <c r="K218" s="185" t="s">
        <v>1</v>
      </c>
      <c r="L218" s="38"/>
      <c r="M218" s="190" t="s">
        <v>1</v>
      </c>
      <c r="N218" s="191" t="s">
        <v>43</v>
      </c>
      <c r="O218" s="66"/>
      <c r="P218" s="192">
        <f t="shared" si="31"/>
        <v>0</v>
      </c>
      <c r="Q218" s="192">
        <v>0</v>
      </c>
      <c r="R218" s="192">
        <f t="shared" si="32"/>
        <v>0</v>
      </c>
      <c r="S218" s="192">
        <v>0</v>
      </c>
      <c r="T218" s="193">
        <f t="shared" si="33"/>
        <v>0</v>
      </c>
      <c r="AR218" s="194" t="s">
        <v>167</v>
      </c>
      <c r="AT218" s="194" t="s">
        <v>153</v>
      </c>
      <c r="AU218" s="194" t="s">
        <v>14</v>
      </c>
      <c r="AY218" s="17" t="s">
        <v>151</v>
      </c>
      <c r="BE218" s="195">
        <f t="shared" si="34"/>
        <v>0</v>
      </c>
      <c r="BF218" s="195">
        <f t="shared" si="35"/>
        <v>0</v>
      </c>
      <c r="BG218" s="195">
        <f t="shared" si="36"/>
        <v>0</v>
      </c>
      <c r="BH218" s="195">
        <f t="shared" si="37"/>
        <v>0</v>
      </c>
      <c r="BI218" s="195">
        <f t="shared" si="38"/>
        <v>0</v>
      </c>
      <c r="BJ218" s="17" t="s">
        <v>14</v>
      </c>
      <c r="BK218" s="195">
        <f t="shared" si="39"/>
        <v>0</v>
      </c>
      <c r="BL218" s="17" t="s">
        <v>167</v>
      </c>
      <c r="BM218" s="194" t="s">
        <v>775</v>
      </c>
    </row>
    <row r="219" spans="2:65" s="1" customFormat="1" ht="16.5" customHeight="1">
      <c r="B219" s="34"/>
      <c r="C219" s="183" t="s">
        <v>769</v>
      </c>
      <c r="D219" s="183" t="s">
        <v>153</v>
      </c>
      <c r="E219" s="184" t="s">
        <v>2424</v>
      </c>
      <c r="F219" s="185" t="s">
        <v>2425</v>
      </c>
      <c r="G219" s="186" t="s">
        <v>318</v>
      </c>
      <c r="H219" s="187">
        <v>15</v>
      </c>
      <c r="I219" s="188"/>
      <c r="J219" s="189">
        <f t="shared" si="30"/>
        <v>0</v>
      </c>
      <c r="K219" s="185" t="s">
        <v>1</v>
      </c>
      <c r="L219" s="38"/>
      <c r="M219" s="190" t="s">
        <v>1</v>
      </c>
      <c r="N219" s="191" t="s">
        <v>43</v>
      </c>
      <c r="O219" s="66"/>
      <c r="P219" s="192">
        <f t="shared" si="31"/>
        <v>0</v>
      </c>
      <c r="Q219" s="192">
        <v>0</v>
      </c>
      <c r="R219" s="192">
        <f t="shared" si="32"/>
        <v>0</v>
      </c>
      <c r="S219" s="192">
        <v>0</v>
      </c>
      <c r="T219" s="193">
        <f t="shared" si="33"/>
        <v>0</v>
      </c>
      <c r="AR219" s="194" t="s">
        <v>167</v>
      </c>
      <c r="AT219" s="194" t="s">
        <v>153</v>
      </c>
      <c r="AU219" s="194" t="s">
        <v>14</v>
      </c>
      <c r="AY219" s="17" t="s">
        <v>151</v>
      </c>
      <c r="BE219" s="195">
        <f t="shared" si="34"/>
        <v>0</v>
      </c>
      <c r="BF219" s="195">
        <f t="shared" si="35"/>
        <v>0</v>
      </c>
      <c r="BG219" s="195">
        <f t="shared" si="36"/>
        <v>0</v>
      </c>
      <c r="BH219" s="195">
        <f t="shared" si="37"/>
        <v>0</v>
      </c>
      <c r="BI219" s="195">
        <f t="shared" si="38"/>
        <v>0</v>
      </c>
      <c r="BJ219" s="17" t="s">
        <v>14</v>
      </c>
      <c r="BK219" s="195">
        <f t="shared" si="39"/>
        <v>0</v>
      </c>
      <c r="BL219" s="17" t="s">
        <v>167</v>
      </c>
      <c r="BM219" s="194" t="s">
        <v>1941</v>
      </c>
    </row>
    <row r="220" spans="2:65" s="1" customFormat="1" ht="16.5" customHeight="1">
      <c r="B220" s="34"/>
      <c r="C220" s="183" t="s">
        <v>781</v>
      </c>
      <c r="D220" s="183" t="s">
        <v>153</v>
      </c>
      <c r="E220" s="184" t="s">
        <v>2426</v>
      </c>
      <c r="F220" s="185" t="s">
        <v>2427</v>
      </c>
      <c r="G220" s="186" t="s">
        <v>318</v>
      </c>
      <c r="H220" s="187">
        <v>450</v>
      </c>
      <c r="I220" s="188"/>
      <c r="J220" s="189">
        <f t="shared" si="30"/>
        <v>0</v>
      </c>
      <c r="K220" s="185" t="s">
        <v>1</v>
      </c>
      <c r="L220" s="38"/>
      <c r="M220" s="190" t="s">
        <v>1</v>
      </c>
      <c r="N220" s="191" t="s">
        <v>43</v>
      </c>
      <c r="O220" s="66"/>
      <c r="P220" s="192">
        <f t="shared" si="31"/>
        <v>0</v>
      </c>
      <c r="Q220" s="192">
        <v>0</v>
      </c>
      <c r="R220" s="192">
        <f t="shared" si="32"/>
        <v>0</v>
      </c>
      <c r="S220" s="192">
        <v>0</v>
      </c>
      <c r="T220" s="193">
        <f t="shared" si="33"/>
        <v>0</v>
      </c>
      <c r="AR220" s="194" t="s">
        <v>167</v>
      </c>
      <c r="AT220" s="194" t="s">
        <v>153</v>
      </c>
      <c r="AU220" s="194" t="s">
        <v>14</v>
      </c>
      <c r="AY220" s="17" t="s">
        <v>151</v>
      </c>
      <c r="BE220" s="195">
        <f t="shared" si="34"/>
        <v>0</v>
      </c>
      <c r="BF220" s="195">
        <f t="shared" si="35"/>
        <v>0</v>
      </c>
      <c r="BG220" s="195">
        <f t="shared" si="36"/>
        <v>0</v>
      </c>
      <c r="BH220" s="195">
        <f t="shared" si="37"/>
        <v>0</v>
      </c>
      <c r="BI220" s="195">
        <f t="shared" si="38"/>
        <v>0</v>
      </c>
      <c r="BJ220" s="17" t="s">
        <v>14</v>
      </c>
      <c r="BK220" s="195">
        <f t="shared" si="39"/>
        <v>0</v>
      </c>
      <c r="BL220" s="17" t="s">
        <v>167</v>
      </c>
      <c r="BM220" s="194" t="s">
        <v>1944</v>
      </c>
    </row>
    <row r="221" spans="2:65" s="1" customFormat="1" ht="16.5" customHeight="1">
      <c r="B221" s="34"/>
      <c r="C221" s="183" t="s">
        <v>785</v>
      </c>
      <c r="D221" s="183" t="s">
        <v>153</v>
      </c>
      <c r="E221" s="184" t="s">
        <v>2428</v>
      </c>
      <c r="F221" s="185" t="s">
        <v>2429</v>
      </c>
      <c r="G221" s="186" t="s">
        <v>318</v>
      </c>
      <c r="H221" s="187">
        <v>28</v>
      </c>
      <c r="I221" s="188"/>
      <c r="J221" s="189">
        <f t="shared" si="30"/>
        <v>0</v>
      </c>
      <c r="K221" s="185" t="s">
        <v>1</v>
      </c>
      <c r="L221" s="38"/>
      <c r="M221" s="190" t="s">
        <v>1</v>
      </c>
      <c r="N221" s="191" t="s">
        <v>43</v>
      </c>
      <c r="O221" s="66"/>
      <c r="P221" s="192">
        <f t="shared" si="31"/>
        <v>0</v>
      </c>
      <c r="Q221" s="192">
        <v>0</v>
      </c>
      <c r="R221" s="192">
        <f t="shared" si="32"/>
        <v>0</v>
      </c>
      <c r="S221" s="192">
        <v>0</v>
      </c>
      <c r="T221" s="193">
        <f t="shared" si="33"/>
        <v>0</v>
      </c>
      <c r="AR221" s="194" t="s">
        <v>167</v>
      </c>
      <c r="AT221" s="194" t="s">
        <v>153</v>
      </c>
      <c r="AU221" s="194" t="s">
        <v>14</v>
      </c>
      <c r="AY221" s="17" t="s">
        <v>151</v>
      </c>
      <c r="BE221" s="195">
        <f t="shared" si="34"/>
        <v>0</v>
      </c>
      <c r="BF221" s="195">
        <f t="shared" si="35"/>
        <v>0</v>
      </c>
      <c r="BG221" s="195">
        <f t="shared" si="36"/>
        <v>0</v>
      </c>
      <c r="BH221" s="195">
        <f t="shared" si="37"/>
        <v>0</v>
      </c>
      <c r="BI221" s="195">
        <f t="shared" si="38"/>
        <v>0</v>
      </c>
      <c r="BJ221" s="17" t="s">
        <v>14</v>
      </c>
      <c r="BK221" s="195">
        <f t="shared" si="39"/>
        <v>0</v>
      </c>
      <c r="BL221" s="17" t="s">
        <v>167</v>
      </c>
      <c r="BM221" s="194" t="s">
        <v>1947</v>
      </c>
    </row>
    <row r="222" spans="2:65" s="1" customFormat="1" ht="16.5" customHeight="1">
      <c r="B222" s="34"/>
      <c r="C222" s="183" t="s">
        <v>815</v>
      </c>
      <c r="D222" s="183" t="s">
        <v>153</v>
      </c>
      <c r="E222" s="184" t="s">
        <v>2430</v>
      </c>
      <c r="F222" s="185" t="s">
        <v>2431</v>
      </c>
      <c r="G222" s="186" t="s">
        <v>2336</v>
      </c>
      <c r="H222" s="187">
        <v>5</v>
      </c>
      <c r="I222" s="188"/>
      <c r="J222" s="189">
        <f t="shared" si="30"/>
        <v>0</v>
      </c>
      <c r="K222" s="185" t="s">
        <v>1</v>
      </c>
      <c r="L222" s="38"/>
      <c r="M222" s="190" t="s">
        <v>1</v>
      </c>
      <c r="N222" s="191" t="s">
        <v>43</v>
      </c>
      <c r="O222" s="66"/>
      <c r="P222" s="192">
        <f t="shared" si="31"/>
        <v>0</v>
      </c>
      <c r="Q222" s="192">
        <v>0</v>
      </c>
      <c r="R222" s="192">
        <f t="shared" si="32"/>
        <v>0</v>
      </c>
      <c r="S222" s="192">
        <v>0</v>
      </c>
      <c r="T222" s="193">
        <f t="shared" si="33"/>
        <v>0</v>
      </c>
      <c r="AR222" s="194" t="s">
        <v>167</v>
      </c>
      <c r="AT222" s="194" t="s">
        <v>153</v>
      </c>
      <c r="AU222" s="194" t="s">
        <v>14</v>
      </c>
      <c r="AY222" s="17" t="s">
        <v>151</v>
      </c>
      <c r="BE222" s="195">
        <f t="shared" si="34"/>
        <v>0</v>
      </c>
      <c r="BF222" s="195">
        <f t="shared" si="35"/>
        <v>0</v>
      </c>
      <c r="BG222" s="195">
        <f t="shared" si="36"/>
        <v>0</v>
      </c>
      <c r="BH222" s="195">
        <f t="shared" si="37"/>
        <v>0</v>
      </c>
      <c r="BI222" s="195">
        <f t="shared" si="38"/>
        <v>0</v>
      </c>
      <c r="BJ222" s="17" t="s">
        <v>14</v>
      </c>
      <c r="BK222" s="195">
        <f t="shared" si="39"/>
        <v>0</v>
      </c>
      <c r="BL222" s="17" t="s">
        <v>167</v>
      </c>
      <c r="BM222" s="194" t="s">
        <v>1950</v>
      </c>
    </row>
    <row r="223" spans="2:65" s="1" customFormat="1" ht="16.5" customHeight="1">
      <c r="B223" s="34"/>
      <c r="C223" s="183" t="s">
        <v>820</v>
      </c>
      <c r="D223" s="183" t="s">
        <v>153</v>
      </c>
      <c r="E223" s="184" t="s">
        <v>2432</v>
      </c>
      <c r="F223" s="185" t="s">
        <v>2433</v>
      </c>
      <c r="G223" s="186" t="s">
        <v>2336</v>
      </c>
      <c r="H223" s="187">
        <v>5</v>
      </c>
      <c r="I223" s="188"/>
      <c r="J223" s="189">
        <f t="shared" si="30"/>
        <v>0</v>
      </c>
      <c r="K223" s="185" t="s">
        <v>1</v>
      </c>
      <c r="L223" s="38"/>
      <c r="M223" s="190" t="s">
        <v>1</v>
      </c>
      <c r="N223" s="191" t="s">
        <v>43</v>
      </c>
      <c r="O223" s="66"/>
      <c r="P223" s="192">
        <f t="shared" si="31"/>
        <v>0</v>
      </c>
      <c r="Q223" s="192">
        <v>0</v>
      </c>
      <c r="R223" s="192">
        <f t="shared" si="32"/>
        <v>0</v>
      </c>
      <c r="S223" s="192">
        <v>0</v>
      </c>
      <c r="T223" s="193">
        <f t="shared" si="33"/>
        <v>0</v>
      </c>
      <c r="AR223" s="194" t="s">
        <v>167</v>
      </c>
      <c r="AT223" s="194" t="s">
        <v>153</v>
      </c>
      <c r="AU223" s="194" t="s">
        <v>14</v>
      </c>
      <c r="AY223" s="17" t="s">
        <v>151</v>
      </c>
      <c r="BE223" s="195">
        <f t="shared" si="34"/>
        <v>0</v>
      </c>
      <c r="BF223" s="195">
        <f t="shared" si="35"/>
        <v>0</v>
      </c>
      <c r="BG223" s="195">
        <f t="shared" si="36"/>
        <v>0</v>
      </c>
      <c r="BH223" s="195">
        <f t="shared" si="37"/>
        <v>0</v>
      </c>
      <c r="BI223" s="195">
        <f t="shared" si="38"/>
        <v>0</v>
      </c>
      <c r="BJ223" s="17" t="s">
        <v>14</v>
      </c>
      <c r="BK223" s="195">
        <f t="shared" si="39"/>
        <v>0</v>
      </c>
      <c r="BL223" s="17" t="s">
        <v>167</v>
      </c>
      <c r="BM223" s="194" t="s">
        <v>1953</v>
      </c>
    </row>
    <row r="224" spans="2:65" s="1" customFormat="1" ht="16.5" customHeight="1">
      <c r="B224" s="34"/>
      <c r="C224" s="183" t="s">
        <v>825</v>
      </c>
      <c r="D224" s="183" t="s">
        <v>153</v>
      </c>
      <c r="E224" s="184" t="s">
        <v>2434</v>
      </c>
      <c r="F224" s="185" t="s">
        <v>2435</v>
      </c>
      <c r="G224" s="186" t="s">
        <v>318</v>
      </c>
      <c r="H224" s="187">
        <v>25</v>
      </c>
      <c r="I224" s="188"/>
      <c r="J224" s="189">
        <f t="shared" si="30"/>
        <v>0</v>
      </c>
      <c r="K224" s="185" t="s">
        <v>1</v>
      </c>
      <c r="L224" s="38"/>
      <c r="M224" s="190" t="s">
        <v>1</v>
      </c>
      <c r="N224" s="191" t="s">
        <v>43</v>
      </c>
      <c r="O224" s="66"/>
      <c r="P224" s="192">
        <f t="shared" si="31"/>
        <v>0</v>
      </c>
      <c r="Q224" s="192">
        <v>0</v>
      </c>
      <c r="R224" s="192">
        <f t="shared" si="32"/>
        <v>0</v>
      </c>
      <c r="S224" s="192">
        <v>0</v>
      </c>
      <c r="T224" s="193">
        <f t="shared" si="33"/>
        <v>0</v>
      </c>
      <c r="AR224" s="194" t="s">
        <v>167</v>
      </c>
      <c r="AT224" s="194" t="s">
        <v>153</v>
      </c>
      <c r="AU224" s="194" t="s">
        <v>14</v>
      </c>
      <c r="AY224" s="17" t="s">
        <v>151</v>
      </c>
      <c r="BE224" s="195">
        <f t="shared" si="34"/>
        <v>0</v>
      </c>
      <c r="BF224" s="195">
        <f t="shared" si="35"/>
        <v>0</v>
      </c>
      <c r="BG224" s="195">
        <f t="shared" si="36"/>
        <v>0</v>
      </c>
      <c r="BH224" s="195">
        <f t="shared" si="37"/>
        <v>0</v>
      </c>
      <c r="BI224" s="195">
        <f t="shared" si="38"/>
        <v>0</v>
      </c>
      <c r="BJ224" s="17" t="s">
        <v>14</v>
      </c>
      <c r="BK224" s="195">
        <f t="shared" si="39"/>
        <v>0</v>
      </c>
      <c r="BL224" s="17" t="s">
        <v>167</v>
      </c>
      <c r="BM224" s="194" t="s">
        <v>1956</v>
      </c>
    </row>
    <row r="225" spans="2:65" s="1" customFormat="1" ht="16.5" customHeight="1">
      <c r="B225" s="34"/>
      <c r="C225" s="183" t="s">
        <v>831</v>
      </c>
      <c r="D225" s="183" t="s">
        <v>153</v>
      </c>
      <c r="E225" s="184" t="s">
        <v>2436</v>
      </c>
      <c r="F225" s="185" t="s">
        <v>2437</v>
      </c>
      <c r="G225" s="186" t="s">
        <v>2336</v>
      </c>
      <c r="H225" s="187">
        <v>5</v>
      </c>
      <c r="I225" s="188"/>
      <c r="J225" s="189">
        <f t="shared" si="30"/>
        <v>0</v>
      </c>
      <c r="K225" s="185" t="s">
        <v>1</v>
      </c>
      <c r="L225" s="38"/>
      <c r="M225" s="190" t="s">
        <v>1</v>
      </c>
      <c r="N225" s="191" t="s">
        <v>43</v>
      </c>
      <c r="O225" s="66"/>
      <c r="P225" s="192">
        <f t="shared" si="31"/>
        <v>0</v>
      </c>
      <c r="Q225" s="192">
        <v>0</v>
      </c>
      <c r="R225" s="192">
        <f t="shared" si="32"/>
        <v>0</v>
      </c>
      <c r="S225" s="192">
        <v>0</v>
      </c>
      <c r="T225" s="193">
        <f t="shared" si="33"/>
        <v>0</v>
      </c>
      <c r="AR225" s="194" t="s">
        <v>167</v>
      </c>
      <c r="AT225" s="194" t="s">
        <v>153</v>
      </c>
      <c r="AU225" s="194" t="s">
        <v>14</v>
      </c>
      <c r="AY225" s="17" t="s">
        <v>151</v>
      </c>
      <c r="BE225" s="195">
        <f t="shared" si="34"/>
        <v>0</v>
      </c>
      <c r="BF225" s="195">
        <f t="shared" si="35"/>
        <v>0</v>
      </c>
      <c r="BG225" s="195">
        <f t="shared" si="36"/>
        <v>0</v>
      </c>
      <c r="BH225" s="195">
        <f t="shared" si="37"/>
        <v>0</v>
      </c>
      <c r="BI225" s="195">
        <f t="shared" si="38"/>
        <v>0</v>
      </c>
      <c r="BJ225" s="17" t="s">
        <v>14</v>
      </c>
      <c r="BK225" s="195">
        <f t="shared" si="39"/>
        <v>0</v>
      </c>
      <c r="BL225" s="17" t="s">
        <v>167</v>
      </c>
      <c r="BM225" s="194" t="s">
        <v>1959</v>
      </c>
    </row>
    <row r="226" spans="2:65" s="1" customFormat="1" ht="16.5" customHeight="1">
      <c r="B226" s="34"/>
      <c r="C226" s="183" t="s">
        <v>835</v>
      </c>
      <c r="D226" s="183" t="s">
        <v>153</v>
      </c>
      <c r="E226" s="184" t="s">
        <v>2438</v>
      </c>
      <c r="F226" s="185" t="s">
        <v>2439</v>
      </c>
      <c r="G226" s="186" t="s">
        <v>2336</v>
      </c>
      <c r="H226" s="187">
        <v>10</v>
      </c>
      <c r="I226" s="188"/>
      <c r="J226" s="189">
        <f t="shared" si="30"/>
        <v>0</v>
      </c>
      <c r="K226" s="185" t="s">
        <v>1</v>
      </c>
      <c r="L226" s="38"/>
      <c r="M226" s="190" t="s">
        <v>1</v>
      </c>
      <c r="N226" s="191" t="s">
        <v>43</v>
      </c>
      <c r="O226" s="66"/>
      <c r="P226" s="192">
        <f t="shared" si="31"/>
        <v>0</v>
      </c>
      <c r="Q226" s="192">
        <v>0</v>
      </c>
      <c r="R226" s="192">
        <f t="shared" si="32"/>
        <v>0</v>
      </c>
      <c r="S226" s="192">
        <v>0</v>
      </c>
      <c r="T226" s="193">
        <f t="shared" si="33"/>
        <v>0</v>
      </c>
      <c r="AR226" s="194" t="s">
        <v>167</v>
      </c>
      <c r="AT226" s="194" t="s">
        <v>153</v>
      </c>
      <c r="AU226" s="194" t="s">
        <v>14</v>
      </c>
      <c r="AY226" s="17" t="s">
        <v>151</v>
      </c>
      <c r="BE226" s="195">
        <f t="shared" si="34"/>
        <v>0</v>
      </c>
      <c r="BF226" s="195">
        <f t="shared" si="35"/>
        <v>0</v>
      </c>
      <c r="BG226" s="195">
        <f t="shared" si="36"/>
        <v>0</v>
      </c>
      <c r="BH226" s="195">
        <f t="shared" si="37"/>
        <v>0</v>
      </c>
      <c r="BI226" s="195">
        <f t="shared" si="38"/>
        <v>0</v>
      </c>
      <c r="BJ226" s="17" t="s">
        <v>14</v>
      </c>
      <c r="BK226" s="195">
        <f t="shared" si="39"/>
        <v>0</v>
      </c>
      <c r="BL226" s="17" t="s">
        <v>167</v>
      </c>
      <c r="BM226" s="194" t="s">
        <v>1962</v>
      </c>
    </row>
    <row r="227" spans="2:65" s="1" customFormat="1" ht="16.5" customHeight="1">
      <c r="B227" s="34"/>
      <c r="C227" s="183" t="s">
        <v>840</v>
      </c>
      <c r="D227" s="183" t="s">
        <v>153</v>
      </c>
      <c r="E227" s="184" t="s">
        <v>2440</v>
      </c>
      <c r="F227" s="185" t="s">
        <v>2441</v>
      </c>
      <c r="G227" s="186" t="s">
        <v>2336</v>
      </c>
      <c r="H227" s="187">
        <v>5</v>
      </c>
      <c r="I227" s="188"/>
      <c r="J227" s="189">
        <f t="shared" si="30"/>
        <v>0</v>
      </c>
      <c r="K227" s="185" t="s">
        <v>1</v>
      </c>
      <c r="L227" s="38"/>
      <c r="M227" s="190" t="s">
        <v>1</v>
      </c>
      <c r="N227" s="191" t="s">
        <v>43</v>
      </c>
      <c r="O227" s="66"/>
      <c r="P227" s="192">
        <f t="shared" si="31"/>
        <v>0</v>
      </c>
      <c r="Q227" s="192">
        <v>0</v>
      </c>
      <c r="R227" s="192">
        <f t="shared" si="32"/>
        <v>0</v>
      </c>
      <c r="S227" s="192">
        <v>0</v>
      </c>
      <c r="T227" s="193">
        <f t="shared" si="33"/>
        <v>0</v>
      </c>
      <c r="AR227" s="194" t="s">
        <v>167</v>
      </c>
      <c r="AT227" s="194" t="s">
        <v>153</v>
      </c>
      <c r="AU227" s="194" t="s">
        <v>14</v>
      </c>
      <c r="AY227" s="17" t="s">
        <v>151</v>
      </c>
      <c r="BE227" s="195">
        <f t="shared" si="34"/>
        <v>0</v>
      </c>
      <c r="BF227" s="195">
        <f t="shared" si="35"/>
        <v>0</v>
      </c>
      <c r="BG227" s="195">
        <f t="shared" si="36"/>
        <v>0</v>
      </c>
      <c r="BH227" s="195">
        <f t="shared" si="37"/>
        <v>0</v>
      </c>
      <c r="BI227" s="195">
        <f t="shared" si="38"/>
        <v>0</v>
      </c>
      <c r="BJ227" s="17" t="s">
        <v>14</v>
      </c>
      <c r="BK227" s="195">
        <f t="shared" si="39"/>
        <v>0</v>
      </c>
      <c r="BL227" s="17" t="s">
        <v>167</v>
      </c>
      <c r="BM227" s="194" t="s">
        <v>1965</v>
      </c>
    </row>
    <row r="228" spans="2:65" s="1" customFormat="1" ht="16.5" customHeight="1">
      <c r="B228" s="34"/>
      <c r="C228" s="183" t="s">
        <v>844</v>
      </c>
      <c r="D228" s="183" t="s">
        <v>153</v>
      </c>
      <c r="E228" s="184" t="s">
        <v>2442</v>
      </c>
      <c r="F228" s="185" t="s">
        <v>2443</v>
      </c>
      <c r="G228" s="186" t="s">
        <v>2336</v>
      </c>
      <c r="H228" s="187">
        <v>50</v>
      </c>
      <c r="I228" s="188"/>
      <c r="J228" s="189">
        <f t="shared" si="30"/>
        <v>0</v>
      </c>
      <c r="K228" s="185" t="s">
        <v>1</v>
      </c>
      <c r="L228" s="38"/>
      <c r="M228" s="190" t="s">
        <v>1</v>
      </c>
      <c r="N228" s="191" t="s">
        <v>43</v>
      </c>
      <c r="O228" s="66"/>
      <c r="P228" s="192">
        <f t="shared" si="31"/>
        <v>0</v>
      </c>
      <c r="Q228" s="192">
        <v>0</v>
      </c>
      <c r="R228" s="192">
        <f t="shared" si="32"/>
        <v>0</v>
      </c>
      <c r="S228" s="192">
        <v>0</v>
      </c>
      <c r="T228" s="193">
        <f t="shared" si="33"/>
        <v>0</v>
      </c>
      <c r="AR228" s="194" t="s">
        <v>167</v>
      </c>
      <c r="AT228" s="194" t="s">
        <v>153</v>
      </c>
      <c r="AU228" s="194" t="s">
        <v>14</v>
      </c>
      <c r="AY228" s="17" t="s">
        <v>151</v>
      </c>
      <c r="BE228" s="195">
        <f t="shared" si="34"/>
        <v>0</v>
      </c>
      <c r="BF228" s="195">
        <f t="shared" si="35"/>
        <v>0</v>
      </c>
      <c r="BG228" s="195">
        <f t="shared" si="36"/>
        <v>0</v>
      </c>
      <c r="BH228" s="195">
        <f t="shared" si="37"/>
        <v>0</v>
      </c>
      <c r="BI228" s="195">
        <f t="shared" si="38"/>
        <v>0</v>
      </c>
      <c r="BJ228" s="17" t="s">
        <v>14</v>
      </c>
      <c r="BK228" s="195">
        <f t="shared" si="39"/>
        <v>0</v>
      </c>
      <c r="BL228" s="17" t="s">
        <v>167</v>
      </c>
      <c r="BM228" s="194" t="s">
        <v>1968</v>
      </c>
    </row>
    <row r="229" spans="2:65" s="1" customFormat="1" ht="24" customHeight="1">
      <c r="B229" s="34"/>
      <c r="C229" s="183" t="s">
        <v>849</v>
      </c>
      <c r="D229" s="183" t="s">
        <v>153</v>
      </c>
      <c r="E229" s="184" t="s">
        <v>2444</v>
      </c>
      <c r="F229" s="185" t="s">
        <v>2445</v>
      </c>
      <c r="G229" s="186" t="s">
        <v>1842</v>
      </c>
      <c r="H229" s="187">
        <v>5</v>
      </c>
      <c r="I229" s="188"/>
      <c r="J229" s="189">
        <f t="shared" si="30"/>
        <v>0</v>
      </c>
      <c r="K229" s="185" t="s">
        <v>1</v>
      </c>
      <c r="L229" s="38"/>
      <c r="M229" s="190" t="s">
        <v>1</v>
      </c>
      <c r="N229" s="191" t="s">
        <v>43</v>
      </c>
      <c r="O229" s="66"/>
      <c r="P229" s="192">
        <f t="shared" si="31"/>
        <v>0</v>
      </c>
      <c r="Q229" s="192">
        <v>0</v>
      </c>
      <c r="R229" s="192">
        <f t="shared" si="32"/>
        <v>0</v>
      </c>
      <c r="S229" s="192">
        <v>0</v>
      </c>
      <c r="T229" s="193">
        <f t="shared" si="33"/>
        <v>0</v>
      </c>
      <c r="AR229" s="194" t="s">
        <v>167</v>
      </c>
      <c r="AT229" s="194" t="s">
        <v>153</v>
      </c>
      <c r="AU229" s="194" t="s">
        <v>14</v>
      </c>
      <c r="AY229" s="17" t="s">
        <v>151</v>
      </c>
      <c r="BE229" s="195">
        <f t="shared" si="34"/>
        <v>0</v>
      </c>
      <c r="BF229" s="195">
        <f t="shared" si="35"/>
        <v>0</v>
      </c>
      <c r="BG229" s="195">
        <f t="shared" si="36"/>
        <v>0</v>
      </c>
      <c r="BH229" s="195">
        <f t="shared" si="37"/>
        <v>0</v>
      </c>
      <c r="BI229" s="195">
        <f t="shared" si="38"/>
        <v>0</v>
      </c>
      <c r="BJ229" s="17" t="s">
        <v>14</v>
      </c>
      <c r="BK229" s="195">
        <f t="shared" si="39"/>
        <v>0</v>
      </c>
      <c r="BL229" s="17" t="s">
        <v>167</v>
      </c>
      <c r="BM229" s="194" t="s">
        <v>1973</v>
      </c>
    </row>
    <row r="230" spans="2:65" s="1" customFormat="1" ht="16.5" customHeight="1">
      <c r="B230" s="34"/>
      <c r="C230" s="183" t="s">
        <v>855</v>
      </c>
      <c r="D230" s="183" t="s">
        <v>153</v>
      </c>
      <c r="E230" s="184" t="s">
        <v>2446</v>
      </c>
      <c r="F230" s="185" t="s">
        <v>2447</v>
      </c>
      <c r="G230" s="186" t="s">
        <v>2336</v>
      </c>
      <c r="H230" s="187">
        <v>7</v>
      </c>
      <c r="I230" s="188"/>
      <c r="J230" s="189">
        <f t="shared" si="30"/>
        <v>0</v>
      </c>
      <c r="K230" s="185" t="s">
        <v>1</v>
      </c>
      <c r="L230" s="38"/>
      <c r="M230" s="190" t="s">
        <v>1</v>
      </c>
      <c r="N230" s="191" t="s">
        <v>43</v>
      </c>
      <c r="O230" s="66"/>
      <c r="P230" s="192">
        <f t="shared" si="31"/>
        <v>0</v>
      </c>
      <c r="Q230" s="192">
        <v>0</v>
      </c>
      <c r="R230" s="192">
        <f t="shared" si="32"/>
        <v>0</v>
      </c>
      <c r="S230" s="192">
        <v>0</v>
      </c>
      <c r="T230" s="193">
        <f t="shared" si="33"/>
        <v>0</v>
      </c>
      <c r="AR230" s="194" t="s">
        <v>167</v>
      </c>
      <c r="AT230" s="194" t="s">
        <v>153</v>
      </c>
      <c r="AU230" s="194" t="s">
        <v>14</v>
      </c>
      <c r="AY230" s="17" t="s">
        <v>151</v>
      </c>
      <c r="BE230" s="195">
        <f t="shared" si="34"/>
        <v>0</v>
      </c>
      <c r="BF230" s="195">
        <f t="shared" si="35"/>
        <v>0</v>
      </c>
      <c r="BG230" s="195">
        <f t="shared" si="36"/>
        <v>0</v>
      </c>
      <c r="BH230" s="195">
        <f t="shared" si="37"/>
        <v>0</v>
      </c>
      <c r="BI230" s="195">
        <f t="shared" si="38"/>
        <v>0</v>
      </c>
      <c r="BJ230" s="17" t="s">
        <v>14</v>
      </c>
      <c r="BK230" s="195">
        <f t="shared" si="39"/>
        <v>0</v>
      </c>
      <c r="BL230" s="17" t="s">
        <v>167</v>
      </c>
      <c r="BM230" s="194" t="s">
        <v>1976</v>
      </c>
    </row>
    <row r="231" spans="2:65" s="1" customFormat="1" ht="16.5" customHeight="1">
      <c r="B231" s="34"/>
      <c r="C231" s="183" t="s">
        <v>860</v>
      </c>
      <c r="D231" s="183" t="s">
        <v>153</v>
      </c>
      <c r="E231" s="184" t="s">
        <v>2448</v>
      </c>
      <c r="F231" s="185" t="s">
        <v>2449</v>
      </c>
      <c r="G231" s="186" t="s">
        <v>2336</v>
      </c>
      <c r="H231" s="187">
        <v>16</v>
      </c>
      <c r="I231" s="188"/>
      <c r="J231" s="189">
        <f t="shared" si="30"/>
        <v>0</v>
      </c>
      <c r="K231" s="185" t="s">
        <v>1</v>
      </c>
      <c r="L231" s="38"/>
      <c r="M231" s="190" t="s">
        <v>1</v>
      </c>
      <c r="N231" s="191" t="s">
        <v>43</v>
      </c>
      <c r="O231" s="66"/>
      <c r="P231" s="192">
        <f t="shared" si="31"/>
        <v>0</v>
      </c>
      <c r="Q231" s="192">
        <v>0</v>
      </c>
      <c r="R231" s="192">
        <f t="shared" si="32"/>
        <v>0</v>
      </c>
      <c r="S231" s="192">
        <v>0</v>
      </c>
      <c r="T231" s="193">
        <f t="shared" si="33"/>
        <v>0</v>
      </c>
      <c r="AR231" s="194" t="s">
        <v>167</v>
      </c>
      <c r="AT231" s="194" t="s">
        <v>153</v>
      </c>
      <c r="AU231" s="194" t="s">
        <v>14</v>
      </c>
      <c r="AY231" s="17" t="s">
        <v>151</v>
      </c>
      <c r="BE231" s="195">
        <f t="shared" si="34"/>
        <v>0</v>
      </c>
      <c r="BF231" s="195">
        <f t="shared" si="35"/>
        <v>0</v>
      </c>
      <c r="BG231" s="195">
        <f t="shared" si="36"/>
        <v>0</v>
      </c>
      <c r="BH231" s="195">
        <f t="shared" si="37"/>
        <v>0</v>
      </c>
      <c r="BI231" s="195">
        <f t="shared" si="38"/>
        <v>0</v>
      </c>
      <c r="BJ231" s="17" t="s">
        <v>14</v>
      </c>
      <c r="BK231" s="195">
        <f t="shared" si="39"/>
        <v>0</v>
      </c>
      <c r="BL231" s="17" t="s">
        <v>167</v>
      </c>
      <c r="BM231" s="194" t="s">
        <v>1979</v>
      </c>
    </row>
    <row r="232" spans="2:65" s="1" customFormat="1" ht="16.5" customHeight="1">
      <c r="B232" s="34"/>
      <c r="C232" s="183" t="s">
        <v>865</v>
      </c>
      <c r="D232" s="183" t="s">
        <v>153</v>
      </c>
      <c r="E232" s="184" t="s">
        <v>2450</v>
      </c>
      <c r="F232" s="185" t="s">
        <v>2451</v>
      </c>
      <c r="G232" s="186" t="s">
        <v>2336</v>
      </c>
      <c r="H232" s="187">
        <v>6</v>
      </c>
      <c r="I232" s="188"/>
      <c r="J232" s="189">
        <f t="shared" si="30"/>
        <v>0</v>
      </c>
      <c r="K232" s="185" t="s">
        <v>1</v>
      </c>
      <c r="L232" s="38"/>
      <c r="M232" s="190" t="s">
        <v>1</v>
      </c>
      <c r="N232" s="191" t="s">
        <v>43</v>
      </c>
      <c r="O232" s="66"/>
      <c r="P232" s="192">
        <f t="shared" si="31"/>
        <v>0</v>
      </c>
      <c r="Q232" s="192">
        <v>0</v>
      </c>
      <c r="R232" s="192">
        <f t="shared" si="32"/>
        <v>0</v>
      </c>
      <c r="S232" s="192">
        <v>0</v>
      </c>
      <c r="T232" s="193">
        <f t="shared" si="33"/>
        <v>0</v>
      </c>
      <c r="AR232" s="194" t="s">
        <v>167</v>
      </c>
      <c r="AT232" s="194" t="s">
        <v>153</v>
      </c>
      <c r="AU232" s="194" t="s">
        <v>14</v>
      </c>
      <c r="AY232" s="17" t="s">
        <v>151</v>
      </c>
      <c r="BE232" s="195">
        <f t="shared" si="34"/>
        <v>0</v>
      </c>
      <c r="BF232" s="195">
        <f t="shared" si="35"/>
        <v>0</v>
      </c>
      <c r="BG232" s="195">
        <f t="shared" si="36"/>
        <v>0</v>
      </c>
      <c r="BH232" s="195">
        <f t="shared" si="37"/>
        <v>0</v>
      </c>
      <c r="BI232" s="195">
        <f t="shared" si="38"/>
        <v>0</v>
      </c>
      <c r="BJ232" s="17" t="s">
        <v>14</v>
      </c>
      <c r="BK232" s="195">
        <f t="shared" si="39"/>
        <v>0</v>
      </c>
      <c r="BL232" s="17" t="s">
        <v>167</v>
      </c>
      <c r="BM232" s="194" t="s">
        <v>1982</v>
      </c>
    </row>
    <row r="233" spans="2:65" s="1" customFormat="1" ht="16.5" customHeight="1">
      <c r="B233" s="34"/>
      <c r="C233" s="183" t="s">
        <v>870</v>
      </c>
      <c r="D233" s="183" t="s">
        <v>153</v>
      </c>
      <c r="E233" s="184" t="s">
        <v>2452</v>
      </c>
      <c r="F233" s="185" t="s">
        <v>2453</v>
      </c>
      <c r="G233" s="186" t="s">
        <v>2336</v>
      </c>
      <c r="H233" s="187">
        <v>2</v>
      </c>
      <c r="I233" s="188"/>
      <c r="J233" s="189">
        <f t="shared" si="30"/>
        <v>0</v>
      </c>
      <c r="K233" s="185" t="s">
        <v>1</v>
      </c>
      <c r="L233" s="38"/>
      <c r="M233" s="190" t="s">
        <v>1</v>
      </c>
      <c r="N233" s="191" t="s">
        <v>43</v>
      </c>
      <c r="O233" s="66"/>
      <c r="P233" s="192">
        <f t="shared" si="31"/>
        <v>0</v>
      </c>
      <c r="Q233" s="192">
        <v>0</v>
      </c>
      <c r="R233" s="192">
        <f t="shared" si="32"/>
        <v>0</v>
      </c>
      <c r="S233" s="192">
        <v>0</v>
      </c>
      <c r="T233" s="193">
        <f t="shared" si="33"/>
        <v>0</v>
      </c>
      <c r="AR233" s="194" t="s">
        <v>167</v>
      </c>
      <c r="AT233" s="194" t="s">
        <v>153</v>
      </c>
      <c r="AU233" s="194" t="s">
        <v>14</v>
      </c>
      <c r="AY233" s="17" t="s">
        <v>151</v>
      </c>
      <c r="BE233" s="195">
        <f t="shared" si="34"/>
        <v>0</v>
      </c>
      <c r="BF233" s="195">
        <f t="shared" si="35"/>
        <v>0</v>
      </c>
      <c r="BG233" s="195">
        <f t="shared" si="36"/>
        <v>0</v>
      </c>
      <c r="BH233" s="195">
        <f t="shared" si="37"/>
        <v>0</v>
      </c>
      <c r="BI233" s="195">
        <f t="shared" si="38"/>
        <v>0</v>
      </c>
      <c r="BJ233" s="17" t="s">
        <v>14</v>
      </c>
      <c r="BK233" s="195">
        <f t="shared" si="39"/>
        <v>0</v>
      </c>
      <c r="BL233" s="17" t="s">
        <v>167</v>
      </c>
      <c r="BM233" s="194" t="s">
        <v>2454</v>
      </c>
    </row>
    <row r="234" spans="2:65" s="1" customFormat="1" ht="16.5" customHeight="1">
      <c r="B234" s="34"/>
      <c r="C234" s="183" t="s">
        <v>875</v>
      </c>
      <c r="D234" s="183" t="s">
        <v>153</v>
      </c>
      <c r="E234" s="184" t="s">
        <v>2455</v>
      </c>
      <c r="F234" s="185" t="s">
        <v>2456</v>
      </c>
      <c r="G234" s="186" t="s">
        <v>318</v>
      </c>
      <c r="H234" s="187">
        <v>50</v>
      </c>
      <c r="I234" s="188"/>
      <c r="J234" s="189">
        <f t="shared" si="30"/>
        <v>0</v>
      </c>
      <c r="K234" s="185" t="s">
        <v>1</v>
      </c>
      <c r="L234" s="38"/>
      <c r="M234" s="190" t="s">
        <v>1</v>
      </c>
      <c r="N234" s="191" t="s">
        <v>43</v>
      </c>
      <c r="O234" s="66"/>
      <c r="P234" s="192">
        <f t="shared" si="31"/>
        <v>0</v>
      </c>
      <c r="Q234" s="192">
        <v>0</v>
      </c>
      <c r="R234" s="192">
        <f t="shared" si="32"/>
        <v>0</v>
      </c>
      <c r="S234" s="192">
        <v>0</v>
      </c>
      <c r="T234" s="193">
        <f t="shared" si="33"/>
        <v>0</v>
      </c>
      <c r="AR234" s="194" t="s">
        <v>167</v>
      </c>
      <c r="AT234" s="194" t="s">
        <v>153</v>
      </c>
      <c r="AU234" s="194" t="s">
        <v>14</v>
      </c>
      <c r="AY234" s="17" t="s">
        <v>151</v>
      </c>
      <c r="BE234" s="195">
        <f t="shared" si="34"/>
        <v>0</v>
      </c>
      <c r="BF234" s="195">
        <f t="shared" si="35"/>
        <v>0</v>
      </c>
      <c r="BG234" s="195">
        <f t="shared" si="36"/>
        <v>0</v>
      </c>
      <c r="BH234" s="195">
        <f t="shared" si="37"/>
        <v>0</v>
      </c>
      <c r="BI234" s="195">
        <f t="shared" si="38"/>
        <v>0</v>
      </c>
      <c r="BJ234" s="17" t="s">
        <v>14</v>
      </c>
      <c r="BK234" s="195">
        <f t="shared" si="39"/>
        <v>0</v>
      </c>
      <c r="BL234" s="17" t="s">
        <v>167</v>
      </c>
      <c r="BM234" s="194" t="s">
        <v>2457</v>
      </c>
    </row>
    <row r="235" spans="2:65" s="1" customFormat="1" ht="16.5" customHeight="1">
      <c r="B235" s="34"/>
      <c r="C235" s="183" t="s">
        <v>881</v>
      </c>
      <c r="D235" s="183" t="s">
        <v>153</v>
      </c>
      <c r="E235" s="184" t="s">
        <v>2458</v>
      </c>
      <c r="F235" s="185" t="s">
        <v>2459</v>
      </c>
      <c r="G235" s="186" t="s">
        <v>2336</v>
      </c>
      <c r="H235" s="187">
        <v>2</v>
      </c>
      <c r="I235" s="188"/>
      <c r="J235" s="189">
        <f t="shared" si="30"/>
        <v>0</v>
      </c>
      <c r="K235" s="185" t="s">
        <v>1</v>
      </c>
      <c r="L235" s="38"/>
      <c r="M235" s="190" t="s">
        <v>1</v>
      </c>
      <c r="N235" s="191" t="s">
        <v>43</v>
      </c>
      <c r="O235" s="66"/>
      <c r="P235" s="192">
        <f t="shared" si="31"/>
        <v>0</v>
      </c>
      <c r="Q235" s="192">
        <v>0</v>
      </c>
      <c r="R235" s="192">
        <f t="shared" si="32"/>
        <v>0</v>
      </c>
      <c r="S235" s="192">
        <v>0</v>
      </c>
      <c r="T235" s="193">
        <f t="shared" si="33"/>
        <v>0</v>
      </c>
      <c r="AR235" s="194" t="s">
        <v>167</v>
      </c>
      <c r="AT235" s="194" t="s">
        <v>153</v>
      </c>
      <c r="AU235" s="194" t="s">
        <v>14</v>
      </c>
      <c r="AY235" s="17" t="s">
        <v>151</v>
      </c>
      <c r="BE235" s="195">
        <f t="shared" si="34"/>
        <v>0</v>
      </c>
      <c r="BF235" s="195">
        <f t="shared" si="35"/>
        <v>0</v>
      </c>
      <c r="BG235" s="195">
        <f t="shared" si="36"/>
        <v>0</v>
      </c>
      <c r="BH235" s="195">
        <f t="shared" si="37"/>
        <v>0</v>
      </c>
      <c r="BI235" s="195">
        <f t="shared" si="38"/>
        <v>0</v>
      </c>
      <c r="BJ235" s="17" t="s">
        <v>14</v>
      </c>
      <c r="BK235" s="195">
        <f t="shared" si="39"/>
        <v>0</v>
      </c>
      <c r="BL235" s="17" t="s">
        <v>167</v>
      </c>
      <c r="BM235" s="194" t="s">
        <v>2460</v>
      </c>
    </row>
    <row r="236" spans="2:65" s="1" customFormat="1" ht="16.5" customHeight="1">
      <c r="B236" s="34"/>
      <c r="C236" s="183" t="s">
        <v>885</v>
      </c>
      <c r="D236" s="183" t="s">
        <v>153</v>
      </c>
      <c r="E236" s="184" t="s">
        <v>2461</v>
      </c>
      <c r="F236" s="185" t="s">
        <v>2462</v>
      </c>
      <c r="G236" s="186" t="s">
        <v>2336</v>
      </c>
      <c r="H236" s="187">
        <v>10</v>
      </c>
      <c r="I236" s="188"/>
      <c r="J236" s="189">
        <f t="shared" si="30"/>
        <v>0</v>
      </c>
      <c r="K236" s="185" t="s">
        <v>1</v>
      </c>
      <c r="L236" s="38"/>
      <c r="M236" s="190" t="s">
        <v>1</v>
      </c>
      <c r="N236" s="191" t="s">
        <v>43</v>
      </c>
      <c r="O236" s="66"/>
      <c r="P236" s="192">
        <f t="shared" si="31"/>
        <v>0</v>
      </c>
      <c r="Q236" s="192">
        <v>0</v>
      </c>
      <c r="R236" s="192">
        <f t="shared" si="32"/>
        <v>0</v>
      </c>
      <c r="S236" s="192">
        <v>0</v>
      </c>
      <c r="T236" s="193">
        <f t="shared" si="33"/>
        <v>0</v>
      </c>
      <c r="AR236" s="194" t="s">
        <v>167</v>
      </c>
      <c r="AT236" s="194" t="s">
        <v>153</v>
      </c>
      <c r="AU236" s="194" t="s">
        <v>14</v>
      </c>
      <c r="AY236" s="17" t="s">
        <v>151</v>
      </c>
      <c r="BE236" s="195">
        <f t="shared" si="34"/>
        <v>0</v>
      </c>
      <c r="BF236" s="195">
        <f t="shared" si="35"/>
        <v>0</v>
      </c>
      <c r="BG236" s="195">
        <f t="shared" si="36"/>
        <v>0</v>
      </c>
      <c r="BH236" s="195">
        <f t="shared" si="37"/>
        <v>0</v>
      </c>
      <c r="BI236" s="195">
        <f t="shared" si="38"/>
        <v>0</v>
      </c>
      <c r="BJ236" s="17" t="s">
        <v>14</v>
      </c>
      <c r="BK236" s="195">
        <f t="shared" si="39"/>
        <v>0</v>
      </c>
      <c r="BL236" s="17" t="s">
        <v>167</v>
      </c>
      <c r="BM236" s="194" t="s">
        <v>2463</v>
      </c>
    </row>
    <row r="237" spans="2:65" s="1" customFormat="1" ht="16.5" customHeight="1">
      <c r="B237" s="34"/>
      <c r="C237" s="183" t="s">
        <v>889</v>
      </c>
      <c r="D237" s="183" t="s">
        <v>153</v>
      </c>
      <c r="E237" s="184" t="s">
        <v>2464</v>
      </c>
      <c r="F237" s="185" t="s">
        <v>2465</v>
      </c>
      <c r="G237" s="186" t="s">
        <v>2336</v>
      </c>
      <c r="H237" s="187">
        <v>10</v>
      </c>
      <c r="I237" s="188"/>
      <c r="J237" s="189">
        <f t="shared" si="30"/>
        <v>0</v>
      </c>
      <c r="K237" s="185" t="s">
        <v>1</v>
      </c>
      <c r="L237" s="38"/>
      <c r="M237" s="190" t="s">
        <v>1</v>
      </c>
      <c r="N237" s="191" t="s">
        <v>43</v>
      </c>
      <c r="O237" s="66"/>
      <c r="P237" s="192">
        <f t="shared" si="31"/>
        <v>0</v>
      </c>
      <c r="Q237" s="192">
        <v>0</v>
      </c>
      <c r="R237" s="192">
        <f t="shared" si="32"/>
        <v>0</v>
      </c>
      <c r="S237" s="192">
        <v>0</v>
      </c>
      <c r="T237" s="193">
        <f t="shared" si="33"/>
        <v>0</v>
      </c>
      <c r="AR237" s="194" t="s">
        <v>167</v>
      </c>
      <c r="AT237" s="194" t="s">
        <v>153</v>
      </c>
      <c r="AU237" s="194" t="s">
        <v>14</v>
      </c>
      <c r="AY237" s="17" t="s">
        <v>151</v>
      </c>
      <c r="BE237" s="195">
        <f t="shared" si="34"/>
        <v>0</v>
      </c>
      <c r="BF237" s="195">
        <f t="shared" si="35"/>
        <v>0</v>
      </c>
      <c r="BG237" s="195">
        <f t="shared" si="36"/>
        <v>0</v>
      </c>
      <c r="BH237" s="195">
        <f t="shared" si="37"/>
        <v>0</v>
      </c>
      <c r="BI237" s="195">
        <f t="shared" si="38"/>
        <v>0</v>
      </c>
      <c r="BJ237" s="17" t="s">
        <v>14</v>
      </c>
      <c r="BK237" s="195">
        <f t="shared" si="39"/>
        <v>0</v>
      </c>
      <c r="BL237" s="17" t="s">
        <v>167</v>
      </c>
      <c r="BM237" s="194" t="s">
        <v>2466</v>
      </c>
    </row>
    <row r="238" spans="2:65" s="1" customFormat="1" ht="16.5" customHeight="1">
      <c r="B238" s="34"/>
      <c r="C238" s="183" t="s">
        <v>893</v>
      </c>
      <c r="D238" s="183" t="s">
        <v>153</v>
      </c>
      <c r="E238" s="184" t="s">
        <v>2467</v>
      </c>
      <c r="F238" s="185" t="s">
        <v>2468</v>
      </c>
      <c r="G238" s="186" t="s">
        <v>2336</v>
      </c>
      <c r="H238" s="187">
        <v>20</v>
      </c>
      <c r="I238" s="188"/>
      <c r="J238" s="189">
        <f t="shared" si="30"/>
        <v>0</v>
      </c>
      <c r="K238" s="185" t="s">
        <v>1</v>
      </c>
      <c r="L238" s="38"/>
      <c r="M238" s="190" t="s">
        <v>1</v>
      </c>
      <c r="N238" s="191" t="s">
        <v>43</v>
      </c>
      <c r="O238" s="66"/>
      <c r="P238" s="192">
        <f t="shared" si="31"/>
        <v>0</v>
      </c>
      <c r="Q238" s="192">
        <v>0</v>
      </c>
      <c r="R238" s="192">
        <f t="shared" si="32"/>
        <v>0</v>
      </c>
      <c r="S238" s="192">
        <v>0</v>
      </c>
      <c r="T238" s="193">
        <f t="shared" si="33"/>
        <v>0</v>
      </c>
      <c r="AR238" s="194" t="s">
        <v>167</v>
      </c>
      <c r="AT238" s="194" t="s">
        <v>153</v>
      </c>
      <c r="AU238" s="194" t="s">
        <v>14</v>
      </c>
      <c r="AY238" s="17" t="s">
        <v>151</v>
      </c>
      <c r="BE238" s="195">
        <f t="shared" si="34"/>
        <v>0</v>
      </c>
      <c r="BF238" s="195">
        <f t="shared" si="35"/>
        <v>0</v>
      </c>
      <c r="BG238" s="195">
        <f t="shared" si="36"/>
        <v>0</v>
      </c>
      <c r="BH238" s="195">
        <f t="shared" si="37"/>
        <v>0</v>
      </c>
      <c r="BI238" s="195">
        <f t="shared" si="38"/>
        <v>0</v>
      </c>
      <c r="BJ238" s="17" t="s">
        <v>14</v>
      </c>
      <c r="BK238" s="195">
        <f t="shared" si="39"/>
        <v>0</v>
      </c>
      <c r="BL238" s="17" t="s">
        <v>167</v>
      </c>
      <c r="BM238" s="194" t="s">
        <v>2469</v>
      </c>
    </row>
    <row r="239" spans="2:65" s="1" customFormat="1" ht="24" customHeight="1">
      <c r="B239" s="34"/>
      <c r="C239" s="183" t="s">
        <v>897</v>
      </c>
      <c r="D239" s="183" t="s">
        <v>153</v>
      </c>
      <c r="E239" s="184" t="s">
        <v>2470</v>
      </c>
      <c r="F239" s="185" t="s">
        <v>2471</v>
      </c>
      <c r="G239" s="186" t="s">
        <v>2336</v>
      </c>
      <c r="H239" s="187">
        <v>5</v>
      </c>
      <c r="I239" s="188"/>
      <c r="J239" s="189">
        <f t="shared" si="30"/>
        <v>0</v>
      </c>
      <c r="K239" s="185" t="s">
        <v>1</v>
      </c>
      <c r="L239" s="38"/>
      <c r="M239" s="190" t="s">
        <v>1</v>
      </c>
      <c r="N239" s="191" t="s">
        <v>43</v>
      </c>
      <c r="O239" s="66"/>
      <c r="P239" s="192">
        <f t="shared" si="31"/>
        <v>0</v>
      </c>
      <c r="Q239" s="192">
        <v>0</v>
      </c>
      <c r="R239" s="192">
        <f t="shared" si="32"/>
        <v>0</v>
      </c>
      <c r="S239" s="192">
        <v>0</v>
      </c>
      <c r="T239" s="193">
        <f t="shared" si="33"/>
        <v>0</v>
      </c>
      <c r="AR239" s="194" t="s">
        <v>167</v>
      </c>
      <c r="AT239" s="194" t="s">
        <v>153</v>
      </c>
      <c r="AU239" s="194" t="s">
        <v>14</v>
      </c>
      <c r="AY239" s="17" t="s">
        <v>151</v>
      </c>
      <c r="BE239" s="195">
        <f t="shared" si="34"/>
        <v>0</v>
      </c>
      <c r="BF239" s="195">
        <f t="shared" si="35"/>
        <v>0</v>
      </c>
      <c r="BG239" s="195">
        <f t="shared" si="36"/>
        <v>0</v>
      </c>
      <c r="BH239" s="195">
        <f t="shared" si="37"/>
        <v>0</v>
      </c>
      <c r="BI239" s="195">
        <f t="shared" si="38"/>
        <v>0</v>
      </c>
      <c r="BJ239" s="17" t="s">
        <v>14</v>
      </c>
      <c r="BK239" s="195">
        <f t="shared" si="39"/>
        <v>0</v>
      </c>
      <c r="BL239" s="17" t="s">
        <v>167</v>
      </c>
      <c r="BM239" s="194" t="s">
        <v>2472</v>
      </c>
    </row>
    <row r="240" spans="2:65" s="1" customFormat="1" ht="16.5" customHeight="1">
      <c r="B240" s="34"/>
      <c r="C240" s="183" t="s">
        <v>902</v>
      </c>
      <c r="D240" s="183" t="s">
        <v>153</v>
      </c>
      <c r="E240" s="184" t="s">
        <v>2473</v>
      </c>
      <c r="F240" s="185" t="s">
        <v>2474</v>
      </c>
      <c r="G240" s="186" t="s">
        <v>2336</v>
      </c>
      <c r="H240" s="187">
        <v>2</v>
      </c>
      <c r="I240" s="188"/>
      <c r="J240" s="189">
        <f t="shared" si="30"/>
        <v>0</v>
      </c>
      <c r="K240" s="185" t="s">
        <v>1</v>
      </c>
      <c r="L240" s="38"/>
      <c r="M240" s="190" t="s">
        <v>1</v>
      </c>
      <c r="N240" s="191" t="s">
        <v>43</v>
      </c>
      <c r="O240" s="66"/>
      <c r="P240" s="192">
        <f t="shared" si="31"/>
        <v>0</v>
      </c>
      <c r="Q240" s="192">
        <v>0</v>
      </c>
      <c r="R240" s="192">
        <f t="shared" si="32"/>
        <v>0</v>
      </c>
      <c r="S240" s="192">
        <v>0</v>
      </c>
      <c r="T240" s="193">
        <f t="shared" si="33"/>
        <v>0</v>
      </c>
      <c r="AR240" s="194" t="s">
        <v>167</v>
      </c>
      <c r="AT240" s="194" t="s">
        <v>153</v>
      </c>
      <c r="AU240" s="194" t="s">
        <v>14</v>
      </c>
      <c r="AY240" s="17" t="s">
        <v>151</v>
      </c>
      <c r="BE240" s="195">
        <f t="shared" si="34"/>
        <v>0</v>
      </c>
      <c r="BF240" s="195">
        <f t="shared" si="35"/>
        <v>0</v>
      </c>
      <c r="BG240" s="195">
        <f t="shared" si="36"/>
        <v>0</v>
      </c>
      <c r="BH240" s="195">
        <f t="shared" si="37"/>
        <v>0</v>
      </c>
      <c r="BI240" s="195">
        <f t="shared" si="38"/>
        <v>0</v>
      </c>
      <c r="BJ240" s="17" t="s">
        <v>14</v>
      </c>
      <c r="BK240" s="195">
        <f t="shared" si="39"/>
        <v>0</v>
      </c>
      <c r="BL240" s="17" t="s">
        <v>167</v>
      </c>
      <c r="BM240" s="194" t="s">
        <v>2475</v>
      </c>
    </row>
    <row r="241" spans="2:65" s="1" customFormat="1" ht="16.5" customHeight="1">
      <c r="B241" s="34"/>
      <c r="C241" s="183" t="s">
        <v>907</v>
      </c>
      <c r="D241" s="183" t="s">
        <v>153</v>
      </c>
      <c r="E241" s="184" t="s">
        <v>2476</v>
      </c>
      <c r="F241" s="185" t="s">
        <v>2477</v>
      </c>
      <c r="G241" s="186" t="s">
        <v>2336</v>
      </c>
      <c r="H241" s="187">
        <v>2</v>
      </c>
      <c r="I241" s="188"/>
      <c r="J241" s="189">
        <f t="shared" si="30"/>
        <v>0</v>
      </c>
      <c r="K241" s="185" t="s">
        <v>1</v>
      </c>
      <c r="L241" s="38"/>
      <c r="M241" s="190" t="s">
        <v>1</v>
      </c>
      <c r="N241" s="191" t="s">
        <v>43</v>
      </c>
      <c r="O241" s="66"/>
      <c r="P241" s="192">
        <f t="shared" si="31"/>
        <v>0</v>
      </c>
      <c r="Q241" s="192">
        <v>0</v>
      </c>
      <c r="R241" s="192">
        <f t="shared" si="32"/>
        <v>0</v>
      </c>
      <c r="S241" s="192">
        <v>0</v>
      </c>
      <c r="T241" s="193">
        <f t="shared" si="33"/>
        <v>0</v>
      </c>
      <c r="AR241" s="194" t="s">
        <v>167</v>
      </c>
      <c r="AT241" s="194" t="s">
        <v>153</v>
      </c>
      <c r="AU241" s="194" t="s">
        <v>14</v>
      </c>
      <c r="AY241" s="17" t="s">
        <v>151</v>
      </c>
      <c r="BE241" s="195">
        <f t="shared" si="34"/>
        <v>0</v>
      </c>
      <c r="BF241" s="195">
        <f t="shared" si="35"/>
        <v>0</v>
      </c>
      <c r="BG241" s="195">
        <f t="shared" si="36"/>
        <v>0</v>
      </c>
      <c r="BH241" s="195">
        <f t="shared" si="37"/>
        <v>0</v>
      </c>
      <c r="BI241" s="195">
        <f t="shared" si="38"/>
        <v>0</v>
      </c>
      <c r="BJ241" s="17" t="s">
        <v>14</v>
      </c>
      <c r="BK241" s="195">
        <f t="shared" si="39"/>
        <v>0</v>
      </c>
      <c r="BL241" s="17" t="s">
        <v>167</v>
      </c>
      <c r="BM241" s="194" t="s">
        <v>2478</v>
      </c>
    </row>
    <row r="242" spans="2:65" s="1" customFormat="1" ht="16.5" customHeight="1">
      <c r="B242" s="34"/>
      <c r="C242" s="183" t="s">
        <v>912</v>
      </c>
      <c r="D242" s="183" t="s">
        <v>153</v>
      </c>
      <c r="E242" s="184" t="s">
        <v>2479</v>
      </c>
      <c r="F242" s="185" t="s">
        <v>2480</v>
      </c>
      <c r="G242" s="186" t="s">
        <v>2336</v>
      </c>
      <c r="H242" s="187">
        <v>50</v>
      </c>
      <c r="I242" s="188"/>
      <c r="J242" s="189">
        <f t="shared" si="30"/>
        <v>0</v>
      </c>
      <c r="K242" s="185" t="s">
        <v>1</v>
      </c>
      <c r="L242" s="38"/>
      <c r="M242" s="190" t="s">
        <v>1</v>
      </c>
      <c r="N242" s="191" t="s">
        <v>43</v>
      </c>
      <c r="O242" s="66"/>
      <c r="P242" s="192">
        <f t="shared" si="31"/>
        <v>0</v>
      </c>
      <c r="Q242" s="192">
        <v>0</v>
      </c>
      <c r="R242" s="192">
        <f t="shared" si="32"/>
        <v>0</v>
      </c>
      <c r="S242" s="192">
        <v>0</v>
      </c>
      <c r="T242" s="193">
        <f t="shared" si="33"/>
        <v>0</v>
      </c>
      <c r="AR242" s="194" t="s">
        <v>167</v>
      </c>
      <c r="AT242" s="194" t="s">
        <v>153</v>
      </c>
      <c r="AU242" s="194" t="s">
        <v>14</v>
      </c>
      <c r="AY242" s="17" t="s">
        <v>151</v>
      </c>
      <c r="BE242" s="195">
        <f t="shared" si="34"/>
        <v>0</v>
      </c>
      <c r="BF242" s="195">
        <f t="shared" si="35"/>
        <v>0</v>
      </c>
      <c r="BG242" s="195">
        <f t="shared" si="36"/>
        <v>0</v>
      </c>
      <c r="BH242" s="195">
        <f t="shared" si="37"/>
        <v>0</v>
      </c>
      <c r="BI242" s="195">
        <f t="shared" si="38"/>
        <v>0</v>
      </c>
      <c r="BJ242" s="17" t="s">
        <v>14</v>
      </c>
      <c r="BK242" s="195">
        <f t="shared" si="39"/>
        <v>0</v>
      </c>
      <c r="BL242" s="17" t="s">
        <v>167</v>
      </c>
      <c r="BM242" s="194" t="s">
        <v>2481</v>
      </c>
    </row>
    <row r="243" spans="2:65" s="1" customFormat="1" ht="16.5" customHeight="1">
      <c r="B243" s="34"/>
      <c r="C243" s="183" t="s">
        <v>917</v>
      </c>
      <c r="D243" s="183" t="s">
        <v>153</v>
      </c>
      <c r="E243" s="184" t="s">
        <v>2482</v>
      </c>
      <c r="F243" s="185" t="s">
        <v>2483</v>
      </c>
      <c r="G243" s="186" t="s">
        <v>2336</v>
      </c>
      <c r="H243" s="187">
        <v>40</v>
      </c>
      <c r="I243" s="188"/>
      <c r="J243" s="189">
        <f t="shared" si="30"/>
        <v>0</v>
      </c>
      <c r="K243" s="185" t="s">
        <v>1</v>
      </c>
      <c r="L243" s="38"/>
      <c r="M243" s="190" t="s">
        <v>1</v>
      </c>
      <c r="N243" s="191" t="s">
        <v>43</v>
      </c>
      <c r="O243" s="66"/>
      <c r="P243" s="192">
        <f t="shared" si="31"/>
        <v>0</v>
      </c>
      <c r="Q243" s="192">
        <v>0</v>
      </c>
      <c r="R243" s="192">
        <f t="shared" si="32"/>
        <v>0</v>
      </c>
      <c r="S243" s="192">
        <v>0</v>
      </c>
      <c r="T243" s="193">
        <f t="shared" si="33"/>
        <v>0</v>
      </c>
      <c r="AR243" s="194" t="s">
        <v>167</v>
      </c>
      <c r="AT243" s="194" t="s">
        <v>153</v>
      </c>
      <c r="AU243" s="194" t="s">
        <v>14</v>
      </c>
      <c r="AY243" s="17" t="s">
        <v>151</v>
      </c>
      <c r="BE243" s="195">
        <f t="shared" si="34"/>
        <v>0</v>
      </c>
      <c r="BF243" s="195">
        <f t="shared" si="35"/>
        <v>0</v>
      </c>
      <c r="BG243" s="195">
        <f t="shared" si="36"/>
        <v>0</v>
      </c>
      <c r="BH243" s="195">
        <f t="shared" si="37"/>
        <v>0</v>
      </c>
      <c r="BI243" s="195">
        <f t="shared" si="38"/>
        <v>0</v>
      </c>
      <c r="BJ243" s="17" t="s">
        <v>14</v>
      </c>
      <c r="BK243" s="195">
        <f t="shared" si="39"/>
        <v>0</v>
      </c>
      <c r="BL243" s="17" t="s">
        <v>167</v>
      </c>
      <c r="BM243" s="194" t="s">
        <v>2484</v>
      </c>
    </row>
    <row r="244" spans="2:65" s="1" customFormat="1" ht="24" customHeight="1">
      <c r="B244" s="34"/>
      <c r="C244" s="183" t="s">
        <v>923</v>
      </c>
      <c r="D244" s="183" t="s">
        <v>153</v>
      </c>
      <c r="E244" s="184" t="s">
        <v>2485</v>
      </c>
      <c r="F244" s="185" t="s">
        <v>2486</v>
      </c>
      <c r="G244" s="186" t="s">
        <v>2336</v>
      </c>
      <c r="H244" s="187">
        <v>310</v>
      </c>
      <c r="I244" s="188"/>
      <c r="J244" s="189">
        <f t="shared" si="30"/>
        <v>0</v>
      </c>
      <c r="K244" s="185" t="s">
        <v>1</v>
      </c>
      <c r="L244" s="38"/>
      <c r="M244" s="190" t="s">
        <v>1</v>
      </c>
      <c r="N244" s="191" t="s">
        <v>43</v>
      </c>
      <c r="O244" s="66"/>
      <c r="P244" s="192">
        <f t="shared" si="31"/>
        <v>0</v>
      </c>
      <c r="Q244" s="192">
        <v>0</v>
      </c>
      <c r="R244" s="192">
        <f t="shared" si="32"/>
        <v>0</v>
      </c>
      <c r="S244" s="192">
        <v>0</v>
      </c>
      <c r="T244" s="193">
        <f t="shared" si="33"/>
        <v>0</v>
      </c>
      <c r="AR244" s="194" t="s">
        <v>167</v>
      </c>
      <c r="AT244" s="194" t="s">
        <v>153</v>
      </c>
      <c r="AU244" s="194" t="s">
        <v>14</v>
      </c>
      <c r="AY244" s="17" t="s">
        <v>151</v>
      </c>
      <c r="BE244" s="195">
        <f t="shared" si="34"/>
        <v>0</v>
      </c>
      <c r="BF244" s="195">
        <f t="shared" si="35"/>
        <v>0</v>
      </c>
      <c r="BG244" s="195">
        <f t="shared" si="36"/>
        <v>0</v>
      </c>
      <c r="BH244" s="195">
        <f t="shared" si="37"/>
        <v>0</v>
      </c>
      <c r="BI244" s="195">
        <f t="shared" si="38"/>
        <v>0</v>
      </c>
      <c r="BJ244" s="17" t="s">
        <v>14</v>
      </c>
      <c r="BK244" s="195">
        <f t="shared" si="39"/>
        <v>0</v>
      </c>
      <c r="BL244" s="17" t="s">
        <v>167</v>
      </c>
      <c r="BM244" s="194" t="s">
        <v>2487</v>
      </c>
    </row>
    <row r="245" spans="2:65" s="1" customFormat="1" ht="16.5" customHeight="1">
      <c r="B245" s="34"/>
      <c r="C245" s="183" t="s">
        <v>928</v>
      </c>
      <c r="D245" s="183" t="s">
        <v>153</v>
      </c>
      <c r="E245" s="184" t="s">
        <v>2488</v>
      </c>
      <c r="F245" s="185" t="s">
        <v>2489</v>
      </c>
      <c r="G245" s="186" t="s">
        <v>318</v>
      </c>
      <c r="H245" s="187">
        <v>200</v>
      </c>
      <c r="I245" s="188"/>
      <c r="J245" s="189">
        <f t="shared" si="30"/>
        <v>0</v>
      </c>
      <c r="K245" s="185" t="s">
        <v>1</v>
      </c>
      <c r="L245" s="38"/>
      <c r="M245" s="190" t="s">
        <v>1</v>
      </c>
      <c r="N245" s="191" t="s">
        <v>43</v>
      </c>
      <c r="O245" s="66"/>
      <c r="P245" s="192">
        <f t="shared" si="31"/>
        <v>0</v>
      </c>
      <c r="Q245" s="192">
        <v>0</v>
      </c>
      <c r="R245" s="192">
        <f t="shared" si="32"/>
        <v>0</v>
      </c>
      <c r="S245" s="192">
        <v>0</v>
      </c>
      <c r="T245" s="193">
        <f t="shared" si="33"/>
        <v>0</v>
      </c>
      <c r="AR245" s="194" t="s">
        <v>167</v>
      </c>
      <c r="AT245" s="194" t="s">
        <v>153</v>
      </c>
      <c r="AU245" s="194" t="s">
        <v>14</v>
      </c>
      <c r="AY245" s="17" t="s">
        <v>151</v>
      </c>
      <c r="BE245" s="195">
        <f t="shared" si="34"/>
        <v>0</v>
      </c>
      <c r="BF245" s="195">
        <f t="shared" si="35"/>
        <v>0</v>
      </c>
      <c r="BG245" s="195">
        <f t="shared" si="36"/>
        <v>0</v>
      </c>
      <c r="BH245" s="195">
        <f t="shared" si="37"/>
        <v>0</v>
      </c>
      <c r="BI245" s="195">
        <f t="shared" si="38"/>
        <v>0</v>
      </c>
      <c r="BJ245" s="17" t="s">
        <v>14</v>
      </c>
      <c r="BK245" s="195">
        <f t="shared" si="39"/>
        <v>0</v>
      </c>
      <c r="BL245" s="17" t="s">
        <v>167</v>
      </c>
      <c r="BM245" s="194" t="s">
        <v>2490</v>
      </c>
    </row>
    <row r="246" spans="2:65" s="1" customFormat="1" ht="24" customHeight="1">
      <c r="B246" s="34"/>
      <c r="C246" s="183" t="s">
        <v>933</v>
      </c>
      <c r="D246" s="183" t="s">
        <v>153</v>
      </c>
      <c r="E246" s="184" t="s">
        <v>2491</v>
      </c>
      <c r="F246" s="185" t="s">
        <v>2492</v>
      </c>
      <c r="G246" s="186" t="s">
        <v>2336</v>
      </c>
      <c r="H246" s="187">
        <v>12</v>
      </c>
      <c r="I246" s="188"/>
      <c r="J246" s="189">
        <f t="shared" si="30"/>
        <v>0</v>
      </c>
      <c r="K246" s="185" t="s">
        <v>1</v>
      </c>
      <c r="L246" s="38"/>
      <c r="M246" s="190" t="s">
        <v>1</v>
      </c>
      <c r="N246" s="191" t="s">
        <v>43</v>
      </c>
      <c r="O246" s="66"/>
      <c r="P246" s="192">
        <f t="shared" si="31"/>
        <v>0</v>
      </c>
      <c r="Q246" s="192">
        <v>0</v>
      </c>
      <c r="R246" s="192">
        <f t="shared" si="32"/>
        <v>0</v>
      </c>
      <c r="S246" s="192">
        <v>0</v>
      </c>
      <c r="T246" s="193">
        <f t="shared" si="33"/>
        <v>0</v>
      </c>
      <c r="AR246" s="194" t="s">
        <v>167</v>
      </c>
      <c r="AT246" s="194" t="s">
        <v>153</v>
      </c>
      <c r="AU246" s="194" t="s">
        <v>14</v>
      </c>
      <c r="AY246" s="17" t="s">
        <v>151</v>
      </c>
      <c r="BE246" s="195">
        <f t="shared" si="34"/>
        <v>0</v>
      </c>
      <c r="BF246" s="195">
        <f t="shared" si="35"/>
        <v>0</v>
      </c>
      <c r="BG246" s="195">
        <f t="shared" si="36"/>
        <v>0</v>
      </c>
      <c r="BH246" s="195">
        <f t="shared" si="37"/>
        <v>0</v>
      </c>
      <c r="BI246" s="195">
        <f t="shared" si="38"/>
        <v>0</v>
      </c>
      <c r="BJ246" s="17" t="s">
        <v>14</v>
      </c>
      <c r="BK246" s="195">
        <f t="shared" si="39"/>
        <v>0</v>
      </c>
      <c r="BL246" s="17" t="s">
        <v>167</v>
      </c>
      <c r="BM246" s="194" t="s">
        <v>2493</v>
      </c>
    </row>
    <row r="247" spans="2:65" s="1" customFormat="1" ht="16.5" customHeight="1">
      <c r="B247" s="34"/>
      <c r="C247" s="183" t="s">
        <v>938</v>
      </c>
      <c r="D247" s="183" t="s">
        <v>153</v>
      </c>
      <c r="E247" s="184" t="s">
        <v>2494</v>
      </c>
      <c r="F247" s="185" t="s">
        <v>2495</v>
      </c>
      <c r="G247" s="186" t="s">
        <v>318</v>
      </c>
      <c r="H247" s="187">
        <v>160</v>
      </c>
      <c r="I247" s="188"/>
      <c r="J247" s="189">
        <f aca="true" t="shared" si="40" ref="J247:J278">ROUND(I247*H247,2)</f>
        <v>0</v>
      </c>
      <c r="K247" s="185" t="s">
        <v>1</v>
      </c>
      <c r="L247" s="38"/>
      <c r="M247" s="190" t="s">
        <v>1</v>
      </c>
      <c r="N247" s="191" t="s">
        <v>43</v>
      </c>
      <c r="O247" s="66"/>
      <c r="P247" s="192">
        <f aca="true" t="shared" si="41" ref="P247:P278">O247*H247</f>
        <v>0</v>
      </c>
      <c r="Q247" s="192">
        <v>0</v>
      </c>
      <c r="R247" s="192">
        <f aca="true" t="shared" si="42" ref="R247:R278">Q247*H247</f>
        <v>0</v>
      </c>
      <c r="S247" s="192">
        <v>0</v>
      </c>
      <c r="T247" s="193">
        <f aca="true" t="shared" si="43" ref="T247:T278">S247*H247</f>
        <v>0</v>
      </c>
      <c r="AR247" s="194" t="s">
        <v>167</v>
      </c>
      <c r="AT247" s="194" t="s">
        <v>153</v>
      </c>
      <c r="AU247" s="194" t="s">
        <v>14</v>
      </c>
      <c r="AY247" s="17" t="s">
        <v>151</v>
      </c>
      <c r="BE247" s="195">
        <f aca="true" t="shared" si="44" ref="BE247:BE268">IF(N247="základní",J247,0)</f>
        <v>0</v>
      </c>
      <c r="BF247" s="195">
        <f aca="true" t="shared" si="45" ref="BF247:BF268">IF(N247="snížená",J247,0)</f>
        <v>0</v>
      </c>
      <c r="BG247" s="195">
        <f aca="true" t="shared" si="46" ref="BG247:BG268">IF(N247="zákl. přenesená",J247,0)</f>
        <v>0</v>
      </c>
      <c r="BH247" s="195">
        <f aca="true" t="shared" si="47" ref="BH247:BH268">IF(N247="sníž. přenesená",J247,0)</f>
        <v>0</v>
      </c>
      <c r="BI247" s="195">
        <f aca="true" t="shared" si="48" ref="BI247:BI268">IF(N247="nulová",J247,0)</f>
        <v>0</v>
      </c>
      <c r="BJ247" s="17" t="s">
        <v>14</v>
      </c>
      <c r="BK247" s="195">
        <f aca="true" t="shared" si="49" ref="BK247:BK268">ROUND(I247*H247,2)</f>
        <v>0</v>
      </c>
      <c r="BL247" s="17" t="s">
        <v>167</v>
      </c>
      <c r="BM247" s="194" t="s">
        <v>2496</v>
      </c>
    </row>
    <row r="248" spans="2:65" s="1" customFormat="1" ht="16.5" customHeight="1">
      <c r="B248" s="34"/>
      <c r="C248" s="183" t="s">
        <v>943</v>
      </c>
      <c r="D248" s="183" t="s">
        <v>153</v>
      </c>
      <c r="E248" s="184" t="s">
        <v>2497</v>
      </c>
      <c r="F248" s="185" t="s">
        <v>2498</v>
      </c>
      <c r="G248" s="186" t="s">
        <v>318</v>
      </c>
      <c r="H248" s="187">
        <v>690</v>
      </c>
      <c r="I248" s="188"/>
      <c r="J248" s="189">
        <f t="shared" si="40"/>
        <v>0</v>
      </c>
      <c r="K248" s="185" t="s">
        <v>1</v>
      </c>
      <c r="L248" s="38"/>
      <c r="M248" s="190" t="s">
        <v>1</v>
      </c>
      <c r="N248" s="191" t="s">
        <v>43</v>
      </c>
      <c r="O248" s="66"/>
      <c r="P248" s="192">
        <f t="shared" si="41"/>
        <v>0</v>
      </c>
      <c r="Q248" s="192">
        <v>0</v>
      </c>
      <c r="R248" s="192">
        <f t="shared" si="42"/>
        <v>0</v>
      </c>
      <c r="S248" s="192">
        <v>0</v>
      </c>
      <c r="T248" s="193">
        <f t="shared" si="43"/>
        <v>0</v>
      </c>
      <c r="AR248" s="194" t="s">
        <v>167</v>
      </c>
      <c r="AT248" s="194" t="s">
        <v>153</v>
      </c>
      <c r="AU248" s="194" t="s">
        <v>14</v>
      </c>
      <c r="AY248" s="17" t="s">
        <v>151</v>
      </c>
      <c r="BE248" s="195">
        <f t="shared" si="44"/>
        <v>0</v>
      </c>
      <c r="BF248" s="195">
        <f t="shared" si="45"/>
        <v>0</v>
      </c>
      <c r="BG248" s="195">
        <f t="shared" si="46"/>
        <v>0</v>
      </c>
      <c r="BH248" s="195">
        <f t="shared" si="47"/>
        <v>0</v>
      </c>
      <c r="BI248" s="195">
        <f t="shared" si="48"/>
        <v>0</v>
      </c>
      <c r="BJ248" s="17" t="s">
        <v>14</v>
      </c>
      <c r="BK248" s="195">
        <f t="shared" si="49"/>
        <v>0</v>
      </c>
      <c r="BL248" s="17" t="s">
        <v>167</v>
      </c>
      <c r="BM248" s="194" t="s">
        <v>2499</v>
      </c>
    </row>
    <row r="249" spans="2:65" s="1" customFormat="1" ht="16.5" customHeight="1">
      <c r="B249" s="34"/>
      <c r="C249" s="183" t="s">
        <v>947</v>
      </c>
      <c r="D249" s="183" t="s">
        <v>153</v>
      </c>
      <c r="E249" s="184" t="s">
        <v>2500</v>
      </c>
      <c r="F249" s="185" t="s">
        <v>2501</v>
      </c>
      <c r="G249" s="186" t="s">
        <v>318</v>
      </c>
      <c r="H249" s="187">
        <v>510</v>
      </c>
      <c r="I249" s="188"/>
      <c r="J249" s="189">
        <f t="shared" si="40"/>
        <v>0</v>
      </c>
      <c r="K249" s="185" t="s">
        <v>1</v>
      </c>
      <c r="L249" s="38"/>
      <c r="M249" s="190" t="s">
        <v>1</v>
      </c>
      <c r="N249" s="191" t="s">
        <v>43</v>
      </c>
      <c r="O249" s="66"/>
      <c r="P249" s="192">
        <f t="shared" si="41"/>
        <v>0</v>
      </c>
      <c r="Q249" s="192">
        <v>0</v>
      </c>
      <c r="R249" s="192">
        <f t="shared" si="42"/>
        <v>0</v>
      </c>
      <c r="S249" s="192">
        <v>0</v>
      </c>
      <c r="T249" s="193">
        <f t="shared" si="43"/>
        <v>0</v>
      </c>
      <c r="AR249" s="194" t="s">
        <v>167</v>
      </c>
      <c r="AT249" s="194" t="s">
        <v>153</v>
      </c>
      <c r="AU249" s="194" t="s">
        <v>14</v>
      </c>
      <c r="AY249" s="17" t="s">
        <v>151</v>
      </c>
      <c r="BE249" s="195">
        <f t="shared" si="44"/>
        <v>0</v>
      </c>
      <c r="BF249" s="195">
        <f t="shared" si="45"/>
        <v>0</v>
      </c>
      <c r="BG249" s="195">
        <f t="shared" si="46"/>
        <v>0</v>
      </c>
      <c r="BH249" s="195">
        <f t="shared" si="47"/>
        <v>0</v>
      </c>
      <c r="BI249" s="195">
        <f t="shared" si="48"/>
        <v>0</v>
      </c>
      <c r="BJ249" s="17" t="s">
        <v>14</v>
      </c>
      <c r="BK249" s="195">
        <f t="shared" si="49"/>
        <v>0</v>
      </c>
      <c r="BL249" s="17" t="s">
        <v>167</v>
      </c>
      <c r="BM249" s="194" t="s">
        <v>2502</v>
      </c>
    </row>
    <row r="250" spans="2:65" s="1" customFormat="1" ht="24" customHeight="1">
      <c r="B250" s="34"/>
      <c r="C250" s="183" t="s">
        <v>951</v>
      </c>
      <c r="D250" s="183" t="s">
        <v>153</v>
      </c>
      <c r="E250" s="184" t="s">
        <v>2503</v>
      </c>
      <c r="F250" s="185" t="s">
        <v>2504</v>
      </c>
      <c r="G250" s="186" t="s">
        <v>2336</v>
      </c>
      <c r="H250" s="187">
        <v>70</v>
      </c>
      <c r="I250" s="188"/>
      <c r="J250" s="189">
        <f t="shared" si="40"/>
        <v>0</v>
      </c>
      <c r="K250" s="185" t="s">
        <v>1</v>
      </c>
      <c r="L250" s="38"/>
      <c r="M250" s="190" t="s">
        <v>1</v>
      </c>
      <c r="N250" s="191" t="s">
        <v>43</v>
      </c>
      <c r="O250" s="66"/>
      <c r="P250" s="192">
        <f t="shared" si="41"/>
        <v>0</v>
      </c>
      <c r="Q250" s="192">
        <v>0</v>
      </c>
      <c r="R250" s="192">
        <f t="shared" si="42"/>
        <v>0</v>
      </c>
      <c r="S250" s="192">
        <v>0</v>
      </c>
      <c r="T250" s="193">
        <f t="shared" si="43"/>
        <v>0</v>
      </c>
      <c r="AR250" s="194" t="s">
        <v>167</v>
      </c>
      <c r="AT250" s="194" t="s">
        <v>153</v>
      </c>
      <c r="AU250" s="194" t="s">
        <v>14</v>
      </c>
      <c r="AY250" s="17" t="s">
        <v>151</v>
      </c>
      <c r="BE250" s="195">
        <f t="shared" si="44"/>
        <v>0</v>
      </c>
      <c r="BF250" s="195">
        <f t="shared" si="45"/>
        <v>0</v>
      </c>
      <c r="BG250" s="195">
        <f t="shared" si="46"/>
        <v>0</v>
      </c>
      <c r="BH250" s="195">
        <f t="shared" si="47"/>
        <v>0</v>
      </c>
      <c r="BI250" s="195">
        <f t="shared" si="48"/>
        <v>0</v>
      </c>
      <c r="BJ250" s="17" t="s">
        <v>14</v>
      </c>
      <c r="BK250" s="195">
        <f t="shared" si="49"/>
        <v>0</v>
      </c>
      <c r="BL250" s="17" t="s">
        <v>167</v>
      </c>
      <c r="BM250" s="194" t="s">
        <v>2505</v>
      </c>
    </row>
    <row r="251" spans="2:65" s="1" customFormat="1" ht="16.5" customHeight="1">
      <c r="B251" s="34"/>
      <c r="C251" s="183" t="s">
        <v>956</v>
      </c>
      <c r="D251" s="183" t="s">
        <v>153</v>
      </c>
      <c r="E251" s="184" t="s">
        <v>2506</v>
      </c>
      <c r="F251" s="185" t="s">
        <v>2507</v>
      </c>
      <c r="G251" s="186" t="s">
        <v>2336</v>
      </c>
      <c r="H251" s="187">
        <v>150</v>
      </c>
      <c r="I251" s="188"/>
      <c r="J251" s="189">
        <f t="shared" si="40"/>
        <v>0</v>
      </c>
      <c r="K251" s="185" t="s">
        <v>1</v>
      </c>
      <c r="L251" s="38"/>
      <c r="M251" s="190" t="s">
        <v>1</v>
      </c>
      <c r="N251" s="191" t="s">
        <v>43</v>
      </c>
      <c r="O251" s="66"/>
      <c r="P251" s="192">
        <f t="shared" si="41"/>
        <v>0</v>
      </c>
      <c r="Q251" s="192">
        <v>0</v>
      </c>
      <c r="R251" s="192">
        <f t="shared" si="42"/>
        <v>0</v>
      </c>
      <c r="S251" s="192">
        <v>0</v>
      </c>
      <c r="T251" s="193">
        <f t="shared" si="43"/>
        <v>0</v>
      </c>
      <c r="AR251" s="194" t="s">
        <v>167</v>
      </c>
      <c r="AT251" s="194" t="s">
        <v>153</v>
      </c>
      <c r="AU251" s="194" t="s">
        <v>14</v>
      </c>
      <c r="AY251" s="17" t="s">
        <v>151</v>
      </c>
      <c r="BE251" s="195">
        <f t="shared" si="44"/>
        <v>0</v>
      </c>
      <c r="BF251" s="195">
        <f t="shared" si="45"/>
        <v>0</v>
      </c>
      <c r="BG251" s="195">
        <f t="shared" si="46"/>
        <v>0</v>
      </c>
      <c r="BH251" s="195">
        <f t="shared" si="47"/>
        <v>0</v>
      </c>
      <c r="BI251" s="195">
        <f t="shared" si="48"/>
        <v>0</v>
      </c>
      <c r="BJ251" s="17" t="s">
        <v>14</v>
      </c>
      <c r="BK251" s="195">
        <f t="shared" si="49"/>
        <v>0</v>
      </c>
      <c r="BL251" s="17" t="s">
        <v>167</v>
      </c>
      <c r="BM251" s="194" t="s">
        <v>2508</v>
      </c>
    </row>
    <row r="252" spans="2:65" s="1" customFormat="1" ht="16.5" customHeight="1">
      <c r="B252" s="34"/>
      <c r="C252" s="183" t="s">
        <v>960</v>
      </c>
      <c r="D252" s="183" t="s">
        <v>153</v>
      </c>
      <c r="E252" s="184" t="s">
        <v>2509</v>
      </c>
      <c r="F252" s="185" t="s">
        <v>2510</v>
      </c>
      <c r="G252" s="186" t="s">
        <v>2336</v>
      </c>
      <c r="H252" s="187">
        <v>10</v>
      </c>
      <c r="I252" s="188"/>
      <c r="J252" s="189">
        <f t="shared" si="40"/>
        <v>0</v>
      </c>
      <c r="K252" s="185" t="s">
        <v>1</v>
      </c>
      <c r="L252" s="38"/>
      <c r="M252" s="190" t="s">
        <v>1</v>
      </c>
      <c r="N252" s="191" t="s">
        <v>43</v>
      </c>
      <c r="O252" s="66"/>
      <c r="P252" s="192">
        <f t="shared" si="41"/>
        <v>0</v>
      </c>
      <c r="Q252" s="192">
        <v>0</v>
      </c>
      <c r="R252" s="192">
        <f t="shared" si="42"/>
        <v>0</v>
      </c>
      <c r="S252" s="192">
        <v>0</v>
      </c>
      <c r="T252" s="193">
        <f t="shared" si="43"/>
        <v>0</v>
      </c>
      <c r="AR252" s="194" t="s">
        <v>167</v>
      </c>
      <c r="AT252" s="194" t="s">
        <v>153</v>
      </c>
      <c r="AU252" s="194" t="s">
        <v>14</v>
      </c>
      <c r="AY252" s="17" t="s">
        <v>151</v>
      </c>
      <c r="BE252" s="195">
        <f t="shared" si="44"/>
        <v>0</v>
      </c>
      <c r="BF252" s="195">
        <f t="shared" si="45"/>
        <v>0</v>
      </c>
      <c r="BG252" s="195">
        <f t="shared" si="46"/>
        <v>0</v>
      </c>
      <c r="BH252" s="195">
        <f t="shared" si="47"/>
        <v>0</v>
      </c>
      <c r="BI252" s="195">
        <f t="shared" si="48"/>
        <v>0</v>
      </c>
      <c r="BJ252" s="17" t="s">
        <v>14</v>
      </c>
      <c r="BK252" s="195">
        <f t="shared" si="49"/>
        <v>0</v>
      </c>
      <c r="BL252" s="17" t="s">
        <v>167</v>
      </c>
      <c r="BM252" s="194" t="s">
        <v>2511</v>
      </c>
    </row>
    <row r="253" spans="2:65" s="1" customFormat="1" ht="16.5" customHeight="1">
      <c r="B253" s="34"/>
      <c r="C253" s="183" t="s">
        <v>965</v>
      </c>
      <c r="D253" s="183" t="s">
        <v>153</v>
      </c>
      <c r="E253" s="184" t="s">
        <v>2512</v>
      </c>
      <c r="F253" s="185" t="s">
        <v>2513</v>
      </c>
      <c r="G253" s="186" t="s">
        <v>318</v>
      </c>
      <c r="H253" s="187">
        <v>30</v>
      </c>
      <c r="I253" s="188"/>
      <c r="J253" s="189">
        <f t="shared" si="40"/>
        <v>0</v>
      </c>
      <c r="K253" s="185" t="s">
        <v>1</v>
      </c>
      <c r="L253" s="38"/>
      <c r="M253" s="190" t="s">
        <v>1</v>
      </c>
      <c r="N253" s="191" t="s">
        <v>43</v>
      </c>
      <c r="O253" s="66"/>
      <c r="P253" s="192">
        <f t="shared" si="41"/>
        <v>0</v>
      </c>
      <c r="Q253" s="192">
        <v>0</v>
      </c>
      <c r="R253" s="192">
        <f t="shared" si="42"/>
        <v>0</v>
      </c>
      <c r="S253" s="192">
        <v>0</v>
      </c>
      <c r="T253" s="193">
        <f t="shared" si="43"/>
        <v>0</v>
      </c>
      <c r="AR253" s="194" t="s">
        <v>167</v>
      </c>
      <c r="AT253" s="194" t="s">
        <v>153</v>
      </c>
      <c r="AU253" s="194" t="s">
        <v>14</v>
      </c>
      <c r="AY253" s="17" t="s">
        <v>151</v>
      </c>
      <c r="BE253" s="195">
        <f t="shared" si="44"/>
        <v>0</v>
      </c>
      <c r="BF253" s="195">
        <f t="shared" si="45"/>
        <v>0</v>
      </c>
      <c r="BG253" s="195">
        <f t="shared" si="46"/>
        <v>0</v>
      </c>
      <c r="BH253" s="195">
        <f t="shared" si="47"/>
        <v>0</v>
      </c>
      <c r="BI253" s="195">
        <f t="shared" si="48"/>
        <v>0</v>
      </c>
      <c r="BJ253" s="17" t="s">
        <v>14</v>
      </c>
      <c r="BK253" s="195">
        <f t="shared" si="49"/>
        <v>0</v>
      </c>
      <c r="BL253" s="17" t="s">
        <v>167</v>
      </c>
      <c r="BM253" s="194" t="s">
        <v>2514</v>
      </c>
    </row>
    <row r="254" spans="2:65" s="1" customFormat="1" ht="16.5" customHeight="1">
      <c r="B254" s="34"/>
      <c r="C254" s="183" t="s">
        <v>970</v>
      </c>
      <c r="D254" s="183" t="s">
        <v>153</v>
      </c>
      <c r="E254" s="184" t="s">
        <v>2515</v>
      </c>
      <c r="F254" s="185" t="s">
        <v>2516</v>
      </c>
      <c r="G254" s="186" t="s">
        <v>2336</v>
      </c>
      <c r="H254" s="187">
        <v>21</v>
      </c>
      <c r="I254" s="188"/>
      <c r="J254" s="189">
        <f t="shared" si="40"/>
        <v>0</v>
      </c>
      <c r="K254" s="185" t="s">
        <v>1</v>
      </c>
      <c r="L254" s="38"/>
      <c r="M254" s="190" t="s">
        <v>1</v>
      </c>
      <c r="N254" s="191" t="s">
        <v>43</v>
      </c>
      <c r="O254" s="66"/>
      <c r="P254" s="192">
        <f t="shared" si="41"/>
        <v>0</v>
      </c>
      <c r="Q254" s="192">
        <v>0</v>
      </c>
      <c r="R254" s="192">
        <f t="shared" si="42"/>
        <v>0</v>
      </c>
      <c r="S254" s="192">
        <v>0</v>
      </c>
      <c r="T254" s="193">
        <f t="shared" si="43"/>
        <v>0</v>
      </c>
      <c r="AR254" s="194" t="s">
        <v>167</v>
      </c>
      <c r="AT254" s="194" t="s">
        <v>153</v>
      </c>
      <c r="AU254" s="194" t="s">
        <v>14</v>
      </c>
      <c r="AY254" s="17" t="s">
        <v>151</v>
      </c>
      <c r="BE254" s="195">
        <f t="shared" si="44"/>
        <v>0</v>
      </c>
      <c r="BF254" s="195">
        <f t="shared" si="45"/>
        <v>0</v>
      </c>
      <c r="BG254" s="195">
        <f t="shared" si="46"/>
        <v>0</v>
      </c>
      <c r="BH254" s="195">
        <f t="shared" si="47"/>
        <v>0</v>
      </c>
      <c r="BI254" s="195">
        <f t="shared" si="48"/>
        <v>0</v>
      </c>
      <c r="BJ254" s="17" t="s">
        <v>14</v>
      </c>
      <c r="BK254" s="195">
        <f t="shared" si="49"/>
        <v>0</v>
      </c>
      <c r="BL254" s="17" t="s">
        <v>167</v>
      </c>
      <c r="BM254" s="194" t="s">
        <v>2517</v>
      </c>
    </row>
    <row r="255" spans="2:65" s="1" customFormat="1" ht="16.5" customHeight="1">
      <c r="B255" s="34"/>
      <c r="C255" s="183" t="s">
        <v>975</v>
      </c>
      <c r="D255" s="183" t="s">
        <v>153</v>
      </c>
      <c r="E255" s="184" t="s">
        <v>2518</v>
      </c>
      <c r="F255" s="185" t="s">
        <v>2519</v>
      </c>
      <c r="G255" s="186" t="s">
        <v>2336</v>
      </c>
      <c r="H255" s="187">
        <v>50</v>
      </c>
      <c r="I255" s="188"/>
      <c r="J255" s="189">
        <f t="shared" si="40"/>
        <v>0</v>
      </c>
      <c r="K255" s="185" t="s">
        <v>1</v>
      </c>
      <c r="L255" s="38"/>
      <c r="M255" s="190" t="s">
        <v>1</v>
      </c>
      <c r="N255" s="191" t="s">
        <v>43</v>
      </c>
      <c r="O255" s="66"/>
      <c r="P255" s="192">
        <f t="shared" si="41"/>
        <v>0</v>
      </c>
      <c r="Q255" s="192">
        <v>0</v>
      </c>
      <c r="R255" s="192">
        <f t="shared" si="42"/>
        <v>0</v>
      </c>
      <c r="S255" s="192">
        <v>0</v>
      </c>
      <c r="T255" s="193">
        <f t="shared" si="43"/>
        <v>0</v>
      </c>
      <c r="AR255" s="194" t="s">
        <v>167</v>
      </c>
      <c r="AT255" s="194" t="s">
        <v>153</v>
      </c>
      <c r="AU255" s="194" t="s">
        <v>14</v>
      </c>
      <c r="AY255" s="17" t="s">
        <v>151</v>
      </c>
      <c r="BE255" s="195">
        <f t="shared" si="44"/>
        <v>0</v>
      </c>
      <c r="BF255" s="195">
        <f t="shared" si="45"/>
        <v>0</v>
      </c>
      <c r="BG255" s="195">
        <f t="shared" si="46"/>
        <v>0</v>
      </c>
      <c r="BH255" s="195">
        <f t="shared" si="47"/>
        <v>0</v>
      </c>
      <c r="BI255" s="195">
        <f t="shared" si="48"/>
        <v>0</v>
      </c>
      <c r="BJ255" s="17" t="s">
        <v>14</v>
      </c>
      <c r="BK255" s="195">
        <f t="shared" si="49"/>
        <v>0</v>
      </c>
      <c r="BL255" s="17" t="s">
        <v>167</v>
      </c>
      <c r="BM255" s="194" t="s">
        <v>2520</v>
      </c>
    </row>
    <row r="256" spans="2:65" s="1" customFormat="1" ht="16.5" customHeight="1">
      <c r="B256" s="34"/>
      <c r="C256" s="183" t="s">
        <v>980</v>
      </c>
      <c r="D256" s="183" t="s">
        <v>153</v>
      </c>
      <c r="E256" s="184" t="s">
        <v>2521</v>
      </c>
      <c r="F256" s="185" t="s">
        <v>2522</v>
      </c>
      <c r="G256" s="186" t="s">
        <v>2336</v>
      </c>
      <c r="H256" s="187">
        <v>3</v>
      </c>
      <c r="I256" s="188"/>
      <c r="J256" s="189">
        <f t="shared" si="40"/>
        <v>0</v>
      </c>
      <c r="K256" s="185" t="s">
        <v>1</v>
      </c>
      <c r="L256" s="38"/>
      <c r="M256" s="190" t="s">
        <v>1</v>
      </c>
      <c r="N256" s="191" t="s">
        <v>43</v>
      </c>
      <c r="O256" s="66"/>
      <c r="P256" s="192">
        <f t="shared" si="41"/>
        <v>0</v>
      </c>
      <c r="Q256" s="192">
        <v>0</v>
      </c>
      <c r="R256" s="192">
        <f t="shared" si="42"/>
        <v>0</v>
      </c>
      <c r="S256" s="192">
        <v>0</v>
      </c>
      <c r="T256" s="193">
        <f t="shared" si="43"/>
        <v>0</v>
      </c>
      <c r="AR256" s="194" t="s">
        <v>167</v>
      </c>
      <c r="AT256" s="194" t="s">
        <v>153</v>
      </c>
      <c r="AU256" s="194" t="s">
        <v>14</v>
      </c>
      <c r="AY256" s="17" t="s">
        <v>151</v>
      </c>
      <c r="BE256" s="195">
        <f t="shared" si="44"/>
        <v>0</v>
      </c>
      <c r="BF256" s="195">
        <f t="shared" si="45"/>
        <v>0</v>
      </c>
      <c r="BG256" s="195">
        <f t="shared" si="46"/>
        <v>0</v>
      </c>
      <c r="BH256" s="195">
        <f t="shared" si="47"/>
        <v>0</v>
      </c>
      <c r="BI256" s="195">
        <f t="shared" si="48"/>
        <v>0</v>
      </c>
      <c r="BJ256" s="17" t="s">
        <v>14</v>
      </c>
      <c r="BK256" s="195">
        <f t="shared" si="49"/>
        <v>0</v>
      </c>
      <c r="BL256" s="17" t="s">
        <v>167</v>
      </c>
      <c r="BM256" s="194" t="s">
        <v>2523</v>
      </c>
    </row>
    <row r="257" spans="2:65" s="1" customFormat="1" ht="16.5" customHeight="1">
      <c r="B257" s="34"/>
      <c r="C257" s="183" t="s">
        <v>985</v>
      </c>
      <c r="D257" s="183" t="s">
        <v>153</v>
      </c>
      <c r="E257" s="184" t="s">
        <v>2524</v>
      </c>
      <c r="F257" s="185" t="s">
        <v>2525</v>
      </c>
      <c r="G257" s="186" t="s">
        <v>2336</v>
      </c>
      <c r="H257" s="187">
        <v>20</v>
      </c>
      <c r="I257" s="188"/>
      <c r="J257" s="189">
        <f t="shared" si="40"/>
        <v>0</v>
      </c>
      <c r="K257" s="185" t="s">
        <v>1</v>
      </c>
      <c r="L257" s="38"/>
      <c r="M257" s="190" t="s">
        <v>1</v>
      </c>
      <c r="N257" s="191" t="s">
        <v>43</v>
      </c>
      <c r="O257" s="66"/>
      <c r="P257" s="192">
        <f t="shared" si="41"/>
        <v>0</v>
      </c>
      <c r="Q257" s="192">
        <v>0</v>
      </c>
      <c r="R257" s="192">
        <f t="shared" si="42"/>
        <v>0</v>
      </c>
      <c r="S257" s="192">
        <v>0</v>
      </c>
      <c r="T257" s="193">
        <f t="shared" si="43"/>
        <v>0</v>
      </c>
      <c r="AR257" s="194" t="s">
        <v>167</v>
      </c>
      <c r="AT257" s="194" t="s">
        <v>153</v>
      </c>
      <c r="AU257" s="194" t="s">
        <v>14</v>
      </c>
      <c r="AY257" s="17" t="s">
        <v>151</v>
      </c>
      <c r="BE257" s="195">
        <f t="shared" si="44"/>
        <v>0</v>
      </c>
      <c r="BF257" s="195">
        <f t="shared" si="45"/>
        <v>0</v>
      </c>
      <c r="BG257" s="195">
        <f t="shared" si="46"/>
        <v>0</v>
      </c>
      <c r="BH257" s="195">
        <f t="shared" si="47"/>
        <v>0</v>
      </c>
      <c r="BI257" s="195">
        <f t="shared" si="48"/>
        <v>0</v>
      </c>
      <c r="BJ257" s="17" t="s">
        <v>14</v>
      </c>
      <c r="BK257" s="195">
        <f t="shared" si="49"/>
        <v>0</v>
      </c>
      <c r="BL257" s="17" t="s">
        <v>167</v>
      </c>
      <c r="BM257" s="194" t="s">
        <v>2526</v>
      </c>
    </row>
    <row r="258" spans="2:65" s="1" customFormat="1" ht="24" customHeight="1">
      <c r="B258" s="34"/>
      <c r="C258" s="183" t="s">
        <v>990</v>
      </c>
      <c r="D258" s="183" t="s">
        <v>153</v>
      </c>
      <c r="E258" s="184" t="s">
        <v>2527</v>
      </c>
      <c r="F258" s="185" t="s">
        <v>2528</v>
      </c>
      <c r="G258" s="186" t="s">
        <v>2336</v>
      </c>
      <c r="H258" s="187">
        <v>16</v>
      </c>
      <c r="I258" s="188"/>
      <c r="J258" s="189">
        <f t="shared" si="40"/>
        <v>0</v>
      </c>
      <c r="K258" s="185" t="s">
        <v>1</v>
      </c>
      <c r="L258" s="38"/>
      <c r="M258" s="190" t="s">
        <v>1</v>
      </c>
      <c r="N258" s="191" t="s">
        <v>43</v>
      </c>
      <c r="O258" s="66"/>
      <c r="P258" s="192">
        <f t="shared" si="41"/>
        <v>0</v>
      </c>
      <c r="Q258" s="192">
        <v>0</v>
      </c>
      <c r="R258" s="192">
        <f t="shared" si="42"/>
        <v>0</v>
      </c>
      <c r="S258" s="192">
        <v>0</v>
      </c>
      <c r="T258" s="193">
        <f t="shared" si="43"/>
        <v>0</v>
      </c>
      <c r="AR258" s="194" t="s">
        <v>167</v>
      </c>
      <c r="AT258" s="194" t="s">
        <v>153</v>
      </c>
      <c r="AU258" s="194" t="s">
        <v>14</v>
      </c>
      <c r="AY258" s="17" t="s">
        <v>151</v>
      </c>
      <c r="BE258" s="195">
        <f t="shared" si="44"/>
        <v>0</v>
      </c>
      <c r="BF258" s="195">
        <f t="shared" si="45"/>
        <v>0</v>
      </c>
      <c r="BG258" s="195">
        <f t="shared" si="46"/>
        <v>0</v>
      </c>
      <c r="BH258" s="195">
        <f t="shared" si="47"/>
        <v>0</v>
      </c>
      <c r="BI258" s="195">
        <f t="shared" si="48"/>
        <v>0</v>
      </c>
      <c r="BJ258" s="17" t="s">
        <v>14</v>
      </c>
      <c r="BK258" s="195">
        <f t="shared" si="49"/>
        <v>0</v>
      </c>
      <c r="BL258" s="17" t="s">
        <v>167</v>
      </c>
      <c r="BM258" s="194" t="s">
        <v>2529</v>
      </c>
    </row>
    <row r="259" spans="2:65" s="1" customFormat="1" ht="16.5" customHeight="1">
      <c r="B259" s="34"/>
      <c r="C259" s="183" t="s">
        <v>1096</v>
      </c>
      <c r="D259" s="183" t="s">
        <v>153</v>
      </c>
      <c r="E259" s="184" t="s">
        <v>2530</v>
      </c>
      <c r="F259" s="185" t="s">
        <v>2531</v>
      </c>
      <c r="G259" s="186" t="s">
        <v>1108</v>
      </c>
      <c r="H259" s="187">
        <v>1</v>
      </c>
      <c r="I259" s="188"/>
      <c r="J259" s="189">
        <f t="shared" si="40"/>
        <v>0</v>
      </c>
      <c r="K259" s="185" t="s">
        <v>1</v>
      </c>
      <c r="L259" s="38"/>
      <c r="M259" s="190" t="s">
        <v>1</v>
      </c>
      <c r="N259" s="191" t="s">
        <v>43</v>
      </c>
      <c r="O259" s="66"/>
      <c r="P259" s="192">
        <f t="shared" si="41"/>
        <v>0</v>
      </c>
      <c r="Q259" s="192">
        <v>0</v>
      </c>
      <c r="R259" s="192">
        <f t="shared" si="42"/>
        <v>0</v>
      </c>
      <c r="S259" s="192">
        <v>0</v>
      </c>
      <c r="T259" s="193">
        <f t="shared" si="43"/>
        <v>0</v>
      </c>
      <c r="AR259" s="194" t="s">
        <v>167</v>
      </c>
      <c r="AT259" s="194" t="s">
        <v>153</v>
      </c>
      <c r="AU259" s="194" t="s">
        <v>14</v>
      </c>
      <c r="AY259" s="17" t="s">
        <v>151</v>
      </c>
      <c r="BE259" s="195">
        <f t="shared" si="44"/>
        <v>0</v>
      </c>
      <c r="BF259" s="195">
        <f t="shared" si="45"/>
        <v>0</v>
      </c>
      <c r="BG259" s="195">
        <f t="shared" si="46"/>
        <v>0</v>
      </c>
      <c r="BH259" s="195">
        <f t="shared" si="47"/>
        <v>0</v>
      </c>
      <c r="BI259" s="195">
        <f t="shared" si="48"/>
        <v>0</v>
      </c>
      <c r="BJ259" s="17" t="s">
        <v>14</v>
      </c>
      <c r="BK259" s="195">
        <f t="shared" si="49"/>
        <v>0</v>
      </c>
      <c r="BL259" s="17" t="s">
        <v>167</v>
      </c>
      <c r="BM259" s="194" t="s">
        <v>2532</v>
      </c>
    </row>
    <row r="260" spans="2:65" s="1" customFormat="1" ht="24" customHeight="1">
      <c r="B260" s="34"/>
      <c r="C260" s="183" t="s">
        <v>1100</v>
      </c>
      <c r="D260" s="183" t="s">
        <v>153</v>
      </c>
      <c r="E260" s="184" t="s">
        <v>2533</v>
      </c>
      <c r="F260" s="185" t="s">
        <v>2534</v>
      </c>
      <c r="G260" s="186" t="s">
        <v>1842</v>
      </c>
      <c r="H260" s="187">
        <v>1</v>
      </c>
      <c r="I260" s="188"/>
      <c r="J260" s="189">
        <f t="shared" si="40"/>
        <v>0</v>
      </c>
      <c r="K260" s="185" t="s">
        <v>1</v>
      </c>
      <c r="L260" s="38"/>
      <c r="M260" s="190" t="s">
        <v>1</v>
      </c>
      <c r="N260" s="191" t="s">
        <v>43</v>
      </c>
      <c r="O260" s="66"/>
      <c r="P260" s="192">
        <f t="shared" si="41"/>
        <v>0</v>
      </c>
      <c r="Q260" s="192">
        <v>0</v>
      </c>
      <c r="R260" s="192">
        <f t="shared" si="42"/>
        <v>0</v>
      </c>
      <c r="S260" s="192">
        <v>0</v>
      </c>
      <c r="T260" s="193">
        <f t="shared" si="43"/>
        <v>0</v>
      </c>
      <c r="AR260" s="194" t="s">
        <v>167</v>
      </c>
      <c r="AT260" s="194" t="s">
        <v>153</v>
      </c>
      <c r="AU260" s="194" t="s">
        <v>14</v>
      </c>
      <c r="AY260" s="17" t="s">
        <v>151</v>
      </c>
      <c r="BE260" s="195">
        <f t="shared" si="44"/>
        <v>0</v>
      </c>
      <c r="BF260" s="195">
        <f t="shared" si="45"/>
        <v>0</v>
      </c>
      <c r="BG260" s="195">
        <f t="shared" si="46"/>
        <v>0</v>
      </c>
      <c r="BH260" s="195">
        <f t="shared" si="47"/>
        <v>0</v>
      </c>
      <c r="BI260" s="195">
        <f t="shared" si="48"/>
        <v>0</v>
      </c>
      <c r="BJ260" s="17" t="s">
        <v>14</v>
      </c>
      <c r="BK260" s="195">
        <f t="shared" si="49"/>
        <v>0</v>
      </c>
      <c r="BL260" s="17" t="s">
        <v>167</v>
      </c>
      <c r="BM260" s="194" t="s">
        <v>2535</v>
      </c>
    </row>
    <row r="261" spans="2:65" s="1" customFormat="1" ht="36" customHeight="1">
      <c r="B261" s="34"/>
      <c r="C261" s="183" t="s">
        <v>1105</v>
      </c>
      <c r="D261" s="183" t="s">
        <v>153</v>
      </c>
      <c r="E261" s="184" t="s">
        <v>2536</v>
      </c>
      <c r="F261" s="185" t="s">
        <v>2537</v>
      </c>
      <c r="G261" s="186" t="s">
        <v>1842</v>
      </c>
      <c r="H261" s="187">
        <v>1</v>
      </c>
      <c r="I261" s="188"/>
      <c r="J261" s="189">
        <f t="shared" si="40"/>
        <v>0</v>
      </c>
      <c r="K261" s="185" t="s">
        <v>1</v>
      </c>
      <c r="L261" s="38"/>
      <c r="M261" s="190" t="s">
        <v>1</v>
      </c>
      <c r="N261" s="191" t="s">
        <v>43</v>
      </c>
      <c r="O261" s="66"/>
      <c r="P261" s="192">
        <f t="shared" si="41"/>
        <v>0</v>
      </c>
      <c r="Q261" s="192">
        <v>0</v>
      </c>
      <c r="R261" s="192">
        <f t="shared" si="42"/>
        <v>0</v>
      </c>
      <c r="S261" s="192">
        <v>0</v>
      </c>
      <c r="T261" s="193">
        <f t="shared" si="43"/>
        <v>0</v>
      </c>
      <c r="AR261" s="194" t="s">
        <v>167</v>
      </c>
      <c r="AT261" s="194" t="s">
        <v>153</v>
      </c>
      <c r="AU261" s="194" t="s">
        <v>14</v>
      </c>
      <c r="AY261" s="17" t="s">
        <v>151</v>
      </c>
      <c r="BE261" s="195">
        <f t="shared" si="44"/>
        <v>0</v>
      </c>
      <c r="BF261" s="195">
        <f t="shared" si="45"/>
        <v>0</v>
      </c>
      <c r="BG261" s="195">
        <f t="shared" si="46"/>
        <v>0</v>
      </c>
      <c r="BH261" s="195">
        <f t="shared" si="47"/>
        <v>0</v>
      </c>
      <c r="BI261" s="195">
        <f t="shared" si="48"/>
        <v>0</v>
      </c>
      <c r="BJ261" s="17" t="s">
        <v>14</v>
      </c>
      <c r="BK261" s="195">
        <f t="shared" si="49"/>
        <v>0</v>
      </c>
      <c r="BL261" s="17" t="s">
        <v>167</v>
      </c>
      <c r="BM261" s="194" t="s">
        <v>2538</v>
      </c>
    </row>
    <row r="262" spans="2:65" s="1" customFormat="1" ht="16.5" customHeight="1">
      <c r="B262" s="34"/>
      <c r="C262" s="183" t="s">
        <v>1110</v>
      </c>
      <c r="D262" s="183" t="s">
        <v>153</v>
      </c>
      <c r="E262" s="184" t="s">
        <v>2539</v>
      </c>
      <c r="F262" s="185" t="s">
        <v>2540</v>
      </c>
      <c r="G262" s="186" t="s">
        <v>1842</v>
      </c>
      <c r="H262" s="187">
        <v>7</v>
      </c>
      <c r="I262" s="188"/>
      <c r="J262" s="189">
        <f t="shared" si="40"/>
        <v>0</v>
      </c>
      <c r="K262" s="185" t="s">
        <v>1</v>
      </c>
      <c r="L262" s="38"/>
      <c r="M262" s="190" t="s">
        <v>1</v>
      </c>
      <c r="N262" s="191" t="s">
        <v>43</v>
      </c>
      <c r="O262" s="66"/>
      <c r="P262" s="192">
        <f t="shared" si="41"/>
        <v>0</v>
      </c>
      <c r="Q262" s="192">
        <v>0</v>
      </c>
      <c r="R262" s="192">
        <f t="shared" si="42"/>
        <v>0</v>
      </c>
      <c r="S262" s="192">
        <v>0</v>
      </c>
      <c r="T262" s="193">
        <f t="shared" si="43"/>
        <v>0</v>
      </c>
      <c r="AR262" s="194" t="s">
        <v>167</v>
      </c>
      <c r="AT262" s="194" t="s">
        <v>153</v>
      </c>
      <c r="AU262" s="194" t="s">
        <v>14</v>
      </c>
      <c r="AY262" s="17" t="s">
        <v>151</v>
      </c>
      <c r="BE262" s="195">
        <f t="shared" si="44"/>
        <v>0</v>
      </c>
      <c r="BF262" s="195">
        <f t="shared" si="45"/>
        <v>0</v>
      </c>
      <c r="BG262" s="195">
        <f t="shared" si="46"/>
        <v>0</v>
      </c>
      <c r="BH262" s="195">
        <f t="shared" si="47"/>
        <v>0</v>
      </c>
      <c r="BI262" s="195">
        <f t="shared" si="48"/>
        <v>0</v>
      </c>
      <c r="BJ262" s="17" t="s">
        <v>14</v>
      </c>
      <c r="BK262" s="195">
        <f t="shared" si="49"/>
        <v>0</v>
      </c>
      <c r="BL262" s="17" t="s">
        <v>167</v>
      </c>
      <c r="BM262" s="194" t="s">
        <v>2541</v>
      </c>
    </row>
    <row r="263" spans="2:65" s="1" customFormat="1" ht="16.5" customHeight="1">
      <c r="B263" s="34"/>
      <c r="C263" s="183" t="s">
        <v>1203</v>
      </c>
      <c r="D263" s="183" t="s">
        <v>153</v>
      </c>
      <c r="E263" s="184" t="s">
        <v>2542</v>
      </c>
      <c r="F263" s="185" t="s">
        <v>2543</v>
      </c>
      <c r="G263" s="186" t="s">
        <v>2544</v>
      </c>
      <c r="H263" s="187">
        <v>20</v>
      </c>
      <c r="I263" s="188"/>
      <c r="J263" s="189">
        <f t="shared" si="40"/>
        <v>0</v>
      </c>
      <c r="K263" s="185" t="s">
        <v>1</v>
      </c>
      <c r="L263" s="38"/>
      <c r="M263" s="190" t="s">
        <v>1</v>
      </c>
      <c r="N263" s="191" t="s">
        <v>43</v>
      </c>
      <c r="O263" s="66"/>
      <c r="P263" s="192">
        <f t="shared" si="41"/>
        <v>0</v>
      </c>
      <c r="Q263" s="192">
        <v>0</v>
      </c>
      <c r="R263" s="192">
        <f t="shared" si="42"/>
        <v>0</v>
      </c>
      <c r="S263" s="192">
        <v>0</v>
      </c>
      <c r="T263" s="193">
        <f t="shared" si="43"/>
        <v>0</v>
      </c>
      <c r="AR263" s="194" t="s">
        <v>167</v>
      </c>
      <c r="AT263" s="194" t="s">
        <v>153</v>
      </c>
      <c r="AU263" s="194" t="s">
        <v>14</v>
      </c>
      <c r="AY263" s="17" t="s">
        <v>151</v>
      </c>
      <c r="BE263" s="195">
        <f t="shared" si="44"/>
        <v>0</v>
      </c>
      <c r="BF263" s="195">
        <f t="shared" si="45"/>
        <v>0</v>
      </c>
      <c r="BG263" s="195">
        <f t="shared" si="46"/>
        <v>0</v>
      </c>
      <c r="BH263" s="195">
        <f t="shared" si="47"/>
        <v>0</v>
      </c>
      <c r="BI263" s="195">
        <f t="shared" si="48"/>
        <v>0</v>
      </c>
      <c r="BJ263" s="17" t="s">
        <v>14</v>
      </c>
      <c r="BK263" s="195">
        <f t="shared" si="49"/>
        <v>0</v>
      </c>
      <c r="BL263" s="17" t="s">
        <v>167</v>
      </c>
      <c r="BM263" s="194" t="s">
        <v>2545</v>
      </c>
    </row>
    <row r="264" spans="2:65" s="1" customFormat="1" ht="16.5" customHeight="1">
      <c r="B264" s="34"/>
      <c r="C264" s="183" t="s">
        <v>1211</v>
      </c>
      <c r="D264" s="183" t="s">
        <v>153</v>
      </c>
      <c r="E264" s="184" t="s">
        <v>2546</v>
      </c>
      <c r="F264" s="185" t="s">
        <v>2547</v>
      </c>
      <c r="G264" s="186" t="s">
        <v>2544</v>
      </c>
      <c r="H264" s="187">
        <v>7</v>
      </c>
      <c r="I264" s="188"/>
      <c r="J264" s="189">
        <f t="shared" si="40"/>
        <v>0</v>
      </c>
      <c r="K264" s="185" t="s">
        <v>1</v>
      </c>
      <c r="L264" s="38"/>
      <c r="M264" s="190" t="s">
        <v>1</v>
      </c>
      <c r="N264" s="191" t="s">
        <v>43</v>
      </c>
      <c r="O264" s="66"/>
      <c r="P264" s="192">
        <f t="shared" si="41"/>
        <v>0</v>
      </c>
      <c r="Q264" s="192">
        <v>0</v>
      </c>
      <c r="R264" s="192">
        <f t="shared" si="42"/>
        <v>0</v>
      </c>
      <c r="S264" s="192">
        <v>0</v>
      </c>
      <c r="T264" s="193">
        <f t="shared" si="43"/>
        <v>0</v>
      </c>
      <c r="AR264" s="194" t="s">
        <v>167</v>
      </c>
      <c r="AT264" s="194" t="s">
        <v>153</v>
      </c>
      <c r="AU264" s="194" t="s">
        <v>14</v>
      </c>
      <c r="AY264" s="17" t="s">
        <v>151</v>
      </c>
      <c r="BE264" s="195">
        <f t="shared" si="44"/>
        <v>0</v>
      </c>
      <c r="BF264" s="195">
        <f t="shared" si="45"/>
        <v>0</v>
      </c>
      <c r="BG264" s="195">
        <f t="shared" si="46"/>
        <v>0</v>
      </c>
      <c r="BH264" s="195">
        <f t="shared" si="47"/>
        <v>0</v>
      </c>
      <c r="BI264" s="195">
        <f t="shared" si="48"/>
        <v>0</v>
      </c>
      <c r="BJ264" s="17" t="s">
        <v>14</v>
      </c>
      <c r="BK264" s="195">
        <f t="shared" si="49"/>
        <v>0</v>
      </c>
      <c r="BL264" s="17" t="s">
        <v>167</v>
      </c>
      <c r="BM264" s="194" t="s">
        <v>2548</v>
      </c>
    </row>
    <row r="265" spans="2:65" s="1" customFormat="1" ht="16.5" customHeight="1">
      <c r="B265" s="34"/>
      <c r="C265" s="183" t="s">
        <v>1215</v>
      </c>
      <c r="D265" s="183" t="s">
        <v>153</v>
      </c>
      <c r="E265" s="184" t="s">
        <v>2549</v>
      </c>
      <c r="F265" s="185" t="s">
        <v>2550</v>
      </c>
      <c r="G265" s="186" t="s">
        <v>2544</v>
      </c>
      <c r="H265" s="187">
        <v>10</v>
      </c>
      <c r="I265" s="188"/>
      <c r="J265" s="189">
        <f t="shared" si="40"/>
        <v>0</v>
      </c>
      <c r="K265" s="185" t="s">
        <v>1</v>
      </c>
      <c r="L265" s="38"/>
      <c r="M265" s="190" t="s">
        <v>1</v>
      </c>
      <c r="N265" s="191" t="s">
        <v>43</v>
      </c>
      <c r="O265" s="66"/>
      <c r="P265" s="192">
        <f t="shared" si="41"/>
        <v>0</v>
      </c>
      <c r="Q265" s="192">
        <v>0</v>
      </c>
      <c r="R265" s="192">
        <f t="shared" si="42"/>
        <v>0</v>
      </c>
      <c r="S265" s="192">
        <v>0</v>
      </c>
      <c r="T265" s="193">
        <f t="shared" si="43"/>
        <v>0</v>
      </c>
      <c r="AR265" s="194" t="s">
        <v>167</v>
      </c>
      <c r="AT265" s="194" t="s">
        <v>153</v>
      </c>
      <c r="AU265" s="194" t="s">
        <v>14</v>
      </c>
      <c r="AY265" s="17" t="s">
        <v>151</v>
      </c>
      <c r="BE265" s="195">
        <f t="shared" si="44"/>
        <v>0</v>
      </c>
      <c r="BF265" s="195">
        <f t="shared" si="45"/>
        <v>0</v>
      </c>
      <c r="BG265" s="195">
        <f t="shared" si="46"/>
        <v>0</v>
      </c>
      <c r="BH265" s="195">
        <f t="shared" si="47"/>
        <v>0</v>
      </c>
      <c r="BI265" s="195">
        <f t="shared" si="48"/>
        <v>0</v>
      </c>
      <c r="BJ265" s="17" t="s">
        <v>14</v>
      </c>
      <c r="BK265" s="195">
        <f t="shared" si="49"/>
        <v>0</v>
      </c>
      <c r="BL265" s="17" t="s">
        <v>167</v>
      </c>
      <c r="BM265" s="194" t="s">
        <v>2551</v>
      </c>
    </row>
    <row r="266" spans="2:65" s="1" customFormat="1" ht="16.5" customHeight="1">
      <c r="B266" s="34"/>
      <c r="C266" s="183" t="s">
        <v>1221</v>
      </c>
      <c r="D266" s="183" t="s">
        <v>153</v>
      </c>
      <c r="E266" s="184" t="s">
        <v>2552</v>
      </c>
      <c r="F266" s="185" t="s">
        <v>2553</v>
      </c>
      <c r="G266" s="186" t="s">
        <v>2544</v>
      </c>
      <c r="H266" s="187">
        <v>32</v>
      </c>
      <c r="I266" s="188"/>
      <c r="J266" s="189">
        <f t="shared" si="40"/>
        <v>0</v>
      </c>
      <c r="K266" s="185" t="s">
        <v>1</v>
      </c>
      <c r="L266" s="38"/>
      <c r="M266" s="190" t="s">
        <v>1</v>
      </c>
      <c r="N266" s="191" t="s">
        <v>43</v>
      </c>
      <c r="O266" s="66"/>
      <c r="P266" s="192">
        <f t="shared" si="41"/>
        <v>0</v>
      </c>
      <c r="Q266" s="192">
        <v>0</v>
      </c>
      <c r="R266" s="192">
        <f t="shared" si="42"/>
        <v>0</v>
      </c>
      <c r="S266" s="192">
        <v>0</v>
      </c>
      <c r="T266" s="193">
        <f t="shared" si="43"/>
        <v>0</v>
      </c>
      <c r="AR266" s="194" t="s">
        <v>167</v>
      </c>
      <c r="AT266" s="194" t="s">
        <v>153</v>
      </c>
      <c r="AU266" s="194" t="s">
        <v>14</v>
      </c>
      <c r="AY266" s="17" t="s">
        <v>151</v>
      </c>
      <c r="BE266" s="195">
        <f t="shared" si="44"/>
        <v>0</v>
      </c>
      <c r="BF266" s="195">
        <f t="shared" si="45"/>
        <v>0</v>
      </c>
      <c r="BG266" s="195">
        <f t="shared" si="46"/>
        <v>0</v>
      </c>
      <c r="BH266" s="195">
        <f t="shared" si="47"/>
        <v>0</v>
      </c>
      <c r="BI266" s="195">
        <f t="shared" si="48"/>
        <v>0</v>
      </c>
      <c r="BJ266" s="17" t="s">
        <v>14</v>
      </c>
      <c r="BK266" s="195">
        <f t="shared" si="49"/>
        <v>0</v>
      </c>
      <c r="BL266" s="17" t="s">
        <v>167</v>
      </c>
      <c r="BM266" s="194" t="s">
        <v>2554</v>
      </c>
    </row>
    <row r="267" spans="2:65" s="1" customFormat="1" ht="16.5" customHeight="1">
      <c r="B267" s="34"/>
      <c r="C267" s="183" t="s">
        <v>1227</v>
      </c>
      <c r="D267" s="183" t="s">
        <v>153</v>
      </c>
      <c r="E267" s="184" t="s">
        <v>2555</v>
      </c>
      <c r="F267" s="185" t="s">
        <v>2556</v>
      </c>
      <c r="G267" s="186" t="s">
        <v>2544</v>
      </c>
      <c r="H267" s="187">
        <v>16</v>
      </c>
      <c r="I267" s="188"/>
      <c r="J267" s="189">
        <f t="shared" si="40"/>
        <v>0</v>
      </c>
      <c r="K267" s="185" t="s">
        <v>1</v>
      </c>
      <c r="L267" s="38"/>
      <c r="M267" s="190" t="s">
        <v>1</v>
      </c>
      <c r="N267" s="191" t="s">
        <v>43</v>
      </c>
      <c r="O267" s="66"/>
      <c r="P267" s="192">
        <f t="shared" si="41"/>
        <v>0</v>
      </c>
      <c r="Q267" s="192">
        <v>0</v>
      </c>
      <c r="R267" s="192">
        <f t="shared" si="42"/>
        <v>0</v>
      </c>
      <c r="S267" s="192">
        <v>0</v>
      </c>
      <c r="T267" s="193">
        <f t="shared" si="43"/>
        <v>0</v>
      </c>
      <c r="AR267" s="194" t="s">
        <v>167</v>
      </c>
      <c r="AT267" s="194" t="s">
        <v>153</v>
      </c>
      <c r="AU267" s="194" t="s">
        <v>14</v>
      </c>
      <c r="AY267" s="17" t="s">
        <v>151</v>
      </c>
      <c r="BE267" s="195">
        <f t="shared" si="44"/>
        <v>0</v>
      </c>
      <c r="BF267" s="195">
        <f t="shared" si="45"/>
        <v>0</v>
      </c>
      <c r="BG267" s="195">
        <f t="shared" si="46"/>
        <v>0</v>
      </c>
      <c r="BH267" s="195">
        <f t="shared" si="47"/>
        <v>0</v>
      </c>
      <c r="BI267" s="195">
        <f t="shared" si="48"/>
        <v>0</v>
      </c>
      <c r="BJ267" s="17" t="s">
        <v>14</v>
      </c>
      <c r="BK267" s="195">
        <f t="shared" si="49"/>
        <v>0</v>
      </c>
      <c r="BL267" s="17" t="s">
        <v>167</v>
      </c>
      <c r="BM267" s="194" t="s">
        <v>2557</v>
      </c>
    </row>
    <row r="268" spans="2:65" s="1" customFormat="1" ht="16.5" customHeight="1">
      <c r="B268" s="34"/>
      <c r="C268" s="183" t="s">
        <v>1231</v>
      </c>
      <c r="D268" s="183" t="s">
        <v>153</v>
      </c>
      <c r="E268" s="184" t="s">
        <v>2558</v>
      </c>
      <c r="F268" s="185" t="s">
        <v>2559</v>
      </c>
      <c r="G268" s="186" t="s">
        <v>2544</v>
      </c>
      <c r="H268" s="187">
        <v>10</v>
      </c>
      <c r="I268" s="188"/>
      <c r="J268" s="189">
        <f t="shared" si="40"/>
        <v>0</v>
      </c>
      <c r="K268" s="185" t="s">
        <v>1</v>
      </c>
      <c r="L268" s="38"/>
      <c r="M268" s="196" t="s">
        <v>1</v>
      </c>
      <c r="N268" s="197" t="s">
        <v>43</v>
      </c>
      <c r="O268" s="198"/>
      <c r="P268" s="199">
        <f t="shared" si="41"/>
        <v>0</v>
      </c>
      <c r="Q268" s="199">
        <v>0</v>
      </c>
      <c r="R268" s="199">
        <f t="shared" si="42"/>
        <v>0</v>
      </c>
      <c r="S268" s="199">
        <v>0</v>
      </c>
      <c r="T268" s="200">
        <f t="shared" si="43"/>
        <v>0</v>
      </c>
      <c r="AR268" s="194" t="s">
        <v>167</v>
      </c>
      <c r="AT268" s="194" t="s">
        <v>153</v>
      </c>
      <c r="AU268" s="194" t="s">
        <v>14</v>
      </c>
      <c r="AY268" s="17" t="s">
        <v>151</v>
      </c>
      <c r="BE268" s="195">
        <f t="shared" si="44"/>
        <v>0</v>
      </c>
      <c r="BF268" s="195">
        <f t="shared" si="45"/>
        <v>0</v>
      </c>
      <c r="BG268" s="195">
        <f t="shared" si="46"/>
        <v>0</v>
      </c>
      <c r="BH268" s="195">
        <f t="shared" si="47"/>
        <v>0</v>
      </c>
      <c r="BI268" s="195">
        <f t="shared" si="48"/>
        <v>0</v>
      </c>
      <c r="BJ268" s="17" t="s">
        <v>14</v>
      </c>
      <c r="BK268" s="195">
        <f t="shared" si="49"/>
        <v>0</v>
      </c>
      <c r="BL268" s="17" t="s">
        <v>167</v>
      </c>
      <c r="BM268" s="194" t="s">
        <v>2560</v>
      </c>
    </row>
    <row r="269" spans="2:12" s="1" customFormat="1" ht="6.95" customHeight="1">
      <c r="B269" s="49"/>
      <c r="C269" s="50"/>
      <c r="D269" s="50"/>
      <c r="E269" s="50"/>
      <c r="F269" s="50"/>
      <c r="G269" s="50"/>
      <c r="H269" s="50"/>
      <c r="I269" s="142"/>
      <c r="J269" s="50"/>
      <c r="K269" s="50"/>
      <c r="L269" s="38"/>
    </row>
  </sheetData>
  <sheetProtection algorithmName="SHA-512" hashValue="iMBHWZYU0ubEzMvnv15WfK81p38CCn44qHBExI7ZGrgZXFme0ANiD17W1ADbW+ILZd/hh/faYpzzit50qGYqTg==" saltValue="fi2k/Caxicff759Y9Bbp6hUx0CkNitmsuxD1FcPTg7Bnby8iuTomfsSN0en3MYL+MNHazEeUHfNhzyCXIq8ipg==" spinCount="100000" sheet="1" objects="1" scenarios="1" formatColumns="0" formatRows="0" autoFilter="0"/>
  <autoFilter ref="C116:K268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120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127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16" t="str">
        <f>'Rekapitulace stavby'!K6</f>
        <v>Rozšíření kapacit zázemí ZŠ Šlapanice - pavilon G</v>
      </c>
      <c r="F7" s="317"/>
      <c r="G7" s="317"/>
      <c r="H7" s="317"/>
      <c r="L7" s="20"/>
    </row>
    <row r="8" spans="2:12" s="1" customFormat="1" ht="12" customHeight="1">
      <c r="B8" s="38"/>
      <c r="D8" s="109" t="s">
        <v>128</v>
      </c>
      <c r="I8" s="110"/>
      <c r="L8" s="38"/>
    </row>
    <row r="9" spans="2:12" s="1" customFormat="1" ht="36.95" customHeight="1">
      <c r="B9" s="38"/>
      <c r="E9" s="318" t="s">
        <v>2561</v>
      </c>
      <c r="F9" s="319"/>
      <c r="G9" s="319"/>
      <c r="H9" s="31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36</v>
      </c>
      <c r="I12" s="112" t="s">
        <v>22</v>
      </c>
      <c r="J12" s="113" t="str">
        <f>'Rekapitulace stavby'!AN8</f>
        <v>11. 12. 2018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>00282651</v>
      </c>
      <c r="L14" s="38"/>
    </row>
    <row r="15" spans="2:12" s="1" customFormat="1" ht="18" customHeight="1">
      <c r="B15" s="38"/>
      <c r="E15" s="111" t="str">
        <f>IF('Rekapitulace stavby'!E11="","",'Rekapitulace stavby'!E11)</f>
        <v>Město Šlapanice</v>
      </c>
      <c r="I15" s="112" t="s">
        <v>28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29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0" t="str">
        <f>'Rekapitulace stavby'!E14</f>
        <v>Vyplň údaj</v>
      </c>
      <c r="F18" s="321"/>
      <c r="G18" s="321"/>
      <c r="H18" s="321"/>
      <c r="I18" s="112" t="s">
        <v>28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31</v>
      </c>
      <c r="I20" s="112" t="s">
        <v>25</v>
      </c>
      <c r="J20" s="111" t="str">
        <f>IF('Rekapitulace stavby'!AN16="","",'Rekapitulace stavby'!AN16)</f>
        <v>04679199</v>
      </c>
      <c r="L20" s="38"/>
    </row>
    <row r="21" spans="2:12" s="1" customFormat="1" ht="18" customHeight="1">
      <c r="B21" s="38"/>
      <c r="E21" s="111" t="str">
        <f>IF('Rekapitulace stavby'!E17="","",'Rekapitulace stavby'!E17)</f>
        <v>T PROJEKT AED s.r.o.</v>
      </c>
      <c r="I21" s="112" t="s">
        <v>28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35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28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22" t="s">
        <v>1</v>
      </c>
      <c r="F27" s="322"/>
      <c r="G27" s="322"/>
      <c r="H27" s="32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ROUND(J122,2)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ROUND((SUM(BE122:BE164)),2)</f>
        <v>0</v>
      </c>
      <c r="I33" s="123">
        <v>0.21</v>
      </c>
      <c r="J33" s="122">
        <f>ROUND(((SUM(BE122:BE164))*I33),2)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ROUND((SUM(BF122:BF164)),2)</f>
        <v>0</v>
      </c>
      <c r="I34" s="123">
        <v>0.15</v>
      </c>
      <c r="J34" s="122">
        <f>ROUND(((SUM(BF122:BF164))*I34),2)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ROUND((SUM(BG122:BG164)),2)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ROUND((SUM(BH122:BH164)),2)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ROUND((SUM(BI122:BI164)),2)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130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3" t="str">
        <f>E7</f>
        <v>Rozšíření kapacit zázemí ZŠ Šlapanice - pavilon G</v>
      </c>
      <c r="F85" s="324"/>
      <c r="G85" s="324"/>
      <c r="H85" s="324"/>
      <c r="I85" s="110"/>
      <c r="J85" s="35"/>
      <c r="K85" s="35"/>
      <c r="L85" s="38"/>
    </row>
    <row r="86" spans="2:12" s="1" customFormat="1" ht="12" customHeight="1">
      <c r="B86" s="34"/>
      <c r="C86" s="29" t="s">
        <v>128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95" t="str">
        <f>E9</f>
        <v>742-A06 - Měření a regulace</v>
      </c>
      <c r="F87" s="325"/>
      <c r="G87" s="325"/>
      <c r="H87" s="32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11. 12. 2018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Město Šlapanice</v>
      </c>
      <c r="G91" s="35"/>
      <c r="H91" s="35"/>
      <c r="I91" s="112" t="s">
        <v>31</v>
      </c>
      <c r="J91" s="32" t="str">
        <f>E21</f>
        <v>T PROJEKT AED s.r.o.</v>
      </c>
      <c r="K91" s="35"/>
      <c r="L91" s="38"/>
    </row>
    <row r="92" spans="2:12" s="1" customFormat="1" ht="15.2" customHeight="1">
      <c r="B92" s="34"/>
      <c r="C92" s="29" t="s">
        <v>29</v>
      </c>
      <c r="D92" s="35"/>
      <c r="E92" s="35"/>
      <c r="F92" s="27" t="str">
        <f>IF(E18="","",E18)</f>
        <v>Vyplň údaj</v>
      </c>
      <c r="G92" s="35"/>
      <c r="H92" s="35"/>
      <c r="I92" s="112" t="s">
        <v>35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131</v>
      </c>
      <c r="D94" s="147"/>
      <c r="E94" s="147"/>
      <c r="F94" s="147"/>
      <c r="G94" s="147"/>
      <c r="H94" s="147"/>
      <c r="I94" s="148"/>
      <c r="J94" s="149" t="s">
        <v>132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133</v>
      </c>
      <c r="D96" s="35"/>
      <c r="E96" s="35"/>
      <c r="F96" s="35"/>
      <c r="G96" s="35"/>
      <c r="H96" s="35"/>
      <c r="I96" s="110"/>
      <c r="J96" s="79">
        <f>J122</f>
        <v>0</v>
      </c>
      <c r="K96" s="35"/>
      <c r="L96" s="38"/>
      <c r="AU96" s="17" t="s">
        <v>134</v>
      </c>
    </row>
    <row r="97" spans="2:12" s="8" customFormat="1" ht="24.95" customHeight="1">
      <c r="B97" s="151"/>
      <c r="C97" s="152"/>
      <c r="D97" s="153" t="s">
        <v>2562</v>
      </c>
      <c r="E97" s="154"/>
      <c r="F97" s="154"/>
      <c r="G97" s="154"/>
      <c r="H97" s="154"/>
      <c r="I97" s="155"/>
      <c r="J97" s="156">
        <f>J123</f>
        <v>0</v>
      </c>
      <c r="K97" s="152"/>
      <c r="L97" s="157"/>
    </row>
    <row r="98" spans="2:12" s="8" customFormat="1" ht="24.95" customHeight="1">
      <c r="B98" s="151"/>
      <c r="C98" s="152"/>
      <c r="D98" s="153" t="s">
        <v>2563</v>
      </c>
      <c r="E98" s="154"/>
      <c r="F98" s="154"/>
      <c r="G98" s="154"/>
      <c r="H98" s="154"/>
      <c r="I98" s="155"/>
      <c r="J98" s="156">
        <f>J132</f>
        <v>0</v>
      </c>
      <c r="K98" s="152"/>
      <c r="L98" s="157"/>
    </row>
    <row r="99" spans="2:12" s="8" customFormat="1" ht="24.95" customHeight="1">
      <c r="B99" s="151"/>
      <c r="C99" s="152"/>
      <c r="D99" s="153" t="s">
        <v>2564</v>
      </c>
      <c r="E99" s="154"/>
      <c r="F99" s="154"/>
      <c r="G99" s="154"/>
      <c r="H99" s="154"/>
      <c r="I99" s="155"/>
      <c r="J99" s="156">
        <f>J144</f>
        <v>0</v>
      </c>
      <c r="K99" s="152"/>
      <c r="L99" s="157"/>
    </row>
    <row r="100" spans="2:12" s="11" customFormat="1" ht="19.9" customHeight="1">
      <c r="B100" s="201"/>
      <c r="C100" s="202"/>
      <c r="D100" s="203" t="s">
        <v>2565</v>
      </c>
      <c r="E100" s="204"/>
      <c r="F100" s="204"/>
      <c r="G100" s="204"/>
      <c r="H100" s="204"/>
      <c r="I100" s="205"/>
      <c r="J100" s="206">
        <f>J145</f>
        <v>0</v>
      </c>
      <c r="K100" s="202"/>
      <c r="L100" s="207"/>
    </row>
    <row r="101" spans="2:12" s="11" customFormat="1" ht="19.9" customHeight="1">
      <c r="B101" s="201"/>
      <c r="C101" s="202"/>
      <c r="D101" s="203" t="s">
        <v>2566</v>
      </c>
      <c r="E101" s="204"/>
      <c r="F101" s="204"/>
      <c r="G101" s="204"/>
      <c r="H101" s="204"/>
      <c r="I101" s="205"/>
      <c r="J101" s="206">
        <f>J151</f>
        <v>0</v>
      </c>
      <c r="K101" s="202"/>
      <c r="L101" s="207"/>
    </row>
    <row r="102" spans="2:12" s="8" customFormat="1" ht="24.95" customHeight="1">
      <c r="B102" s="151"/>
      <c r="C102" s="152"/>
      <c r="D102" s="153" t="s">
        <v>2567</v>
      </c>
      <c r="E102" s="154"/>
      <c r="F102" s="154"/>
      <c r="G102" s="154"/>
      <c r="H102" s="154"/>
      <c r="I102" s="155"/>
      <c r="J102" s="156">
        <f>J157</f>
        <v>0</v>
      </c>
      <c r="K102" s="152"/>
      <c r="L102" s="157"/>
    </row>
    <row r="103" spans="2:12" s="1" customFormat="1" ht="21.75" customHeight="1">
      <c r="B103" s="34"/>
      <c r="C103" s="35"/>
      <c r="D103" s="35"/>
      <c r="E103" s="35"/>
      <c r="F103" s="35"/>
      <c r="G103" s="35"/>
      <c r="H103" s="35"/>
      <c r="I103" s="110"/>
      <c r="J103" s="35"/>
      <c r="K103" s="35"/>
      <c r="L103" s="38"/>
    </row>
    <row r="104" spans="2:12" s="1" customFormat="1" ht="6.95" customHeight="1">
      <c r="B104" s="49"/>
      <c r="C104" s="50"/>
      <c r="D104" s="50"/>
      <c r="E104" s="50"/>
      <c r="F104" s="50"/>
      <c r="G104" s="50"/>
      <c r="H104" s="50"/>
      <c r="I104" s="142"/>
      <c r="J104" s="50"/>
      <c r="K104" s="50"/>
      <c r="L104" s="38"/>
    </row>
    <row r="108" spans="2:12" s="1" customFormat="1" ht="6.95" customHeight="1">
      <c r="B108" s="51"/>
      <c r="C108" s="52"/>
      <c r="D108" s="52"/>
      <c r="E108" s="52"/>
      <c r="F108" s="52"/>
      <c r="G108" s="52"/>
      <c r="H108" s="52"/>
      <c r="I108" s="145"/>
      <c r="J108" s="52"/>
      <c r="K108" s="52"/>
      <c r="L108" s="38"/>
    </row>
    <row r="109" spans="2:12" s="1" customFormat="1" ht="24.95" customHeight="1">
      <c r="B109" s="34"/>
      <c r="C109" s="23" t="s">
        <v>136</v>
      </c>
      <c r="D109" s="35"/>
      <c r="E109" s="35"/>
      <c r="F109" s="35"/>
      <c r="G109" s="35"/>
      <c r="H109" s="35"/>
      <c r="I109" s="110"/>
      <c r="J109" s="35"/>
      <c r="K109" s="35"/>
      <c r="L109" s="38"/>
    </row>
    <row r="110" spans="2:12" s="1" customFormat="1" ht="6.95" customHeight="1">
      <c r="B110" s="34"/>
      <c r="C110" s="35"/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12" customHeight="1">
      <c r="B111" s="34"/>
      <c r="C111" s="29" t="s">
        <v>16</v>
      </c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16.5" customHeight="1">
      <c r="B112" s="34"/>
      <c r="C112" s="35"/>
      <c r="D112" s="35"/>
      <c r="E112" s="323" t="str">
        <f>E7</f>
        <v>Rozšíření kapacit zázemí ZŠ Šlapanice - pavilon G</v>
      </c>
      <c r="F112" s="324"/>
      <c r="G112" s="324"/>
      <c r="H112" s="324"/>
      <c r="I112" s="110"/>
      <c r="J112" s="35"/>
      <c r="K112" s="35"/>
      <c r="L112" s="38"/>
    </row>
    <row r="113" spans="2:12" s="1" customFormat="1" ht="12" customHeight="1">
      <c r="B113" s="34"/>
      <c r="C113" s="29" t="s">
        <v>128</v>
      </c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12" s="1" customFormat="1" ht="16.5" customHeight="1">
      <c r="B114" s="34"/>
      <c r="C114" s="35"/>
      <c r="D114" s="35"/>
      <c r="E114" s="295" t="str">
        <f>E9</f>
        <v>742-A06 - Měření a regulace</v>
      </c>
      <c r="F114" s="325"/>
      <c r="G114" s="325"/>
      <c r="H114" s="325"/>
      <c r="I114" s="110"/>
      <c r="J114" s="35"/>
      <c r="K114" s="35"/>
      <c r="L114" s="38"/>
    </row>
    <row r="115" spans="2:12" s="1" customFormat="1" ht="6.95" customHeight="1">
      <c r="B115" s="34"/>
      <c r="C115" s="35"/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12" s="1" customFormat="1" ht="12" customHeight="1">
      <c r="B116" s="34"/>
      <c r="C116" s="29" t="s">
        <v>20</v>
      </c>
      <c r="D116" s="35"/>
      <c r="E116" s="35"/>
      <c r="F116" s="27" t="str">
        <f>F12</f>
        <v xml:space="preserve"> </v>
      </c>
      <c r="G116" s="35"/>
      <c r="H116" s="35"/>
      <c r="I116" s="112" t="s">
        <v>22</v>
      </c>
      <c r="J116" s="61" t="str">
        <f>IF(J12="","",J12)</f>
        <v>11. 12. 2018</v>
      </c>
      <c r="K116" s="35"/>
      <c r="L116" s="38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10"/>
      <c r="J117" s="35"/>
      <c r="K117" s="35"/>
      <c r="L117" s="38"/>
    </row>
    <row r="118" spans="2:12" s="1" customFormat="1" ht="27.95" customHeight="1">
      <c r="B118" s="34"/>
      <c r="C118" s="29" t="s">
        <v>24</v>
      </c>
      <c r="D118" s="35"/>
      <c r="E118" s="35"/>
      <c r="F118" s="27" t="str">
        <f>E15</f>
        <v>Město Šlapanice</v>
      </c>
      <c r="G118" s="35"/>
      <c r="H118" s="35"/>
      <c r="I118" s="112" t="s">
        <v>31</v>
      </c>
      <c r="J118" s="32" t="str">
        <f>E21</f>
        <v>T PROJEKT AED s.r.o.</v>
      </c>
      <c r="K118" s="35"/>
      <c r="L118" s="38"/>
    </row>
    <row r="119" spans="2:12" s="1" customFormat="1" ht="15.2" customHeight="1">
      <c r="B119" s="34"/>
      <c r="C119" s="29" t="s">
        <v>29</v>
      </c>
      <c r="D119" s="35"/>
      <c r="E119" s="35"/>
      <c r="F119" s="27" t="str">
        <f>IF(E18="","",E18)</f>
        <v>Vyplň údaj</v>
      </c>
      <c r="G119" s="35"/>
      <c r="H119" s="35"/>
      <c r="I119" s="112" t="s">
        <v>35</v>
      </c>
      <c r="J119" s="32" t="str">
        <f>E24</f>
        <v xml:space="preserve"> </v>
      </c>
      <c r="K119" s="35"/>
      <c r="L119" s="38"/>
    </row>
    <row r="120" spans="2:12" s="1" customFormat="1" ht="10.35" customHeight="1">
      <c r="B120" s="34"/>
      <c r="C120" s="35"/>
      <c r="D120" s="35"/>
      <c r="E120" s="35"/>
      <c r="F120" s="35"/>
      <c r="G120" s="35"/>
      <c r="H120" s="35"/>
      <c r="I120" s="110"/>
      <c r="J120" s="35"/>
      <c r="K120" s="35"/>
      <c r="L120" s="38"/>
    </row>
    <row r="121" spans="2:20" s="9" customFormat="1" ht="29.25" customHeight="1">
      <c r="B121" s="158"/>
      <c r="C121" s="159" t="s">
        <v>137</v>
      </c>
      <c r="D121" s="160" t="s">
        <v>63</v>
      </c>
      <c r="E121" s="160" t="s">
        <v>59</v>
      </c>
      <c r="F121" s="160" t="s">
        <v>60</v>
      </c>
      <c r="G121" s="160" t="s">
        <v>138</v>
      </c>
      <c r="H121" s="160" t="s">
        <v>139</v>
      </c>
      <c r="I121" s="161" t="s">
        <v>140</v>
      </c>
      <c r="J121" s="162" t="s">
        <v>132</v>
      </c>
      <c r="K121" s="163" t="s">
        <v>141</v>
      </c>
      <c r="L121" s="164"/>
      <c r="M121" s="70" t="s">
        <v>1</v>
      </c>
      <c r="N121" s="71" t="s">
        <v>42</v>
      </c>
      <c r="O121" s="71" t="s">
        <v>142</v>
      </c>
      <c r="P121" s="71" t="s">
        <v>143</v>
      </c>
      <c r="Q121" s="71" t="s">
        <v>144</v>
      </c>
      <c r="R121" s="71" t="s">
        <v>145</v>
      </c>
      <c r="S121" s="71" t="s">
        <v>146</v>
      </c>
      <c r="T121" s="72" t="s">
        <v>147</v>
      </c>
    </row>
    <row r="122" spans="2:63" s="1" customFormat="1" ht="22.9" customHeight="1">
      <c r="B122" s="34"/>
      <c r="C122" s="77" t="s">
        <v>148</v>
      </c>
      <c r="D122" s="35"/>
      <c r="E122" s="35"/>
      <c r="F122" s="35"/>
      <c r="G122" s="35"/>
      <c r="H122" s="35"/>
      <c r="I122" s="110"/>
      <c r="J122" s="165">
        <f>BK122</f>
        <v>0</v>
      </c>
      <c r="K122" s="35"/>
      <c r="L122" s="38"/>
      <c r="M122" s="73"/>
      <c r="N122" s="74"/>
      <c r="O122" s="74"/>
      <c r="P122" s="166">
        <f>P123+P132+P144+P157</f>
        <v>0</v>
      </c>
      <c r="Q122" s="74"/>
      <c r="R122" s="166">
        <f>R123+R132+R144+R157</f>
        <v>0</v>
      </c>
      <c r="S122" s="74"/>
      <c r="T122" s="167">
        <f>T123+T132+T144+T157</f>
        <v>0</v>
      </c>
      <c r="AT122" s="17" t="s">
        <v>77</v>
      </c>
      <c r="AU122" s="17" t="s">
        <v>134</v>
      </c>
      <c r="BK122" s="168">
        <f>BK123+BK132+BK144+BK157</f>
        <v>0</v>
      </c>
    </row>
    <row r="123" spans="2:63" s="10" customFormat="1" ht="25.9" customHeight="1">
      <c r="B123" s="169"/>
      <c r="C123" s="170"/>
      <c r="D123" s="171" t="s">
        <v>77</v>
      </c>
      <c r="E123" s="172" t="s">
        <v>2568</v>
      </c>
      <c r="F123" s="172" t="s">
        <v>2569</v>
      </c>
      <c r="G123" s="170"/>
      <c r="H123" s="170"/>
      <c r="I123" s="173"/>
      <c r="J123" s="174">
        <f>BK123</f>
        <v>0</v>
      </c>
      <c r="K123" s="170"/>
      <c r="L123" s="175"/>
      <c r="M123" s="176"/>
      <c r="N123" s="177"/>
      <c r="O123" s="177"/>
      <c r="P123" s="178">
        <f>SUM(P124:P131)</f>
        <v>0</v>
      </c>
      <c r="Q123" s="177"/>
      <c r="R123" s="178">
        <f>SUM(R124:R131)</f>
        <v>0</v>
      </c>
      <c r="S123" s="177"/>
      <c r="T123" s="179">
        <f>SUM(T124:T131)</f>
        <v>0</v>
      </c>
      <c r="AR123" s="180" t="s">
        <v>14</v>
      </c>
      <c r="AT123" s="181" t="s">
        <v>77</v>
      </c>
      <c r="AU123" s="181" t="s">
        <v>78</v>
      </c>
      <c r="AY123" s="180" t="s">
        <v>151</v>
      </c>
      <c r="BK123" s="182">
        <f>SUM(BK124:BK131)</f>
        <v>0</v>
      </c>
    </row>
    <row r="124" spans="2:65" s="1" customFormat="1" ht="16.5" customHeight="1">
      <c r="B124" s="34"/>
      <c r="C124" s="183" t="s">
        <v>14</v>
      </c>
      <c r="D124" s="183" t="s">
        <v>153</v>
      </c>
      <c r="E124" s="184" t="s">
        <v>2570</v>
      </c>
      <c r="F124" s="185" t="s">
        <v>2571</v>
      </c>
      <c r="G124" s="186" t="s">
        <v>1842</v>
      </c>
      <c r="H124" s="187">
        <v>1</v>
      </c>
      <c r="I124" s="188"/>
      <c r="J124" s="189">
        <f>ROUND(I124*H124,2)</f>
        <v>0</v>
      </c>
      <c r="K124" s="185" t="s">
        <v>1</v>
      </c>
      <c r="L124" s="38"/>
      <c r="M124" s="190" t="s">
        <v>1</v>
      </c>
      <c r="N124" s="191" t="s">
        <v>43</v>
      </c>
      <c r="O124" s="66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AR124" s="194" t="s">
        <v>167</v>
      </c>
      <c r="AT124" s="194" t="s">
        <v>153</v>
      </c>
      <c r="AU124" s="194" t="s">
        <v>14</v>
      </c>
      <c r="AY124" s="17" t="s">
        <v>151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17" t="s">
        <v>14</v>
      </c>
      <c r="BK124" s="195">
        <f>ROUND(I124*H124,2)</f>
        <v>0</v>
      </c>
      <c r="BL124" s="17" t="s">
        <v>167</v>
      </c>
      <c r="BM124" s="194" t="s">
        <v>87</v>
      </c>
    </row>
    <row r="125" spans="2:47" s="1" customFormat="1" ht="68.25">
      <c r="B125" s="34"/>
      <c r="C125" s="35"/>
      <c r="D125" s="212" t="s">
        <v>515</v>
      </c>
      <c r="E125" s="35"/>
      <c r="F125" s="256" t="s">
        <v>2572</v>
      </c>
      <c r="G125" s="35"/>
      <c r="H125" s="35"/>
      <c r="I125" s="110"/>
      <c r="J125" s="35"/>
      <c r="K125" s="35"/>
      <c r="L125" s="38"/>
      <c r="M125" s="257"/>
      <c r="N125" s="66"/>
      <c r="O125" s="66"/>
      <c r="P125" s="66"/>
      <c r="Q125" s="66"/>
      <c r="R125" s="66"/>
      <c r="S125" s="66"/>
      <c r="T125" s="67"/>
      <c r="AT125" s="17" t="s">
        <v>515</v>
      </c>
      <c r="AU125" s="17" t="s">
        <v>14</v>
      </c>
    </row>
    <row r="126" spans="2:65" s="1" customFormat="1" ht="16.5" customHeight="1">
      <c r="B126" s="34"/>
      <c r="C126" s="183" t="s">
        <v>87</v>
      </c>
      <c r="D126" s="183" t="s">
        <v>153</v>
      </c>
      <c r="E126" s="184" t="s">
        <v>2573</v>
      </c>
      <c r="F126" s="185" t="s">
        <v>2574</v>
      </c>
      <c r="G126" s="186" t="s">
        <v>1842</v>
      </c>
      <c r="H126" s="187">
        <v>1</v>
      </c>
      <c r="I126" s="188"/>
      <c r="J126" s="189">
        <f aca="true" t="shared" si="0" ref="J126:J131">ROUND(I126*H126,2)</f>
        <v>0</v>
      </c>
      <c r="K126" s="185" t="s">
        <v>1</v>
      </c>
      <c r="L126" s="38"/>
      <c r="M126" s="190" t="s">
        <v>1</v>
      </c>
      <c r="N126" s="191" t="s">
        <v>43</v>
      </c>
      <c r="O126" s="66"/>
      <c r="P126" s="192">
        <f aca="true" t="shared" si="1" ref="P126:P131">O126*H126</f>
        <v>0</v>
      </c>
      <c r="Q126" s="192">
        <v>0</v>
      </c>
      <c r="R126" s="192">
        <f aca="true" t="shared" si="2" ref="R126:R131">Q126*H126</f>
        <v>0</v>
      </c>
      <c r="S126" s="192">
        <v>0</v>
      </c>
      <c r="T126" s="193">
        <f aca="true" t="shared" si="3" ref="T126:T131">S126*H126</f>
        <v>0</v>
      </c>
      <c r="AR126" s="194" t="s">
        <v>167</v>
      </c>
      <c r="AT126" s="194" t="s">
        <v>153</v>
      </c>
      <c r="AU126" s="194" t="s">
        <v>14</v>
      </c>
      <c r="AY126" s="17" t="s">
        <v>151</v>
      </c>
      <c r="BE126" s="195">
        <f aca="true" t="shared" si="4" ref="BE126:BE131">IF(N126="základní",J126,0)</f>
        <v>0</v>
      </c>
      <c r="BF126" s="195">
        <f aca="true" t="shared" si="5" ref="BF126:BF131">IF(N126="snížená",J126,0)</f>
        <v>0</v>
      </c>
      <c r="BG126" s="195">
        <f aca="true" t="shared" si="6" ref="BG126:BG131">IF(N126="zákl. přenesená",J126,0)</f>
        <v>0</v>
      </c>
      <c r="BH126" s="195">
        <f aca="true" t="shared" si="7" ref="BH126:BH131">IF(N126="sníž. přenesená",J126,0)</f>
        <v>0</v>
      </c>
      <c r="BI126" s="195">
        <f aca="true" t="shared" si="8" ref="BI126:BI131">IF(N126="nulová",J126,0)</f>
        <v>0</v>
      </c>
      <c r="BJ126" s="17" t="s">
        <v>14</v>
      </c>
      <c r="BK126" s="195">
        <f aca="true" t="shared" si="9" ref="BK126:BK131">ROUND(I126*H126,2)</f>
        <v>0</v>
      </c>
      <c r="BL126" s="17" t="s">
        <v>167</v>
      </c>
      <c r="BM126" s="194" t="s">
        <v>167</v>
      </c>
    </row>
    <row r="127" spans="2:65" s="1" customFormat="1" ht="24" customHeight="1">
      <c r="B127" s="34"/>
      <c r="C127" s="183" t="s">
        <v>163</v>
      </c>
      <c r="D127" s="183" t="s">
        <v>153</v>
      </c>
      <c r="E127" s="184" t="s">
        <v>2575</v>
      </c>
      <c r="F127" s="185" t="s">
        <v>2576</v>
      </c>
      <c r="G127" s="186" t="s">
        <v>1842</v>
      </c>
      <c r="H127" s="187">
        <v>1</v>
      </c>
      <c r="I127" s="188"/>
      <c r="J127" s="189">
        <f t="shared" si="0"/>
        <v>0</v>
      </c>
      <c r="K127" s="185" t="s">
        <v>1</v>
      </c>
      <c r="L127" s="38"/>
      <c r="M127" s="190" t="s">
        <v>1</v>
      </c>
      <c r="N127" s="191" t="s">
        <v>43</v>
      </c>
      <c r="O127" s="66"/>
      <c r="P127" s="192">
        <f t="shared" si="1"/>
        <v>0</v>
      </c>
      <c r="Q127" s="192">
        <v>0</v>
      </c>
      <c r="R127" s="192">
        <f t="shared" si="2"/>
        <v>0</v>
      </c>
      <c r="S127" s="192">
        <v>0</v>
      </c>
      <c r="T127" s="193">
        <f t="shared" si="3"/>
        <v>0</v>
      </c>
      <c r="AR127" s="194" t="s">
        <v>167</v>
      </c>
      <c r="AT127" s="194" t="s">
        <v>153</v>
      </c>
      <c r="AU127" s="194" t="s">
        <v>14</v>
      </c>
      <c r="AY127" s="17" t="s">
        <v>151</v>
      </c>
      <c r="BE127" s="195">
        <f t="shared" si="4"/>
        <v>0</v>
      </c>
      <c r="BF127" s="195">
        <f t="shared" si="5"/>
        <v>0</v>
      </c>
      <c r="BG127" s="195">
        <f t="shared" si="6"/>
        <v>0</v>
      </c>
      <c r="BH127" s="195">
        <f t="shared" si="7"/>
        <v>0</v>
      </c>
      <c r="BI127" s="195">
        <f t="shared" si="8"/>
        <v>0</v>
      </c>
      <c r="BJ127" s="17" t="s">
        <v>14</v>
      </c>
      <c r="BK127" s="195">
        <f t="shared" si="9"/>
        <v>0</v>
      </c>
      <c r="BL127" s="17" t="s">
        <v>167</v>
      </c>
      <c r="BM127" s="194" t="s">
        <v>174</v>
      </c>
    </row>
    <row r="128" spans="2:65" s="1" customFormat="1" ht="24" customHeight="1">
      <c r="B128" s="34"/>
      <c r="C128" s="183" t="s">
        <v>167</v>
      </c>
      <c r="D128" s="183" t="s">
        <v>153</v>
      </c>
      <c r="E128" s="184" t="s">
        <v>2577</v>
      </c>
      <c r="F128" s="185" t="s">
        <v>2578</v>
      </c>
      <c r="G128" s="186" t="s">
        <v>1842</v>
      </c>
      <c r="H128" s="187">
        <v>1</v>
      </c>
      <c r="I128" s="188"/>
      <c r="J128" s="189">
        <f t="shared" si="0"/>
        <v>0</v>
      </c>
      <c r="K128" s="185" t="s">
        <v>1</v>
      </c>
      <c r="L128" s="38"/>
      <c r="M128" s="190" t="s">
        <v>1</v>
      </c>
      <c r="N128" s="191" t="s">
        <v>43</v>
      </c>
      <c r="O128" s="66"/>
      <c r="P128" s="192">
        <f t="shared" si="1"/>
        <v>0</v>
      </c>
      <c r="Q128" s="192">
        <v>0</v>
      </c>
      <c r="R128" s="192">
        <f t="shared" si="2"/>
        <v>0</v>
      </c>
      <c r="S128" s="192">
        <v>0</v>
      </c>
      <c r="T128" s="193">
        <f t="shared" si="3"/>
        <v>0</v>
      </c>
      <c r="AR128" s="194" t="s">
        <v>167</v>
      </c>
      <c r="AT128" s="194" t="s">
        <v>153</v>
      </c>
      <c r="AU128" s="194" t="s">
        <v>14</v>
      </c>
      <c r="AY128" s="17" t="s">
        <v>151</v>
      </c>
      <c r="BE128" s="195">
        <f t="shared" si="4"/>
        <v>0</v>
      </c>
      <c r="BF128" s="195">
        <f t="shared" si="5"/>
        <v>0</v>
      </c>
      <c r="BG128" s="195">
        <f t="shared" si="6"/>
        <v>0</v>
      </c>
      <c r="BH128" s="195">
        <f t="shared" si="7"/>
        <v>0</v>
      </c>
      <c r="BI128" s="195">
        <f t="shared" si="8"/>
        <v>0</v>
      </c>
      <c r="BJ128" s="17" t="s">
        <v>14</v>
      </c>
      <c r="BK128" s="195">
        <f t="shared" si="9"/>
        <v>0</v>
      </c>
      <c r="BL128" s="17" t="s">
        <v>167</v>
      </c>
      <c r="BM128" s="194" t="s">
        <v>234</v>
      </c>
    </row>
    <row r="129" spans="2:65" s="1" customFormat="1" ht="16.5" customHeight="1">
      <c r="B129" s="34"/>
      <c r="C129" s="183" t="s">
        <v>150</v>
      </c>
      <c r="D129" s="183" t="s">
        <v>153</v>
      </c>
      <c r="E129" s="184" t="s">
        <v>2579</v>
      </c>
      <c r="F129" s="185" t="s">
        <v>2580</v>
      </c>
      <c r="G129" s="186" t="s">
        <v>1842</v>
      </c>
      <c r="H129" s="187">
        <v>1</v>
      </c>
      <c r="I129" s="188"/>
      <c r="J129" s="189">
        <f t="shared" si="0"/>
        <v>0</v>
      </c>
      <c r="K129" s="185" t="s">
        <v>1</v>
      </c>
      <c r="L129" s="38"/>
      <c r="M129" s="190" t="s">
        <v>1</v>
      </c>
      <c r="N129" s="191" t="s">
        <v>43</v>
      </c>
      <c r="O129" s="66"/>
      <c r="P129" s="192">
        <f t="shared" si="1"/>
        <v>0</v>
      </c>
      <c r="Q129" s="192">
        <v>0</v>
      </c>
      <c r="R129" s="192">
        <f t="shared" si="2"/>
        <v>0</v>
      </c>
      <c r="S129" s="192">
        <v>0</v>
      </c>
      <c r="T129" s="193">
        <f t="shared" si="3"/>
        <v>0</v>
      </c>
      <c r="AR129" s="194" t="s">
        <v>167</v>
      </c>
      <c r="AT129" s="194" t="s">
        <v>153</v>
      </c>
      <c r="AU129" s="194" t="s">
        <v>14</v>
      </c>
      <c r="AY129" s="17" t="s">
        <v>151</v>
      </c>
      <c r="BE129" s="195">
        <f t="shared" si="4"/>
        <v>0</v>
      </c>
      <c r="BF129" s="195">
        <f t="shared" si="5"/>
        <v>0</v>
      </c>
      <c r="BG129" s="195">
        <f t="shared" si="6"/>
        <v>0</v>
      </c>
      <c r="BH129" s="195">
        <f t="shared" si="7"/>
        <v>0</v>
      </c>
      <c r="BI129" s="195">
        <f t="shared" si="8"/>
        <v>0</v>
      </c>
      <c r="BJ129" s="17" t="s">
        <v>14</v>
      </c>
      <c r="BK129" s="195">
        <f t="shared" si="9"/>
        <v>0</v>
      </c>
      <c r="BL129" s="17" t="s">
        <v>167</v>
      </c>
      <c r="BM129" s="194" t="s">
        <v>247</v>
      </c>
    </row>
    <row r="130" spans="2:65" s="1" customFormat="1" ht="16.5" customHeight="1">
      <c r="B130" s="34"/>
      <c r="C130" s="183" t="s">
        <v>174</v>
      </c>
      <c r="D130" s="183" t="s">
        <v>153</v>
      </c>
      <c r="E130" s="184" t="s">
        <v>2581</v>
      </c>
      <c r="F130" s="185" t="s">
        <v>2582</v>
      </c>
      <c r="G130" s="186" t="s">
        <v>1842</v>
      </c>
      <c r="H130" s="187">
        <v>3</v>
      </c>
      <c r="I130" s="188"/>
      <c r="J130" s="189">
        <f t="shared" si="0"/>
        <v>0</v>
      </c>
      <c r="K130" s="185" t="s">
        <v>1</v>
      </c>
      <c r="L130" s="38"/>
      <c r="M130" s="190" t="s">
        <v>1</v>
      </c>
      <c r="N130" s="191" t="s">
        <v>43</v>
      </c>
      <c r="O130" s="66"/>
      <c r="P130" s="192">
        <f t="shared" si="1"/>
        <v>0</v>
      </c>
      <c r="Q130" s="192">
        <v>0</v>
      </c>
      <c r="R130" s="192">
        <f t="shared" si="2"/>
        <v>0</v>
      </c>
      <c r="S130" s="192">
        <v>0</v>
      </c>
      <c r="T130" s="193">
        <f t="shared" si="3"/>
        <v>0</v>
      </c>
      <c r="AR130" s="194" t="s">
        <v>167</v>
      </c>
      <c r="AT130" s="194" t="s">
        <v>153</v>
      </c>
      <c r="AU130" s="194" t="s">
        <v>14</v>
      </c>
      <c r="AY130" s="17" t="s">
        <v>151</v>
      </c>
      <c r="BE130" s="195">
        <f t="shared" si="4"/>
        <v>0</v>
      </c>
      <c r="BF130" s="195">
        <f t="shared" si="5"/>
        <v>0</v>
      </c>
      <c r="BG130" s="195">
        <f t="shared" si="6"/>
        <v>0</v>
      </c>
      <c r="BH130" s="195">
        <f t="shared" si="7"/>
        <v>0</v>
      </c>
      <c r="BI130" s="195">
        <f t="shared" si="8"/>
        <v>0</v>
      </c>
      <c r="BJ130" s="17" t="s">
        <v>14</v>
      </c>
      <c r="BK130" s="195">
        <f t="shared" si="9"/>
        <v>0</v>
      </c>
      <c r="BL130" s="17" t="s">
        <v>167</v>
      </c>
      <c r="BM130" s="194" t="s">
        <v>256</v>
      </c>
    </row>
    <row r="131" spans="2:65" s="1" customFormat="1" ht="24" customHeight="1">
      <c r="B131" s="34"/>
      <c r="C131" s="183" t="s">
        <v>152</v>
      </c>
      <c r="D131" s="183" t="s">
        <v>153</v>
      </c>
      <c r="E131" s="184" t="s">
        <v>2583</v>
      </c>
      <c r="F131" s="185" t="s">
        <v>2584</v>
      </c>
      <c r="G131" s="186" t="s">
        <v>1251</v>
      </c>
      <c r="H131" s="187">
        <v>35</v>
      </c>
      <c r="I131" s="188"/>
      <c r="J131" s="189">
        <f t="shared" si="0"/>
        <v>0</v>
      </c>
      <c r="K131" s="185" t="s">
        <v>1</v>
      </c>
      <c r="L131" s="38"/>
      <c r="M131" s="190" t="s">
        <v>1</v>
      </c>
      <c r="N131" s="191" t="s">
        <v>43</v>
      </c>
      <c r="O131" s="66"/>
      <c r="P131" s="192">
        <f t="shared" si="1"/>
        <v>0</v>
      </c>
      <c r="Q131" s="192">
        <v>0</v>
      </c>
      <c r="R131" s="192">
        <f t="shared" si="2"/>
        <v>0</v>
      </c>
      <c r="S131" s="192">
        <v>0</v>
      </c>
      <c r="T131" s="193">
        <f t="shared" si="3"/>
        <v>0</v>
      </c>
      <c r="AR131" s="194" t="s">
        <v>167</v>
      </c>
      <c r="AT131" s="194" t="s">
        <v>153</v>
      </c>
      <c r="AU131" s="194" t="s">
        <v>14</v>
      </c>
      <c r="AY131" s="17" t="s">
        <v>151</v>
      </c>
      <c r="BE131" s="195">
        <f t="shared" si="4"/>
        <v>0</v>
      </c>
      <c r="BF131" s="195">
        <f t="shared" si="5"/>
        <v>0</v>
      </c>
      <c r="BG131" s="195">
        <f t="shared" si="6"/>
        <v>0</v>
      </c>
      <c r="BH131" s="195">
        <f t="shared" si="7"/>
        <v>0</v>
      </c>
      <c r="BI131" s="195">
        <f t="shared" si="8"/>
        <v>0</v>
      </c>
      <c r="BJ131" s="17" t="s">
        <v>14</v>
      </c>
      <c r="BK131" s="195">
        <f t="shared" si="9"/>
        <v>0</v>
      </c>
      <c r="BL131" s="17" t="s">
        <v>167</v>
      </c>
      <c r="BM131" s="194" t="s">
        <v>343</v>
      </c>
    </row>
    <row r="132" spans="2:63" s="10" customFormat="1" ht="25.9" customHeight="1">
      <c r="B132" s="169"/>
      <c r="C132" s="170"/>
      <c r="D132" s="171" t="s">
        <v>77</v>
      </c>
      <c r="E132" s="172" t="s">
        <v>2585</v>
      </c>
      <c r="F132" s="172" t="s">
        <v>2586</v>
      </c>
      <c r="G132" s="170"/>
      <c r="H132" s="170"/>
      <c r="I132" s="173"/>
      <c r="J132" s="174">
        <f>BK132</f>
        <v>0</v>
      </c>
      <c r="K132" s="170"/>
      <c r="L132" s="175"/>
      <c r="M132" s="176"/>
      <c r="N132" s="177"/>
      <c r="O132" s="177"/>
      <c r="P132" s="178">
        <f>SUM(P133:P143)</f>
        <v>0</v>
      </c>
      <c r="Q132" s="177"/>
      <c r="R132" s="178">
        <f>SUM(R133:R143)</f>
        <v>0</v>
      </c>
      <c r="S132" s="177"/>
      <c r="T132" s="179">
        <f>SUM(T133:T143)</f>
        <v>0</v>
      </c>
      <c r="AR132" s="180" t="s">
        <v>14</v>
      </c>
      <c r="AT132" s="181" t="s">
        <v>77</v>
      </c>
      <c r="AU132" s="181" t="s">
        <v>78</v>
      </c>
      <c r="AY132" s="180" t="s">
        <v>151</v>
      </c>
      <c r="BK132" s="182">
        <f>SUM(BK133:BK143)</f>
        <v>0</v>
      </c>
    </row>
    <row r="133" spans="2:65" s="1" customFormat="1" ht="24" customHeight="1">
      <c r="B133" s="34"/>
      <c r="C133" s="183" t="s">
        <v>234</v>
      </c>
      <c r="D133" s="183" t="s">
        <v>153</v>
      </c>
      <c r="E133" s="184" t="s">
        <v>2587</v>
      </c>
      <c r="F133" s="185" t="s">
        <v>2588</v>
      </c>
      <c r="G133" s="186" t="s">
        <v>1842</v>
      </c>
      <c r="H133" s="187">
        <v>2</v>
      </c>
      <c r="I133" s="188"/>
      <c r="J133" s="189">
        <f aca="true" t="shared" si="10" ref="J133:J143">ROUND(I133*H133,2)</f>
        <v>0</v>
      </c>
      <c r="K133" s="185" t="s">
        <v>1</v>
      </c>
      <c r="L133" s="38"/>
      <c r="M133" s="190" t="s">
        <v>1</v>
      </c>
      <c r="N133" s="191" t="s">
        <v>43</v>
      </c>
      <c r="O133" s="66"/>
      <c r="P133" s="192">
        <f aca="true" t="shared" si="11" ref="P133:P143">O133*H133</f>
        <v>0</v>
      </c>
      <c r="Q133" s="192">
        <v>0</v>
      </c>
      <c r="R133" s="192">
        <f aca="true" t="shared" si="12" ref="R133:R143">Q133*H133</f>
        <v>0</v>
      </c>
      <c r="S133" s="192">
        <v>0</v>
      </c>
      <c r="T133" s="193">
        <f aca="true" t="shared" si="13" ref="T133:T143">S133*H133</f>
        <v>0</v>
      </c>
      <c r="AR133" s="194" t="s">
        <v>167</v>
      </c>
      <c r="AT133" s="194" t="s">
        <v>153</v>
      </c>
      <c r="AU133" s="194" t="s">
        <v>14</v>
      </c>
      <c r="AY133" s="17" t="s">
        <v>151</v>
      </c>
      <c r="BE133" s="195">
        <f aca="true" t="shared" si="14" ref="BE133:BE143">IF(N133="základní",J133,0)</f>
        <v>0</v>
      </c>
      <c r="BF133" s="195">
        <f aca="true" t="shared" si="15" ref="BF133:BF143">IF(N133="snížená",J133,0)</f>
        <v>0</v>
      </c>
      <c r="BG133" s="195">
        <f aca="true" t="shared" si="16" ref="BG133:BG143">IF(N133="zákl. přenesená",J133,0)</f>
        <v>0</v>
      </c>
      <c r="BH133" s="195">
        <f aca="true" t="shared" si="17" ref="BH133:BH143">IF(N133="sníž. přenesená",J133,0)</f>
        <v>0</v>
      </c>
      <c r="BI133" s="195">
        <f aca="true" t="shared" si="18" ref="BI133:BI143">IF(N133="nulová",J133,0)</f>
        <v>0</v>
      </c>
      <c r="BJ133" s="17" t="s">
        <v>14</v>
      </c>
      <c r="BK133" s="195">
        <f aca="true" t="shared" si="19" ref="BK133:BK143">ROUND(I133*H133,2)</f>
        <v>0</v>
      </c>
      <c r="BL133" s="17" t="s">
        <v>167</v>
      </c>
      <c r="BM133" s="194" t="s">
        <v>264</v>
      </c>
    </row>
    <row r="134" spans="2:65" s="1" customFormat="1" ht="24" customHeight="1">
      <c r="B134" s="34"/>
      <c r="C134" s="183" t="s">
        <v>217</v>
      </c>
      <c r="D134" s="183" t="s">
        <v>153</v>
      </c>
      <c r="E134" s="184" t="s">
        <v>2589</v>
      </c>
      <c r="F134" s="185" t="s">
        <v>2590</v>
      </c>
      <c r="G134" s="186" t="s">
        <v>1842</v>
      </c>
      <c r="H134" s="187">
        <v>5</v>
      </c>
      <c r="I134" s="188"/>
      <c r="J134" s="189">
        <f t="shared" si="10"/>
        <v>0</v>
      </c>
      <c r="K134" s="185" t="s">
        <v>1</v>
      </c>
      <c r="L134" s="38"/>
      <c r="M134" s="190" t="s">
        <v>1</v>
      </c>
      <c r="N134" s="191" t="s">
        <v>43</v>
      </c>
      <c r="O134" s="66"/>
      <c r="P134" s="192">
        <f t="shared" si="11"/>
        <v>0</v>
      </c>
      <c r="Q134" s="192">
        <v>0</v>
      </c>
      <c r="R134" s="192">
        <f t="shared" si="12"/>
        <v>0</v>
      </c>
      <c r="S134" s="192">
        <v>0</v>
      </c>
      <c r="T134" s="193">
        <f t="shared" si="13"/>
        <v>0</v>
      </c>
      <c r="AR134" s="194" t="s">
        <v>167</v>
      </c>
      <c r="AT134" s="194" t="s">
        <v>153</v>
      </c>
      <c r="AU134" s="194" t="s">
        <v>14</v>
      </c>
      <c r="AY134" s="17" t="s">
        <v>151</v>
      </c>
      <c r="BE134" s="195">
        <f t="shared" si="14"/>
        <v>0</v>
      </c>
      <c r="BF134" s="195">
        <f t="shared" si="15"/>
        <v>0</v>
      </c>
      <c r="BG134" s="195">
        <f t="shared" si="16"/>
        <v>0</v>
      </c>
      <c r="BH134" s="195">
        <f t="shared" si="17"/>
        <v>0</v>
      </c>
      <c r="BI134" s="195">
        <f t="shared" si="18"/>
        <v>0</v>
      </c>
      <c r="BJ134" s="17" t="s">
        <v>14</v>
      </c>
      <c r="BK134" s="195">
        <f t="shared" si="19"/>
        <v>0</v>
      </c>
      <c r="BL134" s="17" t="s">
        <v>167</v>
      </c>
      <c r="BM134" s="194" t="s">
        <v>361</v>
      </c>
    </row>
    <row r="135" spans="2:65" s="1" customFormat="1" ht="24" customHeight="1">
      <c r="B135" s="34"/>
      <c r="C135" s="183" t="s">
        <v>247</v>
      </c>
      <c r="D135" s="183" t="s">
        <v>153</v>
      </c>
      <c r="E135" s="184" t="s">
        <v>2591</v>
      </c>
      <c r="F135" s="185" t="s">
        <v>2592</v>
      </c>
      <c r="G135" s="186" t="s">
        <v>1842</v>
      </c>
      <c r="H135" s="187">
        <v>1</v>
      </c>
      <c r="I135" s="188"/>
      <c r="J135" s="189">
        <f t="shared" si="10"/>
        <v>0</v>
      </c>
      <c r="K135" s="185" t="s">
        <v>1</v>
      </c>
      <c r="L135" s="38"/>
      <c r="M135" s="190" t="s">
        <v>1</v>
      </c>
      <c r="N135" s="191" t="s">
        <v>43</v>
      </c>
      <c r="O135" s="66"/>
      <c r="P135" s="192">
        <f t="shared" si="11"/>
        <v>0</v>
      </c>
      <c r="Q135" s="192">
        <v>0</v>
      </c>
      <c r="R135" s="192">
        <f t="shared" si="12"/>
        <v>0</v>
      </c>
      <c r="S135" s="192">
        <v>0</v>
      </c>
      <c r="T135" s="193">
        <f t="shared" si="13"/>
        <v>0</v>
      </c>
      <c r="AR135" s="194" t="s">
        <v>167</v>
      </c>
      <c r="AT135" s="194" t="s">
        <v>153</v>
      </c>
      <c r="AU135" s="194" t="s">
        <v>14</v>
      </c>
      <c r="AY135" s="17" t="s">
        <v>151</v>
      </c>
      <c r="BE135" s="195">
        <f t="shared" si="14"/>
        <v>0</v>
      </c>
      <c r="BF135" s="195">
        <f t="shared" si="15"/>
        <v>0</v>
      </c>
      <c r="BG135" s="195">
        <f t="shared" si="16"/>
        <v>0</v>
      </c>
      <c r="BH135" s="195">
        <f t="shared" si="17"/>
        <v>0</v>
      </c>
      <c r="BI135" s="195">
        <f t="shared" si="18"/>
        <v>0</v>
      </c>
      <c r="BJ135" s="17" t="s">
        <v>14</v>
      </c>
      <c r="BK135" s="195">
        <f t="shared" si="19"/>
        <v>0</v>
      </c>
      <c r="BL135" s="17" t="s">
        <v>167</v>
      </c>
      <c r="BM135" s="194" t="s">
        <v>213</v>
      </c>
    </row>
    <row r="136" spans="2:65" s="1" customFormat="1" ht="16.5" customHeight="1">
      <c r="B136" s="34"/>
      <c r="C136" s="183" t="s">
        <v>252</v>
      </c>
      <c r="D136" s="183" t="s">
        <v>153</v>
      </c>
      <c r="E136" s="184" t="s">
        <v>2593</v>
      </c>
      <c r="F136" s="185" t="s">
        <v>2594</v>
      </c>
      <c r="G136" s="186" t="s">
        <v>1842</v>
      </c>
      <c r="H136" s="187">
        <v>1</v>
      </c>
      <c r="I136" s="188"/>
      <c r="J136" s="189">
        <f t="shared" si="10"/>
        <v>0</v>
      </c>
      <c r="K136" s="185" t="s">
        <v>1</v>
      </c>
      <c r="L136" s="38"/>
      <c r="M136" s="190" t="s">
        <v>1</v>
      </c>
      <c r="N136" s="191" t="s">
        <v>43</v>
      </c>
      <c r="O136" s="66"/>
      <c r="P136" s="192">
        <f t="shared" si="11"/>
        <v>0</v>
      </c>
      <c r="Q136" s="192">
        <v>0</v>
      </c>
      <c r="R136" s="192">
        <f t="shared" si="12"/>
        <v>0</v>
      </c>
      <c r="S136" s="192">
        <v>0</v>
      </c>
      <c r="T136" s="193">
        <f t="shared" si="13"/>
        <v>0</v>
      </c>
      <c r="AR136" s="194" t="s">
        <v>167</v>
      </c>
      <c r="AT136" s="194" t="s">
        <v>153</v>
      </c>
      <c r="AU136" s="194" t="s">
        <v>14</v>
      </c>
      <c r="AY136" s="17" t="s">
        <v>151</v>
      </c>
      <c r="BE136" s="195">
        <f t="shared" si="14"/>
        <v>0</v>
      </c>
      <c r="BF136" s="195">
        <f t="shared" si="15"/>
        <v>0</v>
      </c>
      <c r="BG136" s="195">
        <f t="shared" si="16"/>
        <v>0</v>
      </c>
      <c r="BH136" s="195">
        <f t="shared" si="17"/>
        <v>0</v>
      </c>
      <c r="BI136" s="195">
        <f t="shared" si="18"/>
        <v>0</v>
      </c>
      <c r="BJ136" s="17" t="s">
        <v>14</v>
      </c>
      <c r="BK136" s="195">
        <f t="shared" si="19"/>
        <v>0</v>
      </c>
      <c r="BL136" s="17" t="s">
        <v>167</v>
      </c>
      <c r="BM136" s="194" t="s">
        <v>382</v>
      </c>
    </row>
    <row r="137" spans="2:65" s="1" customFormat="1" ht="24" customHeight="1">
      <c r="B137" s="34"/>
      <c r="C137" s="183" t="s">
        <v>256</v>
      </c>
      <c r="D137" s="183" t="s">
        <v>153</v>
      </c>
      <c r="E137" s="184" t="s">
        <v>2595</v>
      </c>
      <c r="F137" s="185" t="s">
        <v>2596</v>
      </c>
      <c r="G137" s="186" t="s">
        <v>1842</v>
      </c>
      <c r="H137" s="187">
        <v>1</v>
      </c>
      <c r="I137" s="188"/>
      <c r="J137" s="189">
        <f t="shared" si="10"/>
        <v>0</v>
      </c>
      <c r="K137" s="185" t="s">
        <v>1</v>
      </c>
      <c r="L137" s="38"/>
      <c r="M137" s="190" t="s">
        <v>1</v>
      </c>
      <c r="N137" s="191" t="s">
        <v>43</v>
      </c>
      <c r="O137" s="66"/>
      <c r="P137" s="192">
        <f t="shared" si="11"/>
        <v>0</v>
      </c>
      <c r="Q137" s="192">
        <v>0</v>
      </c>
      <c r="R137" s="192">
        <f t="shared" si="12"/>
        <v>0</v>
      </c>
      <c r="S137" s="192">
        <v>0</v>
      </c>
      <c r="T137" s="193">
        <f t="shared" si="13"/>
        <v>0</v>
      </c>
      <c r="AR137" s="194" t="s">
        <v>167</v>
      </c>
      <c r="AT137" s="194" t="s">
        <v>153</v>
      </c>
      <c r="AU137" s="194" t="s">
        <v>14</v>
      </c>
      <c r="AY137" s="17" t="s">
        <v>151</v>
      </c>
      <c r="BE137" s="195">
        <f t="shared" si="14"/>
        <v>0</v>
      </c>
      <c r="BF137" s="195">
        <f t="shared" si="15"/>
        <v>0</v>
      </c>
      <c r="BG137" s="195">
        <f t="shared" si="16"/>
        <v>0</v>
      </c>
      <c r="BH137" s="195">
        <f t="shared" si="17"/>
        <v>0</v>
      </c>
      <c r="BI137" s="195">
        <f t="shared" si="18"/>
        <v>0</v>
      </c>
      <c r="BJ137" s="17" t="s">
        <v>14</v>
      </c>
      <c r="BK137" s="195">
        <f t="shared" si="19"/>
        <v>0</v>
      </c>
      <c r="BL137" s="17" t="s">
        <v>167</v>
      </c>
      <c r="BM137" s="194" t="s">
        <v>197</v>
      </c>
    </row>
    <row r="138" spans="2:65" s="1" customFormat="1" ht="16.5" customHeight="1">
      <c r="B138" s="34"/>
      <c r="C138" s="183" t="s">
        <v>193</v>
      </c>
      <c r="D138" s="183" t="s">
        <v>153</v>
      </c>
      <c r="E138" s="184" t="s">
        <v>2597</v>
      </c>
      <c r="F138" s="185" t="s">
        <v>2598</v>
      </c>
      <c r="G138" s="186" t="s">
        <v>1842</v>
      </c>
      <c r="H138" s="187">
        <v>1</v>
      </c>
      <c r="I138" s="188"/>
      <c r="J138" s="189">
        <f t="shared" si="10"/>
        <v>0</v>
      </c>
      <c r="K138" s="185" t="s">
        <v>1</v>
      </c>
      <c r="L138" s="38"/>
      <c r="M138" s="190" t="s">
        <v>1</v>
      </c>
      <c r="N138" s="191" t="s">
        <v>43</v>
      </c>
      <c r="O138" s="66"/>
      <c r="P138" s="192">
        <f t="shared" si="11"/>
        <v>0</v>
      </c>
      <c r="Q138" s="192">
        <v>0</v>
      </c>
      <c r="R138" s="192">
        <f t="shared" si="12"/>
        <v>0</v>
      </c>
      <c r="S138" s="192">
        <v>0</v>
      </c>
      <c r="T138" s="193">
        <f t="shared" si="13"/>
        <v>0</v>
      </c>
      <c r="AR138" s="194" t="s">
        <v>167</v>
      </c>
      <c r="AT138" s="194" t="s">
        <v>153</v>
      </c>
      <c r="AU138" s="194" t="s">
        <v>14</v>
      </c>
      <c r="AY138" s="17" t="s">
        <v>151</v>
      </c>
      <c r="BE138" s="195">
        <f t="shared" si="14"/>
        <v>0</v>
      </c>
      <c r="BF138" s="195">
        <f t="shared" si="15"/>
        <v>0</v>
      </c>
      <c r="BG138" s="195">
        <f t="shared" si="16"/>
        <v>0</v>
      </c>
      <c r="BH138" s="195">
        <f t="shared" si="17"/>
        <v>0</v>
      </c>
      <c r="BI138" s="195">
        <f t="shared" si="18"/>
        <v>0</v>
      </c>
      <c r="BJ138" s="17" t="s">
        <v>14</v>
      </c>
      <c r="BK138" s="195">
        <f t="shared" si="19"/>
        <v>0</v>
      </c>
      <c r="BL138" s="17" t="s">
        <v>167</v>
      </c>
      <c r="BM138" s="194" t="s">
        <v>208</v>
      </c>
    </row>
    <row r="139" spans="2:65" s="1" customFormat="1" ht="16.5" customHeight="1">
      <c r="B139" s="34"/>
      <c r="C139" s="183" t="s">
        <v>343</v>
      </c>
      <c r="D139" s="183" t="s">
        <v>153</v>
      </c>
      <c r="E139" s="184" t="s">
        <v>2599</v>
      </c>
      <c r="F139" s="185" t="s">
        <v>2600</v>
      </c>
      <c r="G139" s="186" t="s">
        <v>1842</v>
      </c>
      <c r="H139" s="187">
        <v>2</v>
      </c>
      <c r="I139" s="188"/>
      <c r="J139" s="189">
        <f t="shared" si="10"/>
        <v>0</v>
      </c>
      <c r="K139" s="185" t="s">
        <v>1</v>
      </c>
      <c r="L139" s="38"/>
      <c r="M139" s="190" t="s">
        <v>1</v>
      </c>
      <c r="N139" s="191" t="s">
        <v>43</v>
      </c>
      <c r="O139" s="66"/>
      <c r="P139" s="192">
        <f t="shared" si="11"/>
        <v>0</v>
      </c>
      <c r="Q139" s="192">
        <v>0</v>
      </c>
      <c r="R139" s="192">
        <f t="shared" si="12"/>
        <v>0</v>
      </c>
      <c r="S139" s="192">
        <v>0</v>
      </c>
      <c r="T139" s="193">
        <f t="shared" si="13"/>
        <v>0</v>
      </c>
      <c r="AR139" s="194" t="s">
        <v>167</v>
      </c>
      <c r="AT139" s="194" t="s">
        <v>153</v>
      </c>
      <c r="AU139" s="194" t="s">
        <v>14</v>
      </c>
      <c r="AY139" s="17" t="s">
        <v>151</v>
      </c>
      <c r="BE139" s="195">
        <f t="shared" si="14"/>
        <v>0</v>
      </c>
      <c r="BF139" s="195">
        <f t="shared" si="15"/>
        <v>0</v>
      </c>
      <c r="BG139" s="195">
        <f t="shared" si="16"/>
        <v>0</v>
      </c>
      <c r="BH139" s="195">
        <f t="shared" si="17"/>
        <v>0</v>
      </c>
      <c r="BI139" s="195">
        <f t="shared" si="18"/>
        <v>0</v>
      </c>
      <c r="BJ139" s="17" t="s">
        <v>14</v>
      </c>
      <c r="BK139" s="195">
        <f t="shared" si="19"/>
        <v>0</v>
      </c>
      <c r="BL139" s="17" t="s">
        <v>167</v>
      </c>
      <c r="BM139" s="194" t="s">
        <v>409</v>
      </c>
    </row>
    <row r="140" spans="2:65" s="1" customFormat="1" ht="24" customHeight="1">
      <c r="B140" s="34"/>
      <c r="C140" s="183" t="s">
        <v>8</v>
      </c>
      <c r="D140" s="183" t="s">
        <v>153</v>
      </c>
      <c r="E140" s="184" t="s">
        <v>2601</v>
      </c>
      <c r="F140" s="185" t="s">
        <v>2602</v>
      </c>
      <c r="G140" s="186" t="s">
        <v>1842</v>
      </c>
      <c r="H140" s="187">
        <v>1</v>
      </c>
      <c r="I140" s="188"/>
      <c r="J140" s="189">
        <f t="shared" si="10"/>
        <v>0</v>
      </c>
      <c r="K140" s="185" t="s">
        <v>1</v>
      </c>
      <c r="L140" s="38"/>
      <c r="M140" s="190" t="s">
        <v>1</v>
      </c>
      <c r="N140" s="191" t="s">
        <v>43</v>
      </c>
      <c r="O140" s="66"/>
      <c r="P140" s="192">
        <f t="shared" si="11"/>
        <v>0</v>
      </c>
      <c r="Q140" s="192">
        <v>0</v>
      </c>
      <c r="R140" s="192">
        <f t="shared" si="12"/>
        <v>0</v>
      </c>
      <c r="S140" s="192">
        <v>0</v>
      </c>
      <c r="T140" s="193">
        <f t="shared" si="13"/>
        <v>0</v>
      </c>
      <c r="AR140" s="194" t="s">
        <v>167</v>
      </c>
      <c r="AT140" s="194" t="s">
        <v>153</v>
      </c>
      <c r="AU140" s="194" t="s">
        <v>14</v>
      </c>
      <c r="AY140" s="17" t="s">
        <v>151</v>
      </c>
      <c r="BE140" s="195">
        <f t="shared" si="14"/>
        <v>0</v>
      </c>
      <c r="BF140" s="195">
        <f t="shared" si="15"/>
        <v>0</v>
      </c>
      <c r="BG140" s="195">
        <f t="shared" si="16"/>
        <v>0</v>
      </c>
      <c r="BH140" s="195">
        <f t="shared" si="17"/>
        <v>0</v>
      </c>
      <c r="BI140" s="195">
        <f t="shared" si="18"/>
        <v>0</v>
      </c>
      <c r="BJ140" s="17" t="s">
        <v>14</v>
      </c>
      <c r="BK140" s="195">
        <f t="shared" si="19"/>
        <v>0</v>
      </c>
      <c r="BL140" s="17" t="s">
        <v>167</v>
      </c>
      <c r="BM140" s="194" t="s">
        <v>420</v>
      </c>
    </row>
    <row r="141" spans="2:65" s="1" customFormat="1" ht="16.5" customHeight="1">
      <c r="B141" s="34"/>
      <c r="C141" s="183" t="s">
        <v>264</v>
      </c>
      <c r="D141" s="183" t="s">
        <v>153</v>
      </c>
      <c r="E141" s="184" t="s">
        <v>2603</v>
      </c>
      <c r="F141" s="185" t="s">
        <v>2604</v>
      </c>
      <c r="G141" s="186" t="s">
        <v>1842</v>
      </c>
      <c r="H141" s="187">
        <v>1</v>
      </c>
      <c r="I141" s="188"/>
      <c r="J141" s="189">
        <f t="shared" si="10"/>
        <v>0</v>
      </c>
      <c r="K141" s="185" t="s">
        <v>1</v>
      </c>
      <c r="L141" s="38"/>
      <c r="M141" s="190" t="s">
        <v>1</v>
      </c>
      <c r="N141" s="191" t="s">
        <v>43</v>
      </c>
      <c r="O141" s="66"/>
      <c r="P141" s="192">
        <f t="shared" si="11"/>
        <v>0</v>
      </c>
      <c r="Q141" s="192">
        <v>0</v>
      </c>
      <c r="R141" s="192">
        <f t="shared" si="12"/>
        <v>0</v>
      </c>
      <c r="S141" s="192">
        <v>0</v>
      </c>
      <c r="T141" s="193">
        <f t="shared" si="13"/>
        <v>0</v>
      </c>
      <c r="AR141" s="194" t="s">
        <v>167</v>
      </c>
      <c r="AT141" s="194" t="s">
        <v>153</v>
      </c>
      <c r="AU141" s="194" t="s">
        <v>14</v>
      </c>
      <c r="AY141" s="17" t="s">
        <v>151</v>
      </c>
      <c r="BE141" s="195">
        <f t="shared" si="14"/>
        <v>0</v>
      </c>
      <c r="BF141" s="195">
        <f t="shared" si="15"/>
        <v>0</v>
      </c>
      <c r="BG141" s="195">
        <f t="shared" si="16"/>
        <v>0</v>
      </c>
      <c r="BH141" s="195">
        <f t="shared" si="17"/>
        <v>0</v>
      </c>
      <c r="BI141" s="195">
        <f t="shared" si="18"/>
        <v>0</v>
      </c>
      <c r="BJ141" s="17" t="s">
        <v>14</v>
      </c>
      <c r="BK141" s="195">
        <f t="shared" si="19"/>
        <v>0</v>
      </c>
      <c r="BL141" s="17" t="s">
        <v>167</v>
      </c>
      <c r="BM141" s="194" t="s">
        <v>430</v>
      </c>
    </row>
    <row r="142" spans="2:65" s="1" customFormat="1" ht="16.5" customHeight="1">
      <c r="B142" s="34"/>
      <c r="C142" s="183" t="s">
        <v>260</v>
      </c>
      <c r="D142" s="183" t="s">
        <v>153</v>
      </c>
      <c r="E142" s="184" t="s">
        <v>2605</v>
      </c>
      <c r="F142" s="185" t="s">
        <v>2606</v>
      </c>
      <c r="G142" s="186" t="s">
        <v>1842</v>
      </c>
      <c r="H142" s="187">
        <v>1</v>
      </c>
      <c r="I142" s="188"/>
      <c r="J142" s="189">
        <f t="shared" si="10"/>
        <v>0</v>
      </c>
      <c r="K142" s="185" t="s">
        <v>1</v>
      </c>
      <c r="L142" s="38"/>
      <c r="M142" s="190" t="s">
        <v>1</v>
      </c>
      <c r="N142" s="191" t="s">
        <v>43</v>
      </c>
      <c r="O142" s="66"/>
      <c r="P142" s="192">
        <f t="shared" si="11"/>
        <v>0</v>
      </c>
      <c r="Q142" s="192">
        <v>0</v>
      </c>
      <c r="R142" s="192">
        <f t="shared" si="12"/>
        <v>0</v>
      </c>
      <c r="S142" s="192">
        <v>0</v>
      </c>
      <c r="T142" s="193">
        <f t="shared" si="13"/>
        <v>0</v>
      </c>
      <c r="AR142" s="194" t="s">
        <v>167</v>
      </c>
      <c r="AT142" s="194" t="s">
        <v>153</v>
      </c>
      <c r="AU142" s="194" t="s">
        <v>14</v>
      </c>
      <c r="AY142" s="17" t="s">
        <v>151</v>
      </c>
      <c r="BE142" s="195">
        <f t="shared" si="14"/>
        <v>0</v>
      </c>
      <c r="BF142" s="195">
        <f t="shared" si="15"/>
        <v>0</v>
      </c>
      <c r="BG142" s="195">
        <f t="shared" si="16"/>
        <v>0</v>
      </c>
      <c r="BH142" s="195">
        <f t="shared" si="17"/>
        <v>0</v>
      </c>
      <c r="BI142" s="195">
        <f t="shared" si="18"/>
        <v>0</v>
      </c>
      <c r="BJ142" s="17" t="s">
        <v>14</v>
      </c>
      <c r="BK142" s="195">
        <f t="shared" si="19"/>
        <v>0</v>
      </c>
      <c r="BL142" s="17" t="s">
        <v>167</v>
      </c>
      <c r="BM142" s="194" t="s">
        <v>440</v>
      </c>
    </row>
    <row r="143" spans="2:65" s="1" customFormat="1" ht="16.5" customHeight="1">
      <c r="B143" s="34"/>
      <c r="C143" s="183" t="s">
        <v>361</v>
      </c>
      <c r="D143" s="183" t="s">
        <v>153</v>
      </c>
      <c r="E143" s="184" t="s">
        <v>2607</v>
      </c>
      <c r="F143" s="185" t="s">
        <v>2608</v>
      </c>
      <c r="G143" s="186" t="s">
        <v>1842</v>
      </c>
      <c r="H143" s="187">
        <v>1</v>
      </c>
      <c r="I143" s="188"/>
      <c r="J143" s="189">
        <f t="shared" si="10"/>
        <v>0</v>
      </c>
      <c r="K143" s="185" t="s">
        <v>1</v>
      </c>
      <c r="L143" s="38"/>
      <c r="M143" s="190" t="s">
        <v>1</v>
      </c>
      <c r="N143" s="191" t="s">
        <v>43</v>
      </c>
      <c r="O143" s="66"/>
      <c r="P143" s="192">
        <f t="shared" si="11"/>
        <v>0</v>
      </c>
      <c r="Q143" s="192">
        <v>0</v>
      </c>
      <c r="R143" s="192">
        <f t="shared" si="12"/>
        <v>0</v>
      </c>
      <c r="S143" s="192">
        <v>0</v>
      </c>
      <c r="T143" s="193">
        <f t="shared" si="13"/>
        <v>0</v>
      </c>
      <c r="AR143" s="194" t="s">
        <v>167</v>
      </c>
      <c r="AT143" s="194" t="s">
        <v>153</v>
      </c>
      <c r="AU143" s="194" t="s">
        <v>14</v>
      </c>
      <c r="AY143" s="17" t="s">
        <v>151</v>
      </c>
      <c r="BE143" s="195">
        <f t="shared" si="14"/>
        <v>0</v>
      </c>
      <c r="BF143" s="195">
        <f t="shared" si="15"/>
        <v>0</v>
      </c>
      <c r="BG143" s="195">
        <f t="shared" si="16"/>
        <v>0</v>
      </c>
      <c r="BH143" s="195">
        <f t="shared" si="17"/>
        <v>0</v>
      </c>
      <c r="BI143" s="195">
        <f t="shared" si="18"/>
        <v>0</v>
      </c>
      <c r="BJ143" s="17" t="s">
        <v>14</v>
      </c>
      <c r="BK143" s="195">
        <f t="shared" si="19"/>
        <v>0</v>
      </c>
      <c r="BL143" s="17" t="s">
        <v>167</v>
      </c>
      <c r="BM143" s="194" t="s">
        <v>451</v>
      </c>
    </row>
    <row r="144" spans="2:63" s="10" customFormat="1" ht="25.9" customHeight="1">
      <c r="B144" s="169"/>
      <c r="C144" s="170"/>
      <c r="D144" s="171" t="s">
        <v>77</v>
      </c>
      <c r="E144" s="172" t="s">
        <v>2609</v>
      </c>
      <c r="F144" s="172" t="s">
        <v>2610</v>
      </c>
      <c r="G144" s="170"/>
      <c r="H144" s="170"/>
      <c r="I144" s="173"/>
      <c r="J144" s="174">
        <f>BK144</f>
        <v>0</v>
      </c>
      <c r="K144" s="170"/>
      <c r="L144" s="175"/>
      <c r="M144" s="176"/>
      <c r="N144" s="177"/>
      <c r="O144" s="177"/>
      <c r="P144" s="178">
        <f>P145+P151</f>
        <v>0</v>
      </c>
      <c r="Q144" s="177"/>
      <c r="R144" s="178">
        <f>R145+R151</f>
        <v>0</v>
      </c>
      <c r="S144" s="177"/>
      <c r="T144" s="179">
        <f>T145+T151</f>
        <v>0</v>
      </c>
      <c r="AR144" s="180" t="s">
        <v>14</v>
      </c>
      <c r="AT144" s="181" t="s">
        <v>77</v>
      </c>
      <c r="AU144" s="181" t="s">
        <v>78</v>
      </c>
      <c r="AY144" s="180" t="s">
        <v>151</v>
      </c>
      <c r="BK144" s="182">
        <f>BK145+BK151</f>
        <v>0</v>
      </c>
    </row>
    <row r="145" spans="2:63" s="10" customFormat="1" ht="22.9" customHeight="1">
      <c r="B145" s="169"/>
      <c r="C145" s="170"/>
      <c r="D145" s="171" t="s">
        <v>77</v>
      </c>
      <c r="E145" s="208" t="s">
        <v>2611</v>
      </c>
      <c r="F145" s="208" t="s">
        <v>2612</v>
      </c>
      <c r="G145" s="170"/>
      <c r="H145" s="170"/>
      <c r="I145" s="173"/>
      <c r="J145" s="209">
        <f>BK145</f>
        <v>0</v>
      </c>
      <c r="K145" s="170"/>
      <c r="L145" s="175"/>
      <c r="M145" s="176"/>
      <c r="N145" s="177"/>
      <c r="O145" s="177"/>
      <c r="P145" s="178">
        <f>SUM(P146:P150)</f>
        <v>0</v>
      </c>
      <c r="Q145" s="177"/>
      <c r="R145" s="178">
        <f>SUM(R146:R150)</f>
        <v>0</v>
      </c>
      <c r="S145" s="177"/>
      <c r="T145" s="179">
        <f>SUM(T146:T150)</f>
        <v>0</v>
      </c>
      <c r="AR145" s="180" t="s">
        <v>14</v>
      </c>
      <c r="AT145" s="181" t="s">
        <v>77</v>
      </c>
      <c r="AU145" s="181" t="s">
        <v>14</v>
      </c>
      <c r="AY145" s="180" t="s">
        <v>151</v>
      </c>
      <c r="BK145" s="182">
        <f>SUM(BK146:BK150)</f>
        <v>0</v>
      </c>
    </row>
    <row r="146" spans="2:65" s="1" customFormat="1" ht="16.5" customHeight="1">
      <c r="B146" s="34"/>
      <c r="C146" s="183" t="s">
        <v>367</v>
      </c>
      <c r="D146" s="183" t="s">
        <v>153</v>
      </c>
      <c r="E146" s="184" t="s">
        <v>2613</v>
      </c>
      <c r="F146" s="185" t="s">
        <v>2614</v>
      </c>
      <c r="G146" s="186" t="s">
        <v>229</v>
      </c>
      <c r="H146" s="187">
        <v>200</v>
      </c>
      <c r="I146" s="188"/>
      <c r="J146" s="189">
        <f>ROUND(I146*H146,2)</f>
        <v>0</v>
      </c>
      <c r="K146" s="185" t="s">
        <v>1</v>
      </c>
      <c r="L146" s="38"/>
      <c r="M146" s="190" t="s">
        <v>1</v>
      </c>
      <c r="N146" s="191" t="s">
        <v>43</v>
      </c>
      <c r="O146" s="66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AR146" s="194" t="s">
        <v>167</v>
      </c>
      <c r="AT146" s="194" t="s">
        <v>153</v>
      </c>
      <c r="AU146" s="194" t="s">
        <v>87</v>
      </c>
      <c r="AY146" s="17" t="s">
        <v>151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17" t="s">
        <v>14</v>
      </c>
      <c r="BK146" s="195">
        <f>ROUND(I146*H146,2)</f>
        <v>0</v>
      </c>
      <c r="BL146" s="17" t="s">
        <v>167</v>
      </c>
      <c r="BM146" s="194" t="s">
        <v>461</v>
      </c>
    </row>
    <row r="147" spans="2:65" s="1" customFormat="1" ht="16.5" customHeight="1">
      <c r="B147" s="34"/>
      <c r="C147" s="183" t="s">
        <v>213</v>
      </c>
      <c r="D147" s="183" t="s">
        <v>153</v>
      </c>
      <c r="E147" s="184" t="s">
        <v>2615</v>
      </c>
      <c r="F147" s="185" t="s">
        <v>2616</v>
      </c>
      <c r="G147" s="186" t="s">
        <v>229</v>
      </c>
      <c r="H147" s="187">
        <v>30</v>
      </c>
      <c r="I147" s="188"/>
      <c r="J147" s="189">
        <f>ROUND(I147*H147,2)</f>
        <v>0</v>
      </c>
      <c r="K147" s="185" t="s">
        <v>1</v>
      </c>
      <c r="L147" s="38"/>
      <c r="M147" s="190" t="s">
        <v>1</v>
      </c>
      <c r="N147" s="191" t="s">
        <v>43</v>
      </c>
      <c r="O147" s="66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194" t="s">
        <v>167</v>
      </c>
      <c r="AT147" s="194" t="s">
        <v>153</v>
      </c>
      <c r="AU147" s="194" t="s">
        <v>87</v>
      </c>
      <c r="AY147" s="17" t="s">
        <v>151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7" t="s">
        <v>14</v>
      </c>
      <c r="BK147" s="195">
        <f>ROUND(I147*H147,2)</f>
        <v>0</v>
      </c>
      <c r="BL147" s="17" t="s">
        <v>167</v>
      </c>
      <c r="BM147" s="194" t="s">
        <v>471</v>
      </c>
    </row>
    <row r="148" spans="2:65" s="1" customFormat="1" ht="16.5" customHeight="1">
      <c r="B148" s="34"/>
      <c r="C148" s="183" t="s">
        <v>7</v>
      </c>
      <c r="D148" s="183" t="s">
        <v>153</v>
      </c>
      <c r="E148" s="184" t="s">
        <v>2617</v>
      </c>
      <c r="F148" s="185" t="s">
        <v>2618</v>
      </c>
      <c r="G148" s="186" t="s">
        <v>229</v>
      </c>
      <c r="H148" s="187">
        <v>50</v>
      </c>
      <c r="I148" s="188"/>
      <c r="J148" s="189">
        <f>ROUND(I148*H148,2)</f>
        <v>0</v>
      </c>
      <c r="K148" s="185" t="s">
        <v>1</v>
      </c>
      <c r="L148" s="38"/>
      <c r="M148" s="190" t="s">
        <v>1</v>
      </c>
      <c r="N148" s="191" t="s">
        <v>43</v>
      </c>
      <c r="O148" s="66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194" t="s">
        <v>167</v>
      </c>
      <c r="AT148" s="194" t="s">
        <v>153</v>
      </c>
      <c r="AU148" s="194" t="s">
        <v>87</v>
      </c>
      <c r="AY148" s="17" t="s">
        <v>151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7" t="s">
        <v>14</v>
      </c>
      <c r="BK148" s="195">
        <f>ROUND(I148*H148,2)</f>
        <v>0</v>
      </c>
      <c r="BL148" s="17" t="s">
        <v>167</v>
      </c>
      <c r="BM148" s="194" t="s">
        <v>479</v>
      </c>
    </row>
    <row r="149" spans="2:65" s="1" customFormat="1" ht="16.5" customHeight="1">
      <c r="B149" s="34"/>
      <c r="C149" s="183" t="s">
        <v>382</v>
      </c>
      <c r="D149" s="183" t="s">
        <v>153</v>
      </c>
      <c r="E149" s="184" t="s">
        <v>2619</v>
      </c>
      <c r="F149" s="185" t="s">
        <v>2620</v>
      </c>
      <c r="G149" s="186" t="s">
        <v>229</v>
      </c>
      <c r="H149" s="187">
        <v>100</v>
      </c>
      <c r="I149" s="188"/>
      <c r="J149" s="189">
        <f>ROUND(I149*H149,2)</f>
        <v>0</v>
      </c>
      <c r="K149" s="185" t="s">
        <v>1</v>
      </c>
      <c r="L149" s="38"/>
      <c r="M149" s="190" t="s">
        <v>1</v>
      </c>
      <c r="N149" s="191" t="s">
        <v>43</v>
      </c>
      <c r="O149" s="66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194" t="s">
        <v>167</v>
      </c>
      <c r="AT149" s="194" t="s">
        <v>153</v>
      </c>
      <c r="AU149" s="194" t="s">
        <v>87</v>
      </c>
      <c r="AY149" s="17" t="s">
        <v>151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7" t="s">
        <v>14</v>
      </c>
      <c r="BK149" s="195">
        <f>ROUND(I149*H149,2)</f>
        <v>0</v>
      </c>
      <c r="BL149" s="17" t="s">
        <v>167</v>
      </c>
      <c r="BM149" s="194" t="s">
        <v>489</v>
      </c>
    </row>
    <row r="150" spans="2:65" s="1" customFormat="1" ht="16.5" customHeight="1">
      <c r="B150" s="34"/>
      <c r="C150" s="183" t="s">
        <v>386</v>
      </c>
      <c r="D150" s="183" t="s">
        <v>153</v>
      </c>
      <c r="E150" s="184" t="s">
        <v>2621</v>
      </c>
      <c r="F150" s="185" t="s">
        <v>2622</v>
      </c>
      <c r="G150" s="186" t="s">
        <v>229</v>
      </c>
      <c r="H150" s="187">
        <v>50</v>
      </c>
      <c r="I150" s="188"/>
      <c r="J150" s="189">
        <f>ROUND(I150*H150,2)</f>
        <v>0</v>
      </c>
      <c r="K150" s="185" t="s">
        <v>1</v>
      </c>
      <c r="L150" s="38"/>
      <c r="M150" s="190" t="s">
        <v>1</v>
      </c>
      <c r="N150" s="191" t="s">
        <v>43</v>
      </c>
      <c r="O150" s="66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AR150" s="194" t="s">
        <v>167</v>
      </c>
      <c r="AT150" s="194" t="s">
        <v>153</v>
      </c>
      <c r="AU150" s="194" t="s">
        <v>87</v>
      </c>
      <c r="AY150" s="17" t="s">
        <v>151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17" t="s">
        <v>14</v>
      </c>
      <c r="BK150" s="195">
        <f>ROUND(I150*H150,2)</f>
        <v>0</v>
      </c>
      <c r="BL150" s="17" t="s">
        <v>167</v>
      </c>
      <c r="BM150" s="194" t="s">
        <v>497</v>
      </c>
    </row>
    <row r="151" spans="2:63" s="10" customFormat="1" ht="22.9" customHeight="1">
      <c r="B151" s="169"/>
      <c r="C151" s="170"/>
      <c r="D151" s="171" t="s">
        <v>77</v>
      </c>
      <c r="E151" s="208" t="s">
        <v>2623</v>
      </c>
      <c r="F151" s="208" t="s">
        <v>2624</v>
      </c>
      <c r="G151" s="170"/>
      <c r="H151" s="170"/>
      <c r="I151" s="173"/>
      <c r="J151" s="209">
        <f>BK151</f>
        <v>0</v>
      </c>
      <c r="K151" s="170"/>
      <c r="L151" s="175"/>
      <c r="M151" s="176"/>
      <c r="N151" s="177"/>
      <c r="O151" s="177"/>
      <c r="P151" s="178">
        <f>SUM(P152:P156)</f>
        <v>0</v>
      </c>
      <c r="Q151" s="177"/>
      <c r="R151" s="178">
        <f>SUM(R152:R156)</f>
        <v>0</v>
      </c>
      <c r="S151" s="177"/>
      <c r="T151" s="179">
        <f>SUM(T152:T156)</f>
        <v>0</v>
      </c>
      <c r="AR151" s="180" t="s">
        <v>14</v>
      </c>
      <c r="AT151" s="181" t="s">
        <v>77</v>
      </c>
      <c r="AU151" s="181" t="s">
        <v>14</v>
      </c>
      <c r="AY151" s="180" t="s">
        <v>151</v>
      </c>
      <c r="BK151" s="182">
        <f>SUM(BK152:BK156)</f>
        <v>0</v>
      </c>
    </row>
    <row r="152" spans="2:65" s="1" customFormat="1" ht="24" customHeight="1">
      <c r="B152" s="34"/>
      <c r="C152" s="183" t="s">
        <v>197</v>
      </c>
      <c r="D152" s="183" t="s">
        <v>153</v>
      </c>
      <c r="E152" s="184" t="s">
        <v>2625</v>
      </c>
      <c r="F152" s="185" t="s">
        <v>2626</v>
      </c>
      <c r="G152" s="186" t="s">
        <v>229</v>
      </c>
      <c r="H152" s="187">
        <v>20</v>
      </c>
      <c r="I152" s="188"/>
      <c r="J152" s="189">
        <f>ROUND(I152*H152,2)</f>
        <v>0</v>
      </c>
      <c r="K152" s="185" t="s">
        <v>1</v>
      </c>
      <c r="L152" s="38"/>
      <c r="M152" s="190" t="s">
        <v>1</v>
      </c>
      <c r="N152" s="191" t="s">
        <v>43</v>
      </c>
      <c r="O152" s="66"/>
      <c r="P152" s="192">
        <f>O152*H152</f>
        <v>0</v>
      </c>
      <c r="Q152" s="192">
        <v>0</v>
      </c>
      <c r="R152" s="192">
        <f>Q152*H152</f>
        <v>0</v>
      </c>
      <c r="S152" s="192">
        <v>0</v>
      </c>
      <c r="T152" s="193">
        <f>S152*H152</f>
        <v>0</v>
      </c>
      <c r="AR152" s="194" t="s">
        <v>167</v>
      </c>
      <c r="AT152" s="194" t="s">
        <v>153</v>
      </c>
      <c r="AU152" s="194" t="s">
        <v>87</v>
      </c>
      <c r="AY152" s="17" t="s">
        <v>151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7" t="s">
        <v>14</v>
      </c>
      <c r="BK152" s="195">
        <f>ROUND(I152*H152,2)</f>
        <v>0</v>
      </c>
      <c r="BL152" s="17" t="s">
        <v>167</v>
      </c>
      <c r="BM152" s="194" t="s">
        <v>506</v>
      </c>
    </row>
    <row r="153" spans="2:65" s="1" customFormat="1" ht="16.5" customHeight="1">
      <c r="B153" s="34"/>
      <c r="C153" s="183" t="s">
        <v>204</v>
      </c>
      <c r="D153" s="183" t="s">
        <v>153</v>
      </c>
      <c r="E153" s="184" t="s">
        <v>2627</v>
      </c>
      <c r="F153" s="185" t="s">
        <v>2628</v>
      </c>
      <c r="G153" s="186" t="s">
        <v>1842</v>
      </c>
      <c r="H153" s="187">
        <v>10</v>
      </c>
      <c r="I153" s="188"/>
      <c r="J153" s="189">
        <f>ROUND(I153*H153,2)</f>
        <v>0</v>
      </c>
      <c r="K153" s="185" t="s">
        <v>1</v>
      </c>
      <c r="L153" s="38"/>
      <c r="M153" s="190" t="s">
        <v>1</v>
      </c>
      <c r="N153" s="191" t="s">
        <v>43</v>
      </c>
      <c r="O153" s="66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194" t="s">
        <v>167</v>
      </c>
      <c r="AT153" s="194" t="s">
        <v>153</v>
      </c>
      <c r="AU153" s="194" t="s">
        <v>87</v>
      </c>
      <c r="AY153" s="17" t="s">
        <v>151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17" t="s">
        <v>14</v>
      </c>
      <c r="BK153" s="195">
        <f>ROUND(I153*H153,2)</f>
        <v>0</v>
      </c>
      <c r="BL153" s="17" t="s">
        <v>167</v>
      </c>
      <c r="BM153" s="194" t="s">
        <v>517</v>
      </c>
    </row>
    <row r="154" spans="2:65" s="1" customFormat="1" ht="16.5" customHeight="1">
      <c r="B154" s="34"/>
      <c r="C154" s="183" t="s">
        <v>208</v>
      </c>
      <c r="D154" s="183" t="s">
        <v>153</v>
      </c>
      <c r="E154" s="184" t="s">
        <v>2629</v>
      </c>
      <c r="F154" s="185" t="s">
        <v>2630</v>
      </c>
      <c r="G154" s="186" t="s">
        <v>229</v>
      </c>
      <c r="H154" s="187">
        <v>50</v>
      </c>
      <c r="I154" s="188"/>
      <c r="J154" s="189">
        <f>ROUND(I154*H154,2)</f>
        <v>0</v>
      </c>
      <c r="K154" s="185" t="s">
        <v>1</v>
      </c>
      <c r="L154" s="38"/>
      <c r="M154" s="190" t="s">
        <v>1</v>
      </c>
      <c r="N154" s="191" t="s">
        <v>43</v>
      </c>
      <c r="O154" s="66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AR154" s="194" t="s">
        <v>167</v>
      </c>
      <c r="AT154" s="194" t="s">
        <v>153</v>
      </c>
      <c r="AU154" s="194" t="s">
        <v>87</v>
      </c>
      <c r="AY154" s="17" t="s">
        <v>151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17" t="s">
        <v>14</v>
      </c>
      <c r="BK154" s="195">
        <f>ROUND(I154*H154,2)</f>
        <v>0</v>
      </c>
      <c r="BL154" s="17" t="s">
        <v>167</v>
      </c>
      <c r="BM154" s="194" t="s">
        <v>529</v>
      </c>
    </row>
    <row r="155" spans="2:65" s="1" customFormat="1" ht="16.5" customHeight="1">
      <c r="B155" s="34"/>
      <c r="C155" s="183" t="s">
        <v>403</v>
      </c>
      <c r="D155" s="183" t="s">
        <v>153</v>
      </c>
      <c r="E155" s="184" t="s">
        <v>2631</v>
      </c>
      <c r="F155" s="185" t="s">
        <v>2632</v>
      </c>
      <c r="G155" s="186" t="s">
        <v>1842</v>
      </c>
      <c r="H155" s="187">
        <v>50</v>
      </c>
      <c r="I155" s="188"/>
      <c r="J155" s="189">
        <f>ROUND(I155*H155,2)</f>
        <v>0</v>
      </c>
      <c r="K155" s="185" t="s">
        <v>1</v>
      </c>
      <c r="L155" s="38"/>
      <c r="M155" s="190" t="s">
        <v>1</v>
      </c>
      <c r="N155" s="191" t="s">
        <v>43</v>
      </c>
      <c r="O155" s="66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AR155" s="194" t="s">
        <v>167</v>
      </c>
      <c r="AT155" s="194" t="s">
        <v>153</v>
      </c>
      <c r="AU155" s="194" t="s">
        <v>87</v>
      </c>
      <c r="AY155" s="17" t="s">
        <v>151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7" t="s">
        <v>14</v>
      </c>
      <c r="BK155" s="195">
        <f>ROUND(I155*H155,2)</f>
        <v>0</v>
      </c>
      <c r="BL155" s="17" t="s">
        <v>167</v>
      </c>
      <c r="BM155" s="194" t="s">
        <v>539</v>
      </c>
    </row>
    <row r="156" spans="2:65" s="1" customFormat="1" ht="24" customHeight="1">
      <c r="B156" s="34"/>
      <c r="C156" s="183" t="s">
        <v>409</v>
      </c>
      <c r="D156" s="183" t="s">
        <v>153</v>
      </c>
      <c r="E156" s="184" t="s">
        <v>2633</v>
      </c>
      <c r="F156" s="185" t="s">
        <v>2634</v>
      </c>
      <c r="G156" s="186" t="s">
        <v>1108</v>
      </c>
      <c r="H156" s="187">
        <v>1</v>
      </c>
      <c r="I156" s="188"/>
      <c r="J156" s="189">
        <f>ROUND(I156*H156,2)</f>
        <v>0</v>
      </c>
      <c r="K156" s="185" t="s">
        <v>1</v>
      </c>
      <c r="L156" s="38"/>
      <c r="M156" s="190" t="s">
        <v>1</v>
      </c>
      <c r="N156" s="191" t="s">
        <v>43</v>
      </c>
      <c r="O156" s="66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AR156" s="194" t="s">
        <v>167</v>
      </c>
      <c r="AT156" s="194" t="s">
        <v>153</v>
      </c>
      <c r="AU156" s="194" t="s">
        <v>87</v>
      </c>
      <c r="AY156" s="17" t="s">
        <v>151</v>
      </c>
      <c r="BE156" s="195">
        <f>IF(N156="základní",J156,0)</f>
        <v>0</v>
      </c>
      <c r="BF156" s="195">
        <f>IF(N156="snížená",J156,0)</f>
        <v>0</v>
      </c>
      <c r="BG156" s="195">
        <f>IF(N156="zákl. přenesená",J156,0)</f>
        <v>0</v>
      </c>
      <c r="BH156" s="195">
        <f>IF(N156="sníž. přenesená",J156,0)</f>
        <v>0</v>
      </c>
      <c r="BI156" s="195">
        <f>IF(N156="nulová",J156,0)</f>
        <v>0</v>
      </c>
      <c r="BJ156" s="17" t="s">
        <v>14</v>
      </c>
      <c r="BK156" s="195">
        <f>ROUND(I156*H156,2)</f>
        <v>0</v>
      </c>
      <c r="BL156" s="17" t="s">
        <v>167</v>
      </c>
      <c r="BM156" s="194" t="s">
        <v>549</v>
      </c>
    </row>
    <row r="157" spans="2:63" s="10" customFormat="1" ht="25.9" customHeight="1">
      <c r="B157" s="169"/>
      <c r="C157" s="170"/>
      <c r="D157" s="171" t="s">
        <v>77</v>
      </c>
      <c r="E157" s="172" t="s">
        <v>2635</v>
      </c>
      <c r="F157" s="172" t="s">
        <v>1247</v>
      </c>
      <c r="G157" s="170"/>
      <c r="H157" s="170"/>
      <c r="I157" s="173"/>
      <c r="J157" s="174">
        <f>BK157</f>
        <v>0</v>
      </c>
      <c r="K157" s="170"/>
      <c r="L157" s="175"/>
      <c r="M157" s="176"/>
      <c r="N157" s="177"/>
      <c r="O157" s="177"/>
      <c r="P157" s="178">
        <f>SUM(P158:P164)</f>
        <v>0</v>
      </c>
      <c r="Q157" s="177"/>
      <c r="R157" s="178">
        <f>SUM(R158:R164)</f>
        <v>0</v>
      </c>
      <c r="S157" s="177"/>
      <c r="T157" s="179">
        <f>SUM(T158:T164)</f>
        <v>0</v>
      </c>
      <c r="AR157" s="180" t="s">
        <v>14</v>
      </c>
      <c r="AT157" s="181" t="s">
        <v>77</v>
      </c>
      <c r="AU157" s="181" t="s">
        <v>78</v>
      </c>
      <c r="AY157" s="180" t="s">
        <v>151</v>
      </c>
      <c r="BK157" s="182">
        <f>SUM(BK158:BK164)</f>
        <v>0</v>
      </c>
    </row>
    <row r="158" spans="2:65" s="1" customFormat="1" ht="16.5" customHeight="1">
      <c r="B158" s="34"/>
      <c r="C158" s="183" t="s">
        <v>415</v>
      </c>
      <c r="D158" s="183" t="s">
        <v>153</v>
      </c>
      <c r="E158" s="184" t="s">
        <v>2636</v>
      </c>
      <c r="F158" s="185" t="s">
        <v>2637</v>
      </c>
      <c r="G158" s="186" t="s">
        <v>1251</v>
      </c>
      <c r="H158" s="187">
        <v>50</v>
      </c>
      <c r="I158" s="188"/>
      <c r="J158" s="189">
        <f aca="true" t="shared" si="20" ref="J158:J164">ROUND(I158*H158,2)</f>
        <v>0</v>
      </c>
      <c r="K158" s="185" t="s">
        <v>1</v>
      </c>
      <c r="L158" s="38"/>
      <c r="M158" s="190" t="s">
        <v>1</v>
      </c>
      <c r="N158" s="191" t="s">
        <v>43</v>
      </c>
      <c r="O158" s="66"/>
      <c r="P158" s="192">
        <f aca="true" t="shared" si="21" ref="P158:P164">O158*H158</f>
        <v>0</v>
      </c>
      <c r="Q158" s="192">
        <v>0</v>
      </c>
      <c r="R158" s="192">
        <f aca="true" t="shared" si="22" ref="R158:R164">Q158*H158</f>
        <v>0</v>
      </c>
      <c r="S158" s="192">
        <v>0</v>
      </c>
      <c r="T158" s="193">
        <f aca="true" t="shared" si="23" ref="T158:T164">S158*H158</f>
        <v>0</v>
      </c>
      <c r="AR158" s="194" t="s">
        <v>167</v>
      </c>
      <c r="AT158" s="194" t="s">
        <v>153</v>
      </c>
      <c r="AU158" s="194" t="s">
        <v>14</v>
      </c>
      <c r="AY158" s="17" t="s">
        <v>151</v>
      </c>
      <c r="BE158" s="195">
        <f aca="true" t="shared" si="24" ref="BE158:BE164">IF(N158="základní",J158,0)</f>
        <v>0</v>
      </c>
      <c r="BF158" s="195">
        <f aca="true" t="shared" si="25" ref="BF158:BF164">IF(N158="snížená",J158,0)</f>
        <v>0</v>
      </c>
      <c r="BG158" s="195">
        <f aca="true" t="shared" si="26" ref="BG158:BG164">IF(N158="zákl. přenesená",J158,0)</f>
        <v>0</v>
      </c>
      <c r="BH158" s="195">
        <f aca="true" t="shared" si="27" ref="BH158:BH164">IF(N158="sníž. přenesená",J158,0)</f>
        <v>0</v>
      </c>
      <c r="BI158" s="195">
        <f aca="true" t="shared" si="28" ref="BI158:BI164">IF(N158="nulová",J158,0)</f>
        <v>0</v>
      </c>
      <c r="BJ158" s="17" t="s">
        <v>14</v>
      </c>
      <c r="BK158" s="195">
        <f aca="true" t="shared" si="29" ref="BK158:BK164">ROUND(I158*H158,2)</f>
        <v>0</v>
      </c>
      <c r="BL158" s="17" t="s">
        <v>167</v>
      </c>
      <c r="BM158" s="194" t="s">
        <v>563</v>
      </c>
    </row>
    <row r="159" spans="2:65" s="1" customFormat="1" ht="16.5" customHeight="1">
      <c r="B159" s="34"/>
      <c r="C159" s="183" t="s">
        <v>420</v>
      </c>
      <c r="D159" s="183" t="s">
        <v>153</v>
      </c>
      <c r="E159" s="184" t="s">
        <v>2638</v>
      </c>
      <c r="F159" s="185" t="s">
        <v>2639</v>
      </c>
      <c r="G159" s="186" t="s">
        <v>2640</v>
      </c>
      <c r="H159" s="187">
        <v>1</v>
      </c>
      <c r="I159" s="188"/>
      <c r="J159" s="189">
        <f t="shared" si="20"/>
        <v>0</v>
      </c>
      <c r="K159" s="185" t="s">
        <v>1</v>
      </c>
      <c r="L159" s="38"/>
      <c r="M159" s="190" t="s">
        <v>1</v>
      </c>
      <c r="N159" s="191" t="s">
        <v>43</v>
      </c>
      <c r="O159" s="66"/>
      <c r="P159" s="192">
        <f t="shared" si="21"/>
        <v>0</v>
      </c>
      <c r="Q159" s="192">
        <v>0</v>
      </c>
      <c r="R159" s="192">
        <f t="shared" si="22"/>
        <v>0</v>
      </c>
      <c r="S159" s="192">
        <v>0</v>
      </c>
      <c r="T159" s="193">
        <f t="shared" si="23"/>
        <v>0</v>
      </c>
      <c r="AR159" s="194" t="s">
        <v>167</v>
      </c>
      <c r="AT159" s="194" t="s">
        <v>153</v>
      </c>
      <c r="AU159" s="194" t="s">
        <v>14</v>
      </c>
      <c r="AY159" s="17" t="s">
        <v>151</v>
      </c>
      <c r="BE159" s="195">
        <f t="shared" si="24"/>
        <v>0</v>
      </c>
      <c r="BF159" s="195">
        <f t="shared" si="25"/>
        <v>0</v>
      </c>
      <c r="BG159" s="195">
        <f t="shared" si="26"/>
        <v>0</v>
      </c>
      <c r="BH159" s="195">
        <f t="shared" si="27"/>
        <v>0</v>
      </c>
      <c r="BI159" s="195">
        <f t="shared" si="28"/>
        <v>0</v>
      </c>
      <c r="BJ159" s="17" t="s">
        <v>14</v>
      </c>
      <c r="BK159" s="195">
        <f t="shared" si="29"/>
        <v>0</v>
      </c>
      <c r="BL159" s="17" t="s">
        <v>167</v>
      </c>
      <c r="BM159" s="194" t="s">
        <v>572</v>
      </c>
    </row>
    <row r="160" spans="2:65" s="1" customFormat="1" ht="16.5" customHeight="1">
      <c r="B160" s="34"/>
      <c r="C160" s="183" t="s">
        <v>425</v>
      </c>
      <c r="D160" s="183" t="s">
        <v>153</v>
      </c>
      <c r="E160" s="184" t="s">
        <v>2641</v>
      </c>
      <c r="F160" s="185" t="s">
        <v>2642</v>
      </c>
      <c r="G160" s="186" t="s">
        <v>1842</v>
      </c>
      <c r="H160" s="187">
        <v>1</v>
      </c>
      <c r="I160" s="188"/>
      <c r="J160" s="189">
        <f t="shared" si="20"/>
        <v>0</v>
      </c>
      <c r="K160" s="185" t="s">
        <v>1</v>
      </c>
      <c r="L160" s="38"/>
      <c r="M160" s="190" t="s">
        <v>1</v>
      </c>
      <c r="N160" s="191" t="s">
        <v>43</v>
      </c>
      <c r="O160" s="66"/>
      <c r="P160" s="192">
        <f t="shared" si="21"/>
        <v>0</v>
      </c>
      <c r="Q160" s="192">
        <v>0</v>
      </c>
      <c r="R160" s="192">
        <f t="shared" si="22"/>
        <v>0</v>
      </c>
      <c r="S160" s="192">
        <v>0</v>
      </c>
      <c r="T160" s="193">
        <f t="shared" si="23"/>
        <v>0</v>
      </c>
      <c r="AR160" s="194" t="s">
        <v>167</v>
      </c>
      <c r="AT160" s="194" t="s">
        <v>153</v>
      </c>
      <c r="AU160" s="194" t="s">
        <v>14</v>
      </c>
      <c r="AY160" s="17" t="s">
        <v>151</v>
      </c>
      <c r="BE160" s="195">
        <f t="shared" si="24"/>
        <v>0</v>
      </c>
      <c r="BF160" s="195">
        <f t="shared" si="25"/>
        <v>0</v>
      </c>
      <c r="BG160" s="195">
        <f t="shared" si="26"/>
        <v>0</v>
      </c>
      <c r="BH160" s="195">
        <f t="shared" si="27"/>
        <v>0</v>
      </c>
      <c r="BI160" s="195">
        <f t="shared" si="28"/>
        <v>0</v>
      </c>
      <c r="BJ160" s="17" t="s">
        <v>14</v>
      </c>
      <c r="BK160" s="195">
        <f t="shared" si="29"/>
        <v>0</v>
      </c>
      <c r="BL160" s="17" t="s">
        <v>167</v>
      </c>
      <c r="BM160" s="194" t="s">
        <v>583</v>
      </c>
    </row>
    <row r="161" spans="2:65" s="1" customFormat="1" ht="16.5" customHeight="1">
      <c r="B161" s="34"/>
      <c r="C161" s="183" t="s">
        <v>430</v>
      </c>
      <c r="D161" s="183" t="s">
        <v>153</v>
      </c>
      <c r="E161" s="184" t="s">
        <v>2643</v>
      </c>
      <c r="F161" s="185" t="s">
        <v>2644</v>
      </c>
      <c r="G161" s="186" t="s">
        <v>1842</v>
      </c>
      <c r="H161" s="187">
        <v>1</v>
      </c>
      <c r="I161" s="188"/>
      <c r="J161" s="189">
        <f t="shared" si="20"/>
        <v>0</v>
      </c>
      <c r="K161" s="185" t="s">
        <v>1</v>
      </c>
      <c r="L161" s="38"/>
      <c r="M161" s="190" t="s">
        <v>1</v>
      </c>
      <c r="N161" s="191" t="s">
        <v>43</v>
      </c>
      <c r="O161" s="66"/>
      <c r="P161" s="192">
        <f t="shared" si="21"/>
        <v>0</v>
      </c>
      <c r="Q161" s="192">
        <v>0</v>
      </c>
      <c r="R161" s="192">
        <f t="shared" si="22"/>
        <v>0</v>
      </c>
      <c r="S161" s="192">
        <v>0</v>
      </c>
      <c r="T161" s="193">
        <f t="shared" si="23"/>
        <v>0</v>
      </c>
      <c r="AR161" s="194" t="s">
        <v>167</v>
      </c>
      <c r="AT161" s="194" t="s">
        <v>153</v>
      </c>
      <c r="AU161" s="194" t="s">
        <v>14</v>
      </c>
      <c r="AY161" s="17" t="s">
        <v>151</v>
      </c>
      <c r="BE161" s="195">
        <f t="shared" si="24"/>
        <v>0</v>
      </c>
      <c r="BF161" s="195">
        <f t="shared" si="25"/>
        <v>0</v>
      </c>
      <c r="BG161" s="195">
        <f t="shared" si="26"/>
        <v>0</v>
      </c>
      <c r="BH161" s="195">
        <f t="shared" si="27"/>
        <v>0</v>
      </c>
      <c r="BI161" s="195">
        <f t="shared" si="28"/>
        <v>0</v>
      </c>
      <c r="BJ161" s="17" t="s">
        <v>14</v>
      </c>
      <c r="BK161" s="195">
        <f t="shared" si="29"/>
        <v>0</v>
      </c>
      <c r="BL161" s="17" t="s">
        <v>167</v>
      </c>
      <c r="BM161" s="194" t="s">
        <v>593</v>
      </c>
    </row>
    <row r="162" spans="2:65" s="1" customFormat="1" ht="16.5" customHeight="1">
      <c r="B162" s="34"/>
      <c r="C162" s="183" t="s">
        <v>435</v>
      </c>
      <c r="D162" s="183" t="s">
        <v>153</v>
      </c>
      <c r="E162" s="184" t="s">
        <v>2645</v>
      </c>
      <c r="F162" s="185" t="s">
        <v>2646</v>
      </c>
      <c r="G162" s="186" t="s">
        <v>1251</v>
      </c>
      <c r="H162" s="187">
        <v>5</v>
      </c>
      <c r="I162" s="188"/>
      <c r="J162" s="189">
        <f t="shared" si="20"/>
        <v>0</v>
      </c>
      <c r="K162" s="185" t="s">
        <v>1</v>
      </c>
      <c r="L162" s="38"/>
      <c r="M162" s="190" t="s">
        <v>1</v>
      </c>
      <c r="N162" s="191" t="s">
        <v>43</v>
      </c>
      <c r="O162" s="66"/>
      <c r="P162" s="192">
        <f t="shared" si="21"/>
        <v>0</v>
      </c>
      <c r="Q162" s="192">
        <v>0</v>
      </c>
      <c r="R162" s="192">
        <f t="shared" si="22"/>
        <v>0</v>
      </c>
      <c r="S162" s="192">
        <v>0</v>
      </c>
      <c r="T162" s="193">
        <f t="shared" si="23"/>
        <v>0</v>
      </c>
      <c r="AR162" s="194" t="s">
        <v>167</v>
      </c>
      <c r="AT162" s="194" t="s">
        <v>153</v>
      </c>
      <c r="AU162" s="194" t="s">
        <v>14</v>
      </c>
      <c r="AY162" s="17" t="s">
        <v>151</v>
      </c>
      <c r="BE162" s="195">
        <f t="shared" si="24"/>
        <v>0</v>
      </c>
      <c r="BF162" s="195">
        <f t="shared" si="25"/>
        <v>0</v>
      </c>
      <c r="BG162" s="195">
        <f t="shared" si="26"/>
        <v>0</v>
      </c>
      <c r="BH162" s="195">
        <f t="shared" si="27"/>
        <v>0</v>
      </c>
      <c r="BI162" s="195">
        <f t="shared" si="28"/>
        <v>0</v>
      </c>
      <c r="BJ162" s="17" t="s">
        <v>14</v>
      </c>
      <c r="BK162" s="195">
        <f t="shared" si="29"/>
        <v>0</v>
      </c>
      <c r="BL162" s="17" t="s">
        <v>167</v>
      </c>
      <c r="BM162" s="194" t="s">
        <v>623</v>
      </c>
    </row>
    <row r="163" spans="2:65" s="1" customFormat="1" ht="16.5" customHeight="1">
      <c r="B163" s="34"/>
      <c r="C163" s="183" t="s">
        <v>440</v>
      </c>
      <c r="D163" s="183" t="s">
        <v>153</v>
      </c>
      <c r="E163" s="184" t="s">
        <v>2647</v>
      </c>
      <c r="F163" s="185" t="s">
        <v>2648</v>
      </c>
      <c r="G163" s="186" t="s">
        <v>1842</v>
      </c>
      <c r="H163" s="187">
        <v>1</v>
      </c>
      <c r="I163" s="188"/>
      <c r="J163" s="189">
        <f t="shared" si="20"/>
        <v>0</v>
      </c>
      <c r="K163" s="185" t="s">
        <v>1</v>
      </c>
      <c r="L163" s="38"/>
      <c r="M163" s="190" t="s">
        <v>1</v>
      </c>
      <c r="N163" s="191" t="s">
        <v>43</v>
      </c>
      <c r="O163" s="66"/>
      <c r="P163" s="192">
        <f t="shared" si="21"/>
        <v>0</v>
      </c>
      <c r="Q163" s="192">
        <v>0</v>
      </c>
      <c r="R163" s="192">
        <f t="shared" si="22"/>
        <v>0</v>
      </c>
      <c r="S163" s="192">
        <v>0</v>
      </c>
      <c r="T163" s="193">
        <f t="shared" si="23"/>
        <v>0</v>
      </c>
      <c r="AR163" s="194" t="s">
        <v>167</v>
      </c>
      <c r="AT163" s="194" t="s">
        <v>153</v>
      </c>
      <c r="AU163" s="194" t="s">
        <v>14</v>
      </c>
      <c r="AY163" s="17" t="s">
        <v>151</v>
      </c>
      <c r="BE163" s="195">
        <f t="shared" si="24"/>
        <v>0</v>
      </c>
      <c r="BF163" s="195">
        <f t="shared" si="25"/>
        <v>0</v>
      </c>
      <c r="BG163" s="195">
        <f t="shared" si="26"/>
        <v>0</v>
      </c>
      <c r="BH163" s="195">
        <f t="shared" si="27"/>
        <v>0</v>
      </c>
      <c r="BI163" s="195">
        <f t="shared" si="28"/>
        <v>0</v>
      </c>
      <c r="BJ163" s="17" t="s">
        <v>14</v>
      </c>
      <c r="BK163" s="195">
        <f t="shared" si="29"/>
        <v>0</v>
      </c>
      <c r="BL163" s="17" t="s">
        <v>167</v>
      </c>
      <c r="BM163" s="194" t="s">
        <v>633</v>
      </c>
    </row>
    <row r="164" spans="2:65" s="1" customFormat="1" ht="16.5" customHeight="1">
      <c r="B164" s="34"/>
      <c r="C164" s="183" t="s">
        <v>445</v>
      </c>
      <c r="D164" s="183" t="s">
        <v>153</v>
      </c>
      <c r="E164" s="184" t="s">
        <v>2649</v>
      </c>
      <c r="F164" s="185" t="s">
        <v>2650</v>
      </c>
      <c r="G164" s="186" t="s">
        <v>1842</v>
      </c>
      <c r="H164" s="187">
        <v>1</v>
      </c>
      <c r="I164" s="188"/>
      <c r="J164" s="189">
        <f t="shared" si="20"/>
        <v>0</v>
      </c>
      <c r="K164" s="185" t="s">
        <v>1</v>
      </c>
      <c r="L164" s="38"/>
      <c r="M164" s="196" t="s">
        <v>1</v>
      </c>
      <c r="N164" s="197" t="s">
        <v>43</v>
      </c>
      <c r="O164" s="198"/>
      <c r="P164" s="199">
        <f t="shared" si="21"/>
        <v>0</v>
      </c>
      <c r="Q164" s="199">
        <v>0</v>
      </c>
      <c r="R164" s="199">
        <f t="shared" si="22"/>
        <v>0</v>
      </c>
      <c r="S164" s="199">
        <v>0</v>
      </c>
      <c r="T164" s="200">
        <f t="shared" si="23"/>
        <v>0</v>
      </c>
      <c r="AR164" s="194" t="s">
        <v>167</v>
      </c>
      <c r="AT164" s="194" t="s">
        <v>153</v>
      </c>
      <c r="AU164" s="194" t="s">
        <v>14</v>
      </c>
      <c r="AY164" s="17" t="s">
        <v>151</v>
      </c>
      <c r="BE164" s="195">
        <f t="shared" si="24"/>
        <v>0</v>
      </c>
      <c r="BF164" s="195">
        <f t="shared" si="25"/>
        <v>0</v>
      </c>
      <c r="BG164" s="195">
        <f t="shared" si="26"/>
        <v>0</v>
      </c>
      <c r="BH164" s="195">
        <f t="shared" si="27"/>
        <v>0</v>
      </c>
      <c r="BI164" s="195">
        <f t="shared" si="28"/>
        <v>0</v>
      </c>
      <c r="BJ164" s="17" t="s">
        <v>14</v>
      </c>
      <c r="BK164" s="195">
        <f t="shared" si="29"/>
        <v>0</v>
      </c>
      <c r="BL164" s="17" t="s">
        <v>167</v>
      </c>
      <c r="BM164" s="194" t="s">
        <v>644</v>
      </c>
    </row>
    <row r="165" spans="2:12" s="1" customFormat="1" ht="6.95" customHeight="1">
      <c r="B165" s="49"/>
      <c r="C165" s="50"/>
      <c r="D165" s="50"/>
      <c r="E165" s="50"/>
      <c r="F165" s="50"/>
      <c r="G165" s="50"/>
      <c r="H165" s="50"/>
      <c r="I165" s="142"/>
      <c r="J165" s="50"/>
      <c r="K165" s="50"/>
      <c r="L165" s="38"/>
    </row>
  </sheetData>
  <sheetProtection algorithmName="SHA-512" hashValue="xL60xCRZCmTwDMOJ9Lx5JGMTvAotmUKyTSAj6d73GLE8Sevd5eBCNIoFcqCsB9TwsF4u9Pdn6G7P0i9pmROaQA==" saltValue="5Sq6cIzPiGABZn7voH3LM6vSYCwMeWIOeVOcriXOxS6XqyI92SNH83O1ZNUFcem45FNtXZqGzIYGYmJqbNJQJA==" spinCount="100000" sheet="1" objects="1" scenarios="1" formatColumns="0" formatRows="0" autoFilter="0"/>
  <autoFilter ref="C121:K16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123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127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16" t="str">
        <f>'Rekapitulace stavby'!K6</f>
        <v>Rozšíření kapacit zázemí ZŠ Šlapanice - pavilon G</v>
      </c>
      <c r="F7" s="317"/>
      <c r="G7" s="317"/>
      <c r="H7" s="317"/>
      <c r="L7" s="20"/>
    </row>
    <row r="8" spans="2:12" s="1" customFormat="1" ht="12" customHeight="1">
      <c r="B8" s="38"/>
      <c r="D8" s="109" t="s">
        <v>128</v>
      </c>
      <c r="I8" s="110"/>
      <c r="L8" s="38"/>
    </row>
    <row r="9" spans="2:12" s="1" customFormat="1" ht="36.95" customHeight="1">
      <c r="B9" s="38"/>
      <c r="E9" s="318" t="s">
        <v>2651</v>
      </c>
      <c r="F9" s="319"/>
      <c r="G9" s="319"/>
      <c r="H9" s="31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36</v>
      </c>
      <c r="I12" s="112" t="s">
        <v>22</v>
      </c>
      <c r="J12" s="113" t="str">
        <f>'Rekapitulace stavby'!AN8</f>
        <v>11. 12. 2018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>00282651</v>
      </c>
      <c r="L14" s="38"/>
    </row>
    <row r="15" spans="2:12" s="1" customFormat="1" ht="18" customHeight="1">
      <c r="B15" s="38"/>
      <c r="E15" s="111" t="str">
        <f>IF('Rekapitulace stavby'!E11="","",'Rekapitulace stavby'!E11)</f>
        <v>Město Šlapanice</v>
      </c>
      <c r="I15" s="112" t="s">
        <v>28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29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0" t="str">
        <f>'Rekapitulace stavby'!E14</f>
        <v>Vyplň údaj</v>
      </c>
      <c r="F18" s="321"/>
      <c r="G18" s="321"/>
      <c r="H18" s="321"/>
      <c r="I18" s="112" t="s">
        <v>28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31</v>
      </c>
      <c r="I20" s="112" t="s">
        <v>25</v>
      </c>
      <c r="J20" s="111" t="str">
        <f>IF('Rekapitulace stavby'!AN16="","",'Rekapitulace stavby'!AN16)</f>
        <v>04679199</v>
      </c>
      <c r="L20" s="38"/>
    </row>
    <row r="21" spans="2:12" s="1" customFormat="1" ht="18" customHeight="1">
      <c r="B21" s="38"/>
      <c r="E21" s="111" t="str">
        <f>IF('Rekapitulace stavby'!E17="","",'Rekapitulace stavby'!E17)</f>
        <v>T PROJEKT AED s.r.o.</v>
      </c>
      <c r="I21" s="112" t="s">
        <v>28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35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28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22" t="s">
        <v>1</v>
      </c>
      <c r="F27" s="322"/>
      <c r="G27" s="322"/>
      <c r="H27" s="32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ROUND(J120,2)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ROUND((SUM(BE120:BE182)),2)</f>
        <v>0</v>
      </c>
      <c r="I33" s="123">
        <v>0.21</v>
      </c>
      <c r="J33" s="122">
        <f>ROUND(((SUM(BE120:BE182))*I33),2)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ROUND((SUM(BF120:BF182)),2)</f>
        <v>0</v>
      </c>
      <c r="I34" s="123">
        <v>0.15</v>
      </c>
      <c r="J34" s="122">
        <f>ROUND(((SUM(BF120:BF182))*I34),2)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ROUND((SUM(BG120:BG182)),2)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ROUND((SUM(BH120:BH182)),2)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ROUND((SUM(BI120:BI182)),2)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130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3" t="str">
        <f>E7</f>
        <v>Rozšíření kapacit zázemí ZŠ Šlapanice - pavilon G</v>
      </c>
      <c r="F85" s="324"/>
      <c r="G85" s="324"/>
      <c r="H85" s="324"/>
      <c r="I85" s="110"/>
      <c r="J85" s="35"/>
      <c r="K85" s="35"/>
      <c r="L85" s="38"/>
    </row>
    <row r="86" spans="2:12" s="1" customFormat="1" ht="12" customHeight="1">
      <c r="B86" s="34"/>
      <c r="C86" s="29" t="s">
        <v>128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95" t="str">
        <f>E9</f>
        <v>751-1 - Vzduchotechnika - zázemí</v>
      </c>
      <c r="F87" s="325"/>
      <c r="G87" s="325"/>
      <c r="H87" s="32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11. 12. 2018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Město Šlapanice</v>
      </c>
      <c r="G91" s="35"/>
      <c r="H91" s="35"/>
      <c r="I91" s="112" t="s">
        <v>31</v>
      </c>
      <c r="J91" s="32" t="str">
        <f>E21</f>
        <v>T PROJEKT AED s.r.o.</v>
      </c>
      <c r="K91" s="35"/>
      <c r="L91" s="38"/>
    </row>
    <row r="92" spans="2:12" s="1" customFormat="1" ht="15.2" customHeight="1">
      <c r="B92" s="34"/>
      <c r="C92" s="29" t="s">
        <v>29</v>
      </c>
      <c r="D92" s="35"/>
      <c r="E92" s="35"/>
      <c r="F92" s="27" t="str">
        <f>IF(E18="","",E18)</f>
        <v>Vyplň údaj</v>
      </c>
      <c r="G92" s="35"/>
      <c r="H92" s="35"/>
      <c r="I92" s="112" t="s">
        <v>35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131</v>
      </c>
      <c r="D94" s="147"/>
      <c r="E94" s="147"/>
      <c r="F94" s="147"/>
      <c r="G94" s="147"/>
      <c r="H94" s="147"/>
      <c r="I94" s="148"/>
      <c r="J94" s="149" t="s">
        <v>132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133</v>
      </c>
      <c r="D96" s="35"/>
      <c r="E96" s="35"/>
      <c r="F96" s="35"/>
      <c r="G96" s="35"/>
      <c r="H96" s="35"/>
      <c r="I96" s="110"/>
      <c r="J96" s="79">
        <f>J120</f>
        <v>0</v>
      </c>
      <c r="K96" s="35"/>
      <c r="L96" s="38"/>
      <c r="AU96" s="17" t="s">
        <v>134</v>
      </c>
    </row>
    <row r="97" spans="2:12" s="8" customFormat="1" ht="24.95" customHeight="1">
      <c r="B97" s="151"/>
      <c r="C97" s="152"/>
      <c r="D97" s="153" t="s">
        <v>277</v>
      </c>
      <c r="E97" s="154"/>
      <c r="F97" s="154"/>
      <c r="G97" s="154"/>
      <c r="H97" s="154"/>
      <c r="I97" s="155"/>
      <c r="J97" s="156">
        <f>J121</f>
        <v>0</v>
      </c>
      <c r="K97" s="152"/>
      <c r="L97" s="157"/>
    </row>
    <row r="98" spans="2:12" s="8" customFormat="1" ht="24.95" customHeight="1">
      <c r="B98" s="151"/>
      <c r="C98" s="152"/>
      <c r="D98" s="153" t="s">
        <v>291</v>
      </c>
      <c r="E98" s="154"/>
      <c r="F98" s="154"/>
      <c r="G98" s="154"/>
      <c r="H98" s="154"/>
      <c r="I98" s="155"/>
      <c r="J98" s="156">
        <f>J178</f>
        <v>0</v>
      </c>
      <c r="K98" s="152"/>
      <c r="L98" s="157"/>
    </row>
    <row r="99" spans="2:12" s="8" customFormat="1" ht="24.95" customHeight="1">
      <c r="B99" s="151"/>
      <c r="C99" s="152"/>
      <c r="D99" s="153" t="s">
        <v>135</v>
      </c>
      <c r="E99" s="154"/>
      <c r="F99" s="154"/>
      <c r="G99" s="154"/>
      <c r="H99" s="154"/>
      <c r="I99" s="155"/>
      <c r="J99" s="156">
        <f>J180</f>
        <v>0</v>
      </c>
      <c r="K99" s="152"/>
      <c r="L99" s="157"/>
    </row>
    <row r="100" spans="2:12" s="11" customFormat="1" ht="19.9" customHeight="1">
      <c r="B100" s="201"/>
      <c r="C100" s="202"/>
      <c r="D100" s="203" t="s">
        <v>2652</v>
      </c>
      <c r="E100" s="204"/>
      <c r="F100" s="204"/>
      <c r="G100" s="204"/>
      <c r="H100" s="204"/>
      <c r="I100" s="205"/>
      <c r="J100" s="206">
        <f>J181</f>
        <v>0</v>
      </c>
      <c r="K100" s="202"/>
      <c r="L100" s="207"/>
    </row>
    <row r="101" spans="2:12" s="1" customFormat="1" ht="21.75" customHeight="1">
      <c r="B101" s="34"/>
      <c r="C101" s="35"/>
      <c r="D101" s="35"/>
      <c r="E101" s="35"/>
      <c r="F101" s="35"/>
      <c r="G101" s="35"/>
      <c r="H101" s="35"/>
      <c r="I101" s="110"/>
      <c r="J101" s="35"/>
      <c r="K101" s="35"/>
      <c r="L101" s="38"/>
    </row>
    <row r="102" spans="2:12" s="1" customFormat="1" ht="6.95" customHeight="1">
      <c r="B102" s="49"/>
      <c r="C102" s="50"/>
      <c r="D102" s="50"/>
      <c r="E102" s="50"/>
      <c r="F102" s="50"/>
      <c r="G102" s="50"/>
      <c r="H102" s="50"/>
      <c r="I102" s="142"/>
      <c r="J102" s="50"/>
      <c r="K102" s="50"/>
      <c r="L102" s="38"/>
    </row>
    <row r="106" spans="2:12" s="1" customFormat="1" ht="6.95" customHeight="1">
      <c r="B106" s="51"/>
      <c r="C106" s="52"/>
      <c r="D106" s="52"/>
      <c r="E106" s="52"/>
      <c r="F106" s="52"/>
      <c r="G106" s="52"/>
      <c r="H106" s="52"/>
      <c r="I106" s="145"/>
      <c r="J106" s="52"/>
      <c r="K106" s="52"/>
      <c r="L106" s="38"/>
    </row>
    <row r="107" spans="2:12" s="1" customFormat="1" ht="24.95" customHeight="1">
      <c r="B107" s="34"/>
      <c r="C107" s="23" t="s">
        <v>136</v>
      </c>
      <c r="D107" s="35"/>
      <c r="E107" s="35"/>
      <c r="F107" s="35"/>
      <c r="G107" s="35"/>
      <c r="H107" s="35"/>
      <c r="I107" s="110"/>
      <c r="J107" s="35"/>
      <c r="K107" s="35"/>
      <c r="L107" s="38"/>
    </row>
    <row r="108" spans="2:12" s="1" customFormat="1" ht="6.95" customHeight="1">
      <c r="B108" s="34"/>
      <c r="C108" s="35"/>
      <c r="D108" s="35"/>
      <c r="E108" s="35"/>
      <c r="F108" s="35"/>
      <c r="G108" s="35"/>
      <c r="H108" s="35"/>
      <c r="I108" s="110"/>
      <c r="J108" s="35"/>
      <c r="K108" s="35"/>
      <c r="L108" s="38"/>
    </row>
    <row r="109" spans="2:12" s="1" customFormat="1" ht="12" customHeight="1">
      <c r="B109" s="34"/>
      <c r="C109" s="29" t="s">
        <v>16</v>
      </c>
      <c r="D109" s="35"/>
      <c r="E109" s="35"/>
      <c r="F109" s="35"/>
      <c r="G109" s="35"/>
      <c r="H109" s="35"/>
      <c r="I109" s="110"/>
      <c r="J109" s="35"/>
      <c r="K109" s="35"/>
      <c r="L109" s="38"/>
    </row>
    <row r="110" spans="2:12" s="1" customFormat="1" ht="16.5" customHeight="1">
      <c r="B110" s="34"/>
      <c r="C110" s="35"/>
      <c r="D110" s="35"/>
      <c r="E110" s="323" t="str">
        <f>E7</f>
        <v>Rozšíření kapacit zázemí ZŠ Šlapanice - pavilon G</v>
      </c>
      <c r="F110" s="324"/>
      <c r="G110" s="324"/>
      <c r="H110" s="324"/>
      <c r="I110" s="110"/>
      <c r="J110" s="35"/>
      <c r="K110" s="35"/>
      <c r="L110" s="38"/>
    </row>
    <row r="111" spans="2:12" s="1" customFormat="1" ht="12" customHeight="1">
      <c r="B111" s="34"/>
      <c r="C111" s="29" t="s">
        <v>128</v>
      </c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16.5" customHeight="1">
      <c r="B112" s="34"/>
      <c r="C112" s="35"/>
      <c r="D112" s="35"/>
      <c r="E112" s="295" t="str">
        <f>E9</f>
        <v>751-1 - Vzduchotechnika - zázemí</v>
      </c>
      <c r="F112" s="325"/>
      <c r="G112" s="325"/>
      <c r="H112" s="325"/>
      <c r="I112" s="110"/>
      <c r="J112" s="35"/>
      <c r="K112" s="35"/>
      <c r="L112" s="38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12" s="1" customFormat="1" ht="12" customHeight="1">
      <c r="B114" s="34"/>
      <c r="C114" s="29" t="s">
        <v>20</v>
      </c>
      <c r="D114" s="35"/>
      <c r="E114" s="35"/>
      <c r="F114" s="27" t="str">
        <f>F12</f>
        <v xml:space="preserve"> </v>
      </c>
      <c r="G114" s="35"/>
      <c r="H114" s="35"/>
      <c r="I114" s="112" t="s">
        <v>22</v>
      </c>
      <c r="J114" s="61" t="str">
        <f>IF(J12="","",J12)</f>
        <v>11. 12. 2018</v>
      </c>
      <c r="K114" s="35"/>
      <c r="L114" s="38"/>
    </row>
    <row r="115" spans="2:12" s="1" customFormat="1" ht="6.95" customHeight="1">
      <c r="B115" s="34"/>
      <c r="C115" s="35"/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12" s="1" customFormat="1" ht="27.95" customHeight="1">
      <c r="B116" s="34"/>
      <c r="C116" s="29" t="s">
        <v>24</v>
      </c>
      <c r="D116" s="35"/>
      <c r="E116" s="35"/>
      <c r="F116" s="27" t="str">
        <f>E15</f>
        <v>Město Šlapanice</v>
      </c>
      <c r="G116" s="35"/>
      <c r="H116" s="35"/>
      <c r="I116" s="112" t="s">
        <v>31</v>
      </c>
      <c r="J116" s="32" t="str">
        <f>E21</f>
        <v>T PROJEKT AED s.r.o.</v>
      </c>
      <c r="K116" s="35"/>
      <c r="L116" s="38"/>
    </row>
    <row r="117" spans="2:12" s="1" customFormat="1" ht="15.2" customHeight="1">
      <c r="B117" s="34"/>
      <c r="C117" s="29" t="s">
        <v>29</v>
      </c>
      <c r="D117" s="35"/>
      <c r="E117" s="35"/>
      <c r="F117" s="27" t="str">
        <f>IF(E18="","",E18)</f>
        <v>Vyplň údaj</v>
      </c>
      <c r="G117" s="35"/>
      <c r="H117" s="35"/>
      <c r="I117" s="112" t="s">
        <v>35</v>
      </c>
      <c r="J117" s="32" t="str">
        <f>E24</f>
        <v xml:space="preserve"> </v>
      </c>
      <c r="K117" s="35"/>
      <c r="L117" s="38"/>
    </row>
    <row r="118" spans="2:12" s="1" customFormat="1" ht="10.3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20" s="9" customFormat="1" ht="29.25" customHeight="1">
      <c r="B119" s="158"/>
      <c r="C119" s="159" t="s">
        <v>137</v>
      </c>
      <c r="D119" s="160" t="s">
        <v>63</v>
      </c>
      <c r="E119" s="160" t="s">
        <v>59</v>
      </c>
      <c r="F119" s="160" t="s">
        <v>60</v>
      </c>
      <c r="G119" s="160" t="s">
        <v>138</v>
      </c>
      <c r="H119" s="160" t="s">
        <v>139</v>
      </c>
      <c r="I119" s="161" t="s">
        <v>140</v>
      </c>
      <c r="J119" s="162" t="s">
        <v>132</v>
      </c>
      <c r="K119" s="163" t="s">
        <v>141</v>
      </c>
      <c r="L119" s="164"/>
      <c r="M119" s="70" t="s">
        <v>1</v>
      </c>
      <c r="N119" s="71" t="s">
        <v>42</v>
      </c>
      <c r="O119" s="71" t="s">
        <v>142</v>
      </c>
      <c r="P119" s="71" t="s">
        <v>143</v>
      </c>
      <c r="Q119" s="71" t="s">
        <v>144</v>
      </c>
      <c r="R119" s="71" t="s">
        <v>145</v>
      </c>
      <c r="S119" s="71" t="s">
        <v>146</v>
      </c>
      <c r="T119" s="72" t="s">
        <v>147</v>
      </c>
    </row>
    <row r="120" spans="2:63" s="1" customFormat="1" ht="22.9" customHeight="1">
      <c r="B120" s="34"/>
      <c r="C120" s="77" t="s">
        <v>148</v>
      </c>
      <c r="D120" s="35"/>
      <c r="E120" s="35"/>
      <c r="F120" s="35"/>
      <c r="G120" s="35"/>
      <c r="H120" s="35"/>
      <c r="I120" s="110"/>
      <c r="J120" s="165">
        <f>BK120</f>
        <v>0</v>
      </c>
      <c r="K120" s="35"/>
      <c r="L120" s="38"/>
      <c r="M120" s="73"/>
      <c r="N120" s="74"/>
      <c r="O120" s="74"/>
      <c r="P120" s="166">
        <f>P121+P178+P180</f>
        <v>0</v>
      </c>
      <c r="Q120" s="74"/>
      <c r="R120" s="166">
        <f>R121+R178+R180</f>
        <v>0</v>
      </c>
      <c r="S120" s="74"/>
      <c r="T120" s="167">
        <f>T121+T178+T180</f>
        <v>0</v>
      </c>
      <c r="AT120" s="17" t="s">
        <v>77</v>
      </c>
      <c r="AU120" s="17" t="s">
        <v>134</v>
      </c>
      <c r="BK120" s="168">
        <f>BK121+BK178+BK180</f>
        <v>0</v>
      </c>
    </row>
    <row r="121" spans="2:63" s="10" customFormat="1" ht="25.9" customHeight="1">
      <c r="B121" s="169"/>
      <c r="C121" s="170"/>
      <c r="D121" s="171" t="s">
        <v>77</v>
      </c>
      <c r="E121" s="172" t="s">
        <v>773</v>
      </c>
      <c r="F121" s="172" t="s">
        <v>774</v>
      </c>
      <c r="G121" s="170"/>
      <c r="H121" s="170"/>
      <c r="I121" s="173"/>
      <c r="J121" s="174">
        <f>BK121</f>
        <v>0</v>
      </c>
      <c r="K121" s="170"/>
      <c r="L121" s="175"/>
      <c r="M121" s="176"/>
      <c r="N121" s="177"/>
      <c r="O121" s="177"/>
      <c r="P121" s="178">
        <f>SUM(P122:P177)</f>
        <v>0</v>
      </c>
      <c r="Q121" s="177"/>
      <c r="R121" s="178">
        <f>SUM(R122:R177)</f>
        <v>0</v>
      </c>
      <c r="S121" s="177"/>
      <c r="T121" s="179">
        <f>SUM(T122:T177)</f>
        <v>0</v>
      </c>
      <c r="AR121" s="180" t="s">
        <v>87</v>
      </c>
      <c r="AT121" s="181" t="s">
        <v>77</v>
      </c>
      <c r="AU121" s="181" t="s">
        <v>78</v>
      </c>
      <c r="AY121" s="180" t="s">
        <v>151</v>
      </c>
      <c r="BK121" s="182">
        <f>SUM(BK122:BK177)</f>
        <v>0</v>
      </c>
    </row>
    <row r="122" spans="2:65" s="1" customFormat="1" ht="16.5" customHeight="1">
      <c r="B122" s="34"/>
      <c r="C122" s="183" t="s">
        <v>87</v>
      </c>
      <c r="D122" s="183" t="s">
        <v>153</v>
      </c>
      <c r="E122" s="184" t="s">
        <v>2653</v>
      </c>
      <c r="F122" s="185" t="s">
        <v>2654</v>
      </c>
      <c r="G122" s="186" t="s">
        <v>1842</v>
      </c>
      <c r="H122" s="187">
        <v>1</v>
      </c>
      <c r="I122" s="188"/>
      <c r="J122" s="189">
        <f aca="true" t="shared" si="0" ref="J122:J153">ROUND(I122*H122,2)</f>
        <v>0</v>
      </c>
      <c r="K122" s="185" t="s">
        <v>1</v>
      </c>
      <c r="L122" s="38"/>
      <c r="M122" s="190" t="s">
        <v>1</v>
      </c>
      <c r="N122" s="191" t="s">
        <v>43</v>
      </c>
      <c r="O122" s="66"/>
      <c r="P122" s="192">
        <f aca="true" t="shared" si="1" ref="P122:P153">O122*H122</f>
        <v>0</v>
      </c>
      <c r="Q122" s="192">
        <v>0</v>
      </c>
      <c r="R122" s="192">
        <f aca="true" t="shared" si="2" ref="R122:R153">Q122*H122</f>
        <v>0</v>
      </c>
      <c r="S122" s="192">
        <v>0</v>
      </c>
      <c r="T122" s="193">
        <f aca="true" t="shared" si="3" ref="T122:T153">S122*H122</f>
        <v>0</v>
      </c>
      <c r="AR122" s="194" t="s">
        <v>167</v>
      </c>
      <c r="AT122" s="194" t="s">
        <v>153</v>
      </c>
      <c r="AU122" s="194" t="s">
        <v>14</v>
      </c>
      <c r="AY122" s="17" t="s">
        <v>151</v>
      </c>
      <c r="BE122" s="195">
        <f aca="true" t="shared" si="4" ref="BE122:BE153">IF(N122="základní",J122,0)</f>
        <v>0</v>
      </c>
      <c r="BF122" s="195">
        <f aca="true" t="shared" si="5" ref="BF122:BF153">IF(N122="snížená",J122,0)</f>
        <v>0</v>
      </c>
      <c r="BG122" s="195">
        <f aca="true" t="shared" si="6" ref="BG122:BG153">IF(N122="zákl. přenesená",J122,0)</f>
        <v>0</v>
      </c>
      <c r="BH122" s="195">
        <f aca="true" t="shared" si="7" ref="BH122:BH153">IF(N122="sníž. přenesená",J122,0)</f>
        <v>0</v>
      </c>
      <c r="BI122" s="195">
        <f aca="true" t="shared" si="8" ref="BI122:BI153">IF(N122="nulová",J122,0)</f>
        <v>0</v>
      </c>
      <c r="BJ122" s="17" t="s">
        <v>14</v>
      </c>
      <c r="BK122" s="195">
        <f aca="true" t="shared" si="9" ref="BK122:BK153">ROUND(I122*H122,2)</f>
        <v>0</v>
      </c>
      <c r="BL122" s="17" t="s">
        <v>167</v>
      </c>
      <c r="BM122" s="194" t="s">
        <v>167</v>
      </c>
    </row>
    <row r="123" spans="2:65" s="1" customFormat="1" ht="16.5" customHeight="1">
      <c r="B123" s="34"/>
      <c r="C123" s="183" t="s">
        <v>163</v>
      </c>
      <c r="D123" s="183" t="s">
        <v>153</v>
      </c>
      <c r="E123" s="184" t="s">
        <v>849</v>
      </c>
      <c r="F123" s="185" t="s">
        <v>2655</v>
      </c>
      <c r="G123" s="186" t="s">
        <v>1842</v>
      </c>
      <c r="H123" s="187">
        <v>1</v>
      </c>
      <c r="I123" s="188"/>
      <c r="J123" s="189">
        <f t="shared" si="0"/>
        <v>0</v>
      </c>
      <c r="K123" s="185" t="s">
        <v>1</v>
      </c>
      <c r="L123" s="38"/>
      <c r="M123" s="190" t="s">
        <v>1</v>
      </c>
      <c r="N123" s="191" t="s">
        <v>43</v>
      </c>
      <c r="O123" s="66"/>
      <c r="P123" s="192">
        <f t="shared" si="1"/>
        <v>0</v>
      </c>
      <c r="Q123" s="192">
        <v>0</v>
      </c>
      <c r="R123" s="192">
        <f t="shared" si="2"/>
        <v>0</v>
      </c>
      <c r="S123" s="192">
        <v>0</v>
      </c>
      <c r="T123" s="193">
        <f t="shared" si="3"/>
        <v>0</v>
      </c>
      <c r="AR123" s="194" t="s">
        <v>167</v>
      </c>
      <c r="AT123" s="194" t="s">
        <v>153</v>
      </c>
      <c r="AU123" s="194" t="s">
        <v>14</v>
      </c>
      <c r="AY123" s="17" t="s">
        <v>151</v>
      </c>
      <c r="BE123" s="195">
        <f t="shared" si="4"/>
        <v>0</v>
      </c>
      <c r="BF123" s="195">
        <f t="shared" si="5"/>
        <v>0</v>
      </c>
      <c r="BG123" s="195">
        <f t="shared" si="6"/>
        <v>0</v>
      </c>
      <c r="BH123" s="195">
        <f t="shared" si="7"/>
        <v>0</v>
      </c>
      <c r="BI123" s="195">
        <f t="shared" si="8"/>
        <v>0</v>
      </c>
      <c r="BJ123" s="17" t="s">
        <v>14</v>
      </c>
      <c r="BK123" s="195">
        <f t="shared" si="9"/>
        <v>0</v>
      </c>
      <c r="BL123" s="17" t="s">
        <v>167</v>
      </c>
      <c r="BM123" s="194" t="s">
        <v>174</v>
      </c>
    </row>
    <row r="124" spans="2:65" s="1" customFormat="1" ht="16.5" customHeight="1">
      <c r="B124" s="34"/>
      <c r="C124" s="183" t="s">
        <v>167</v>
      </c>
      <c r="D124" s="183" t="s">
        <v>153</v>
      </c>
      <c r="E124" s="184" t="s">
        <v>855</v>
      </c>
      <c r="F124" s="185" t="s">
        <v>2656</v>
      </c>
      <c r="G124" s="186" t="s">
        <v>1842</v>
      </c>
      <c r="H124" s="187">
        <v>1</v>
      </c>
      <c r="I124" s="188"/>
      <c r="J124" s="189">
        <f t="shared" si="0"/>
        <v>0</v>
      </c>
      <c r="K124" s="185" t="s">
        <v>1</v>
      </c>
      <c r="L124" s="38"/>
      <c r="M124" s="190" t="s">
        <v>1</v>
      </c>
      <c r="N124" s="191" t="s">
        <v>43</v>
      </c>
      <c r="O124" s="66"/>
      <c r="P124" s="192">
        <f t="shared" si="1"/>
        <v>0</v>
      </c>
      <c r="Q124" s="192">
        <v>0</v>
      </c>
      <c r="R124" s="192">
        <f t="shared" si="2"/>
        <v>0</v>
      </c>
      <c r="S124" s="192">
        <v>0</v>
      </c>
      <c r="T124" s="193">
        <f t="shared" si="3"/>
        <v>0</v>
      </c>
      <c r="AR124" s="194" t="s">
        <v>167</v>
      </c>
      <c r="AT124" s="194" t="s">
        <v>153</v>
      </c>
      <c r="AU124" s="194" t="s">
        <v>14</v>
      </c>
      <c r="AY124" s="17" t="s">
        <v>151</v>
      </c>
      <c r="BE124" s="195">
        <f t="shared" si="4"/>
        <v>0</v>
      </c>
      <c r="BF124" s="195">
        <f t="shared" si="5"/>
        <v>0</v>
      </c>
      <c r="BG124" s="195">
        <f t="shared" si="6"/>
        <v>0</v>
      </c>
      <c r="BH124" s="195">
        <f t="shared" si="7"/>
        <v>0</v>
      </c>
      <c r="BI124" s="195">
        <f t="shared" si="8"/>
        <v>0</v>
      </c>
      <c r="BJ124" s="17" t="s">
        <v>14</v>
      </c>
      <c r="BK124" s="195">
        <f t="shared" si="9"/>
        <v>0</v>
      </c>
      <c r="BL124" s="17" t="s">
        <v>167</v>
      </c>
      <c r="BM124" s="194" t="s">
        <v>234</v>
      </c>
    </row>
    <row r="125" spans="2:65" s="1" customFormat="1" ht="36" customHeight="1">
      <c r="B125" s="34"/>
      <c r="C125" s="183" t="s">
        <v>150</v>
      </c>
      <c r="D125" s="183" t="s">
        <v>153</v>
      </c>
      <c r="E125" s="184" t="s">
        <v>2657</v>
      </c>
      <c r="F125" s="185" t="s">
        <v>2658</v>
      </c>
      <c r="G125" s="186" t="s">
        <v>1842</v>
      </c>
      <c r="H125" s="187">
        <v>12</v>
      </c>
      <c r="I125" s="188"/>
      <c r="J125" s="189">
        <f t="shared" si="0"/>
        <v>0</v>
      </c>
      <c r="K125" s="185" t="s">
        <v>1</v>
      </c>
      <c r="L125" s="38"/>
      <c r="M125" s="190" t="s">
        <v>1</v>
      </c>
      <c r="N125" s="191" t="s">
        <v>43</v>
      </c>
      <c r="O125" s="66"/>
      <c r="P125" s="192">
        <f t="shared" si="1"/>
        <v>0</v>
      </c>
      <c r="Q125" s="192">
        <v>0</v>
      </c>
      <c r="R125" s="192">
        <f t="shared" si="2"/>
        <v>0</v>
      </c>
      <c r="S125" s="192">
        <v>0</v>
      </c>
      <c r="T125" s="193">
        <f t="shared" si="3"/>
        <v>0</v>
      </c>
      <c r="AR125" s="194" t="s">
        <v>167</v>
      </c>
      <c r="AT125" s="194" t="s">
        <v>153</v>
      </c>
      <c r="AU125" s="194" t="s">
        <v>14</v>
      </c>
      <c r="AY125" s="17" t="s">
        <v>151</v>
      </c>
      <c r="BE125" s="195">
        <f t="shared" si="4"/>
        <v>0</v>
      </c>
      <c r="BF125" s="195">
        <f t="shared" si="5"/>
        <v>0</v>
      </c>
      <c r="BG125" s="195">
        <f t="shared" si="6"/>
        <v>0</v>
      </c>
      <c r="BH125" s="195">
        <f t="shared" si="7"/>
        <v>0</v>
      </c>
      <c r="BI125" s="195">
        <f t="shared" si="8"/>
        <v>0</v>
      </c>
      <c r="BJ125" s="17" t="s">
        <v>14</v>
      </c>
      <c r="BK125" s="195">
        <f t="shared" si="9"/>
        <v>0</v>
      </c>
      <c r="BL125" s="17" t="s">
        <v>167</v>
      </c>
      <c r="BM125" s="194" t="s">
        <v>247</v>
      </c>
    </row>
    <row r="126" spans="2:65" s="1" customFormat="1" ht="24" customHeight="1">
      <c r="B126" s="34"/>
      <c r="C126" s="183" t="s">
        <v>174</v>
      </c>
      <c r="D126" s="183" t="s">
        <v>153</v>
      </c>
      <c r="E126" s="184" t="s">
        <v>2659</v>
      </c>
      <c r="F126" s="185" t="s">
        <v>2660</v>
      </c>
      <c r="G126" s="186" t="s">
        <v>1842</v>
      </c>
      <c r="H126" s="187">
        <v>1</v>
      </c>
      <c r="I126" s="188"/>
      <c r="J126" s="189">
        <f t="shared" si="0"/>
        <v>0</v>
      </c>
      <c r="K126" s="185" t="s">
        <v>1</v>
      </c>
      <c r="L126" s="38"/>
      <c r="M126" s="190" t="s">
        <v>1</v>
      </c>
      <c r="N126" s="191" t="s">
        <v>43</v>
      </c>
      <c r="O126" s="66"/>
      <c r="P126" s="192">
        <f t="shared" si="1"/>
        <v>0</v>
      </c>
      <c r="Q126" s="192">
        <v>0</v>
      </c>
      <c r="R126" s="192">
        <f t="shared" si="2"/>
        <v>0</v>
      </c>
      <c r="S126" s="192">
        <v>0</v>
      </c>
      <c r="T126" s="193">
        <f t="shared" si="3"/>
        <v>0</v>
      </c>
      <c r="AR126" s="194" t="s">
        <v>167</v>
      </c>
      <c r="AT126" s="194" t="s">
        <v>153</v>
      </c>
      <c r="AU126" s="194" t="s">
        <v>14</v>
      </c>
      <c r="AY126" s="17" t="s">
        <v>151</v>
      </c>
      <c r="BE126" s="195">
        <f t="shared" si="4"/>
        <v>0</v>
      </c>
      <c r="BF126" s="195">
        <f t="shared" si="5"/>
        <v>0</v>
      </c>
      <c r="BG126" s="195">
        <f t="shared" si="6"/>
        <v>0</v>
      </c>
      <c r="BH126" s="195">
        <f t="shared" si="7"/>
        <v>0</v>
      </c>
      <c r="BI126" s="195">
        <f t="shared" si="8"/>
        <v>0</v>
      </c>
      <c r="BJ126" s="17" t="s">
        <v>14</v>
      </c>
      <c r="BK126" s="195">
        <f t="shared" si="9"/>
        <v>0</v>
      </c>
      <c r="BL126" s="17" t="s">
        <v>167</v>
      </c>
      <c r="BM126" s="194" t="s">
        <v>256</v>
      </c>
    </row>
    <row r="127" spans="2:65" s="1" customFormat="1" ht="16.5" customHeight="1">
      <c r="B127" s="34"/>
      <c r="C127" s="183" t="s">
        <v>152</v>
      </c>
      <c r="D127" s="183" t="s">
        <v>153</v>
      </c>
      <c r="E127" s="184" t="s">
        <v>2661</v>
      </c>
      <c r="F127" s="185" t="s">
        <v>2662</v>
      </c>
      <c r="G127" s="186" t="s">
        <v>1842</v>
      </c>
      <c r="H127" s="187">
        <v>18</v>
      </c>
      <c r="I127" s="188"/>
      <c r="J127" s="189">
        <f t="shared" si="0"/>
        <v>0</v>
      </c>
      <c r="K127" s="185" t="s">
        <v>1</v>
      </c>
      <c r="L127" s="38"/>
      <c r="M127" s="190" t="s">
        <v>1</v>
      </c>
      <c r="N127" s="191" t="s">
        <v>43</v>
      </c>
      <c r="O127" s="66"/>
      <c r="P127" s="192">
        <f t="shared" si="1"/>
        <v>0</v>
      </c>
      <c r="Q127" s="192">
        <v>0</v>
      </c>
      <c r="R127" s="192">
        <f t="shared" si="2"/>
        <v>0</v>
      </c>
      <c r="S127" s="192">
        <v>0</v>
      </c>
      <c r="T127" s="193">
        <f t="shared" si="3"/>
        <v>0</v>
      </c>
      <c r="AR127" s="194" t="s">
        <v>167</v>
      </c>
      <c r="AT127" s="194" t="s">
        <v>153</v>
      </c>
      <c r="AU127" s="194" t="s">
        <v>14</v>
      </c>
      <c r="AY127" s="17" t="s">
        <v>151</v>
      </c>
      <c r="BE127" s="195">
        <f t="shared" si="4"/>
        <v>0</v>
      </c>
      <c r="BF127" s="195">
        <f t="shared" si="5"/>
        <v>0</v>
      </c>
      <c r="BG127" s="195">
        <f t="shared" si="6"/>
        <v>0</v>
      </c>
      <c r="BH127" s="195">
        <f t="shared" si="7"/>
        <v>0</v>
      </c>
      <c r="BI127" s="195">
        <f t="shared" si="8"/>
        <v>0</v>
      </c>
      <c r="BJ127" s="17" t="s">
        <v>14</v>
      </c>
      <c r="BK127" s="195">
        <f t="shared" si="9"/>
        <v>0</v>
      </c>
      <c r="BL127" s="17" t="s">
        <v>167</v>
      </c>
      <c r="BM127" s="194" t="s">
        <v>343</v>
      </c>
    </row>
    <row r="128" spans="2:65" s="1" customFormat="1" ht="16.5" customHeight="1">
      <c r="B128" s="34"/>
      <c r="C128" s="183" t="s">
        <v>234</v>
      </c>
      <c r="D128" s="183" t="s">
        <v>153</v>
      </c>
      <c r="E128" s="184" t="s">
        <v>2663</v>
      </c>
      <c r="F128" s="185" t="s">
        <v>2664</v>
      </c>
      <c r="G128" s="186" t="s">
        <v>1842</v>
      </c>
      <c r="H128" s="187">
        <v>1</v>
      </c>
      <c r="I128" s="188"/>
      <c r="J128" s="189">
        <f t="shared" si="0"/>
        <v>0</v>
      </c>
      <c r="K128" s="185" t="s">
        <v>1</v>
      </c>
      <c r="L128" s="38"/>
      <c r="M128" s="190" t="s">
        <v>1</v>
      </c>
      <c r="N128" s="191" t="s">
        <v>43</v>
      </c>
      <c r="O128" s="66"/>
      <c r="P128" s="192">
        <f t="shared" si="1"/>
        <v>0</v>
      </c>
      <c r="Q128" s="192">
        <v>0</v>
      </c>
      <c r="R128" s="192">
        <f t="shared" si="2"/>
        <v>0</v>
      </c>
      <c r="S128" s="192">
        <v>0</v>
      </c>
      <c r="T128" s="193">
        <f t="shared" si="3"/>
        <v>0</v>
      </c>
      <c r="AR128" s="194" t="s">
        <v>167</v>
      </c>
      <c r="AT128" s="194" t="s">
        <v>153</v>
      </c>
      <c r="AU128" s="194" t="s">
        <v>14</v>
      </c>
      <c r="AY128" s="17" t="s">
        <v>151</v>
      </c>
      <c r="BE128" s="195">
        <f t="shared" si="4"/>
        <v>0</v>
      </c>
      <c r="BF128" s="195">
        <f t="shared" si="5"/>
        <v>0</v>
      </c>
      <c r="BG128" s="195">
        <f t="shared" si="6"/>
        <v>0</v>
      </c>
      <c r="BH128" s="195">
        <f t="shared" si="7"/>
        <v>0</v>
      </c>
      <c r="BI128" s="195">
        <f t="shared" si="8"/>
        <v>0</v>
      </c>
      <c r="BJ128" s="17" t="s">
        <v>14</v>
      </c>
      <c r="BK128" s="195">
        <f t="shared" si="9"/>
        <v>0</v>
      </c>
      <c r="BL128" s="17" t="s">
        <v>167</v>
      </c>
      <c r="BM128" s="194" t="s">
        <v>264</v>
      </c>
    </row>
    <row r="129" spans="2:65" s="1" customFormat="1" ht="16.5" customHeight="1">
      <c r="B129" s="34"/>
      <c r="C129" s="183" t="s">
        <v>217</v>
      </c>
      <c r="D129" s="183" t="s">
        <v>153</v>
      </c>
      <c r="E129" s="184" t="s">
        <v>2665</v>
      </c>
      <c r="F129" s="185" t="s">
        <v>2666</v>
      </c>
      <c r="G129" s="186" t="s">
        <v>1842</v>
      </c>
      <c r="H129" s="187">
        <v>17</v>
      </c>
      <c r="I129" s="188"/>
      <c r="J129" s="189">
        <f t="shared" si="0"/>
        <v>0</v>
      </c>
      <c r="K129" s="185" t="s">
        <v>1</v>
      </c>
      <c r="L129" s="38"/>
      <c r="M129" s="190" t="s">
        <v>1</v>
      </c>
      <c r="N129" s="191" t="s">
        <v>43</v>
      </c>
      <c r="O129" s="66"/>
      <c r="P129" s="192">
        <f t="shared" si="1"/>
        <v>0</v>
      </c>
      <c r="Q129" s="192">
        <v>0</v>
      </c>
      <c r="R129" s="192">
        <f t="shared" si="2"/>
        <v>0</v>
      </c>
      <c r="S129" s="192">
        <v>0</v>
      </c>
      <c r="T129" s="193">
        <f t="shared" si="3"/>
        <v>0</v>
      </c>
      <c r="AR129" s="194" t="s">
        <v>167</v>
      </c>
      <c r="AT129" s="194" t="s">
        <v>153</v>
      </c>
      <c r="AU129" s="194" t="s">
        <v>14</v>
      </c>
      <c r="AY129" s="17" t="s">
        <v>151</v>
      </c>
      <c r="BE129" s="195">
        <f t="shared" si="4"/>
        <v>0</v>
      </c>
      <c r="BF129" s="195">
        <f t="shared" si="5"/>
        <v>0</v>
      </c>
      <c r="BG129" s="195">
        <f t="shared" si="6"/>
        <v>0</v>
      </c>
      <c r="BH129" s="195">
        <f t="shared" si="7"/>
        <v>0</v>
      </c>
      <c r="BI129" s="195">
        <f t="shared" si="8"/>
        <v>0</v>
      </c>
      <c r="BJ129" s="17" t="s">
        <v>14</v>
      </c>
      <c r="BK129" s="195">
        <f t="shared" si="9"/>
        <v>0</v>
      </c>
      <c r="BL129" s="17" t="s">
        <v>167</v>
      </c>
      <c r="BM129" s="194" t="s">
        <v>361</v>
      </c>
    </row>
    <row r="130" spans="2:65" s="1" customFormat="1" ht="24" customHeight="1">
      <c r="B130" s="34"/>
      <c r="C130" s="183" t="s">
        <v>247</v>
      </c>
      <c r="D130" s="183" t="s">
        <v>153</v>
      </c>
      <c r="E130" s="184" t="s">
        <v>2667</v>
      </c>
      <c r="F130" s="185" t="s">
        <v>2668</v>
      </c>
      <c r="G130" s="186" t="s">
        <v>1842</v>
      </c>
      <c r="H130" s="187">
        <v>1</v>
      </c>
      <c r="I130" s="188"/>
      <c r="J130" s="189">
        <f t="shared" si="0"/>
        <v>0</v>
      </c>
      <c r="K130" s="185" t="s">
        <v>1</v>
      </c>
      <c r="L130" s="38"/>
      <c r="M130" s="190" t="s">
        <v>1</v>
      </c>
      <c r="N130" s="191" t="s">
        <v>43</v>
      </c>
      <c r="O130" s="66"/>
      <c r="P130" s="192">
        <f t="shared" si="1"/>
        <v>0</v>
      </c>
      <c r="Q130" s="192">
        <v>0</v>
      </c>
      <c r="R130" s="192">
        <f t="shared" si="2"/>
        <v>0</v>
      </c>
      <c r="S130" s="192">
        <v>0</v>
      </c>
      <c r="T130" s="193">
        <f t="shared" si="3"/>
        <v>0</v>
      </c>
      <c r="AR130" s="194" t="s">
        <v>167</v>
      </c>
      <c r="AT130" s="194" t="s">
        <v>153</v>
      </c>
      <c r="AU130" s="194" t="s">
        <v>14</v>
      </c>
      <c r="AY130" s="17" t="s">
        <v>151</v>
      </c>
      <c r="BE130" s="195">
        <f t="shared" si="4"/>
        <v>0</v>
      </c>
      <c r="BF130" s="195">
        <f t="shared" si="5"/>
        <v>0</v>
      </c>
      <c r="BG130" s="195">
        <f t="shared" si="6"/>
        <v>0</v>
      </c>
      <c r="BH130" s="195">
        <f t="shared" si="7"/>
        <v>0</v>
      </c>
      <c r="BI130" s="195">
        <f t="shared" si="8"/>
        <v>0</v>
      </c>
      <c r="BJ130" s="17" t="s">
        <v>14</v>
      </c>
      <c r="BK130" s="195">
        <f t="shared" si="9"/>
        <v>0</v>
      </c>
      <c r="BL130" s="17" t="s">
        <v>167</v>
      </c>
      <c r="BM130" s="194" t="s">
        <v>213</v>
      </c>
    </row>
    <row r="131" spans="2:65" s="1" customFormat="1" ht="24" customHeight="1">
      <c r="B131" s="34"/>
      <c r="C131" s="183" t="s">
        <v>252</v>
      </c>
      <c r="D131" s="183" t="s">
        <v>153</v>
      </c>
      <c r="E131" s="184" t="s">
        <v>2669</v>
      </c>
      <c r="F131" s="185" t="s">
        <v>2670</v>
      </c>
      <c r="G131" s="186" t="s">
        <v>1842</v>
      </c>
      <c r="H131" s="187">
        <v>3</v>
      </c>
      <c r="I131" s="188"/>
      <c r="J131" s="189">
        <f t="shared" si="0"/>
        <v>0</v>
      </c>
      <c r="K131" s="185" t="s">
        <v>1</v>
      </c>
      <c r="L131" s="38"/>
      <c r="M131" s="190" t="s">
        <v>1</v>
      </c>
      <c r="N131" s="191" t="s">
        <v>43</v>
      </c>
      <c r="O131" s="66"/>
      <c r="P131" s="192">
        <f t="shared" si="1"/>
        <v>0</v>
      </c>
      <c r="Q131" s="192">
        <v>0</v>
      </c>
      <c r="R131" s="192">
        <f t="shared" si="2"/>
        <v>0</v>
      </c>
      <c r="S131" s="192">
        <v>0</v>
      </c>
      <c r="T131" s="193">
        <f t="shared" si="3"/>
        <v>0</v>
      </c>
      <c r="AR131" s="194" t="s">
        <v>167</v>
      </c>
      <c r="AT131" s="194" t="s">
        <v>153</v>
      </c>
      <c r="AU131" s="194" t="s">
        <v>14</v>
      </c>
      <c r="AY131" s="17" t="s">
        <v>151</v>
      </c>
      <c r="BE131" s="195">
        <f t="shared" si="4"/>
        <v>0</v>
      </c>
      <c r="BF131" s="195">
        <f t="shared" si="5"/>
        <v>0</v>
      </c>
      <c r="BG131" s="195">
        <f t="shared" si="6"/>
        <v>0</v>
      </c>
      <c r="BH131" s="195">
        <f t="shared" si="7"/>
        <v>0</v>
      </c>
      <c r="BI131" s="195">
        <f t="shared" si="8"/>
        <v>0</v>
      </c>
      <c r="BJ131" s="17" t="s">
        <v>14</v>
      </c>
      <c r="BK131" s="195">
        <f t="shared" si="9"/>
        <v>0</v>
      </c>
      <c r="BL131" s="17" t="s">
        <v>167</v>
      </c>
      <c r="BM131" s="194" t="s">
        <v>382</v>
      </c>
    </row>
    <row r="132" spans="2:65" s="1" customFormat="1" ht="24" customHeight="1">
      <c r="B132" s="34"/>
      <c r="C132" s="183" t="s">
        <v>256</v>
      </c>
      <c r="D132" s="183" t="s">
        <v>153</v>
      </c>
      <c r="E132" s="184" t="s">
        <v>2671</v>
      </c>
      <c r="F132" s="185" t="s">
        <v>2672</v>
      </c>
      <c r="G132" s="186" t="s">
        <v>1842</v>
      </c>
      <c r="H132" s="187">
        <v>1</v>
      </c>
      <c r="I132" s="188"/>
      <c r="J132" s="189">
        <f t="shared" si="0"/>
        <v>0</v>
      </c>
      <c r="K132" s="185" t="s">
        <v>1</v>
      </c>
      <c r="L132" s="38"/>
      <c r="M132" s="190" t="s">
        <v>1</v>
      </c>
      <c r="N132" s="191" t="s">
        <v>43</v>
      </c>
      <c r="O132" s="66"/>
      <c r="P132" s="192">
        <f t="shared" si="1"/>
        <v>0</v>
      </c>
      <c r="Q132" s="192">
        <v>0</v>
      </c>
      <c r="R132" s="192">
        <f t="shared" si="2"/>
        <v>0</v>
      </c>
      <c r="S132" s="192">
        <v>0</v>
      </c>
      <c r="T132" s="193">
        <f t="shared" si="3"/>
        <v>0</v>
      </c>
      <c r="AR132" s="194" t="s">
        <v>167</v>
      </c>
      <c r="AT132" s="194" t="s">
        <v>153</v>
      </c>
      <c r="AU132" s="194" t="s">
        <v>14</v>
      </c>
      <c r="AY132" s="17" t="s">
        <v>151</v>
      </c>
      <c r="BE132" s="195">
        <f t="shared" si="4"/>
        <v>0</v>
      </c>
      <c r="BF132" s="195">
        <f t="shared" si="5"/>
        <v>0</v>
      </c>
      <c r="BG132" s="195">
        <f t="shared" si="6"/>
        <v>0</v>
      </c>
      <c r="BH132" s="195">
        <f t="shared" si="7"/>
        <v>0</v>
      </c>
      <c r="BI132" s="195">
        <f t="shared" si="8"/>
        <v>0</v>
      </c>
      <c r="BJ132" s="17" t="s">
        <v>14</v>
      </c>
      <c r="BK132" s="195">
        <f t="shared" si="9"/>
        <v>0</v>
      </c>
      <c r="BL132" s="17" t="s">
        <v>167</v>
      </c>
      <c r="BM132" s="194" t="s">
        <v>197</v>
      </c>
    </row>
    <row r="133" spans="2:65" s="1" customFormat="1" ht="24" customHeight="1">
      <c r="B133" s="34"/>
      <c r="C133" s="183" t="s">
        <v>193</v>
      </c>
      <c r="D133" s="183" t="s">
        <v>153</v>
      </c>
      <c r="E133" s="184" t="s">
        <v>2673</v>
      </c>
      <c r="F133" s="185" t="s">
        <v>2674</v>
      </c>
      <c r="G133" s="186" t="s">
        <v>1842</v>
      </c>
      <c r="H133" s="187">
        <v>10</v>
      </c>
      <c r="I133" s="188"/>
      <c r="J133" s="189">
        <f t="shared" si="0"/>
        <v>0</v>
      </c>
      <c r="K133" s="185" t="s">
        <v>1</v>
      </c>
      <c r="L133" s="38"/>
      <c r="M133" s="190" t="s">
        <v>1</v>
      </c>
      <c r="N133" s="191" t="s">
        <v>43</v>
      </c>
      <c r="O133" s="66"/>
      <c r="P133" s="192">
        <f t="shared" si="1"/>
        <v>0</v>
      </c>
      <c r="Q133" s="192">
        <v>0</v>
      </c>
      <c r="R133" s="192">
        <f t="shared" si="2"/>
        <v>0</v>
      </c>
      <c r="S133" s="192">
        <v>0</v>
      </c>
      <c r="T133" s="193">
        <f t="shared" si="3"/>
        <v>0</v>
      </c>
      <c r="AR133" s="194" t="s">
        <v>167</v>
      </c>
      <c r="AT133" s="194" t="s">
        <v>153</v>
      </c>
      <c r="AU133" s="194" t="s">
        <v>14</v>
      </c>
      <c r="AY133" s="17" t="s">
        <v>151</v>
      </c>
      <c r="BE133" s="195">
        <f t="shared" si="4"/>
        <v>0</v>
      </c>
      <c r="BF133" s="195">
        <f t="shared" si="5"/>
        <v>0</v>
      </c>
      <c r="BG133" s="195">
        <f t="shared" si="6"/>
        <v>0</v>
      </c>
      <c r="BH133" s="195">
        <f t="shared" si="7"/>
        <v>0</v>
      </c>
      <c r="BI133" s="195">
        <f t="shared" si="8"/>
        <v>0</v>
      </c>
      <c r="BJ133" s="17" t="s">
        <v>14</v>
      </c>
      <c r="BK133" s="195">
        <f t="shared" si="9"/>
        <v>0</v>
      </c>
      <c r="BL133" s="17" t="s">
        <v>167</v>
      </c>
      <c r="BM133" s="194" t="s">
        <v>208</v>
      </c>
    </row>
    <row r="134" spans="2:65" s="1" customFormat="1" ht="60" customHeight="1">
      <c r="B134" s="34"/>
      <c r="C134" s="183" t="s">
        <v>8</v>
      </c>
      <c r="D134" s="183" t="s">
        <v>153</v>
      </c>
      <c r="E134" s="184" t="s">
        <v>912</v>
      </c>
      <c r="F134" s="185" t="s">
        <v>2675</v>
      </c>
      <c r="G134" s="186" t="s">
        <v>188</v>
      </c>
      <c r="H134" s="187">
        <v>5</v>
      </c>
      <c r="I134" s="188"/>
      <c r="J134" s="189">
        <f t="shared" si="0"/>
        <v>0</v>
      </c>
      <c r="K134" s="185" t="s">
        <v>1</v>
      </c>
      <c r="L134" s="38"/>
      <c r="M134" s="190" t="s">
        <v>1</v>
      </c>
      <c r="N134" s="191" t="s">
        <v>43</v>
      </c>
      <c r="O134" s="66"/>
      <c r="P134" s="192">
        <f t="shared" si="1"/>
        <v>0</v>
      </c>
      <c r="Q134" s="192">
        <v>0</v>
      </c>
      <c r="R134" s="192">
        <f t="shared" si="2"/>
        <v>0</v>
      </c>
      <c r="S134" s="192">
        <v>0</v>
      </c>
      <c r="T134" s="193">
        <f t="shared" si="3"/>
        <v>0</v>
      </c>
      <c r="AR134" s="194" t="s">
        <v>167</v>
      </c>
      <c r="AT134" s="194" t="s">
        <v>153</v>
      </c>
      <c r="AU134" s="194" t="s">
        <v>14</v>
      </c>
      <c r="AY134" s="17" t="s">
        <v>151</v>
      </c>
      <c r="BE134" s="195">
        <f t="shared" si="4"/>
        <v>0</v>
      </c>
      <c r="BF134" s="195">
        <f t="shared" si="5"/>
        <v>0</v>
      </c>
      <c r="BG134" s="195">
        <f t="shared" si="6"/>
        <v>0</v>
      </c>
      <c r="BH134" s="195">
        <f t="shared" si="7"/>
        <v>0</v>
      </c>
      <c r="BI134" s="195">
        <f t="shared" si="8"/>
        <v>0</v>
      </c>
      <c r="BJ134" s="17" t="s">
        <v>14</v>
      </c>
      <c r="BK134" s="195">
        <f t="shared" si="9"/>
        <v>0</v>
      </c>
      <c r="BL134" s="17" t="s">
        <v>167</v>
      </c>
      <c r="BM134" s="194" t="s">
        <v>420</v>
      </c>
    </row>
    <row r="135" spans="2:65" s="1" customFormat="1" ht="60" customHeight="1">
      <c r="B135" s="34"/>
      <c r="C135" s="183" t="s">
        <v>264</v>
      </c>
      <c r="D135" s="183" t="s">
        <v>153</v>
      </c>
      <c r="E135" s="184" t="s">
        <v>917</v>
      </c>
      <c r="F135" s="185" t="s">
        <v>2676</v>
      </c>
      <c r="G135" s="186" t="s">
        <v>188</v>
      </c>
      <c r="H135" s="187">
        <v>8</v>
      </c>
      <c r="I135" s="188"/>
      <c r="J135" s="189">
        <f t="shared" si="0"/>
        <v>0</v>
      </c>
      <c r="K135" s="185" t="s">
        <v>1</v>
      </c>
      <c r="L135" s="38"/>
      <c r="M135" s="190" t="s">
        <v>1</v>
      </c>
      <c r="N135" s="191" t="s">
        <v>43</v>
      </c>
      <c r="O135" s="66"/>
      <c r="P135" s="192">
        <f t="shared" si="1"/>
        <v>0</v>
      </c>
      <c r="Q135" s="192">
        <v>0</v>
      </c>
      <c r="R135" s="192">
        <f t="shared" si="2"/>
        <v>0</v>
      </c>
      <c r="S135" s="192">
        <v>0</v>
      </c>
      <c r="T135" s="193">
        <f t="shared" si="3"/>
        <v>0</v>
      </c>
      <c r="AR135" s="194" t="s">
        <v>167</v>
      </c>
      <c r="AT135" s="194" t="s">
        <v>153</v>
      </c>
      <c r="AU135" s="194" t="s">
        <v>14</v>
      </c>
      <c r="AY135" s="17" t="s">
        <v>151</v>
      </c>
      <c r="BE135" s="195">
        <f t="shared" si="4"/>
        <v>0</v>
      </c>
      <c r="BF135" s="195">
        <f t="shared" si="5"/>
        <v>0</v>
      </c>
      <c r="BG135" s="195">
        <f t="shared" si="6"/>
        <v>0</v>
      </c>
      <c r="BH135" s="195">
        <f t="shared" si="7"/>
        <v>0</v>
      </c>
      <c r="BI135" s="195">
        <f t="shared" si="8"/>
        <v>0</v>
      </c>
      <c r="BJ135" s="17" t="s">
        <v>14</v>
      </c>
      <c r="BK135" s="195">
        <f t="shared" si="9"/>
        <v>0</v>
      </c>
      <c r="BL135" s="17" t="s">
        <v>167</v>
      </c>
      <c r="BM135" s="194" t="s">
        <v>430</v>
      </c>
    </row>
    <row r="136" spans="2:65" s="1" customFormat="1" ht="60" customHeight="1">
      <c r="B136" s="34"/>
      <c r="C136" s="183" t="s">
        <v>361</v>
      </c>
      <c r="D136" s="183" t="s">
        <v>153</v>
      </c>
      <c r="E136" s="184" t="s">
        <v>928</v>
      </c>
      <c r="F136" s="185" t="s">
        <v>2677</v>
      </c>
      <c r="G136" s="186" t="s">
        <v>188</v>
      </c>
      <c r="H136" s="187">
        <v>20</v>
      </c>
      <c r="I136" s="188"/>
      <c r="J136" s="189">
        <f t="shared" si="0"/>
        <v>0</v>
      </c>
      <c r="K136" s="185" t="s">
        <v>1</v>
      </c>
      <c r="L136" s="38"/>
      <c r="M136" s="190" t="s">
        <v>1</v>
      </c>
      <c r="N136" s="191" t="s">
        <v>43</v>
      </c>
      <c r="O136" s="66"/>
      <c r="P136" s="192">
        <f t="shared" si="1"/>
        <v>0</v>
      </c>
      <c r="Q136" s="192">
        <v>0</v>
      </c>
      <c r="R136" s="192">
        <f t="shared" si="2"/>
        <v>0</v>
      </c>
      <c r="S136" s="192">
        <v>0</v>
      </c>
      <c r="T136" s="193">
        <f t="shared" si="3"/>
        <v>0</v>
      </c>
      <c r="AR136" s="194" t="s">
        <v>167</v>
      </c>
      <c r="AT136" s="194" t="s">
        <v>153</v>
      </c>
      <c r="AU136" s="194" t="s">
        <v>14</v>
      </c>
      <c r="AY136" s="17" t="s">
        <v>151</v>
      </c>
      <c r="BE136" s="195">
        <f t="shared" si="4"/>
        <v>0</v>
      </c>
      <c r="BF136" s="195">
        <f t="shared" si="5"/>
        <v>0</v>
      </c>
      <c r="BG136" s="195">
        <f t="shared" si="6"/>
        <v>0</v>
      </c>
      <c r="BH136" s="195">
        <f t="shared" si="7"/>
        <v>0</v>
      </c>
      <c r="BI136" s="195">
        <f t="shared" si="8"/>
        <v>0</v>
      </c>
      <c r="BJ136" s="17" t="s">
        <v>14</v>
      </c>
      <c r="BK136" s="195">
        <f t="shared" si="9"/>
        <v>0</v>
      </c>
      <c r="BL136" s="17" t="s">
        <v>167</v>
      </c>
      <c r="BM136" s="194" t="s">
        <v>451</v>
      </c>
    </row>
    <row r="137" spans="2:65" s="1" customFormat="1" ht="60" customHeight="1">
      <c r="B137" s="34"/>
      <c r="C137" s="183" t="s">
        <v>367</v>
      </c>
      <c r="D137" s="183" t="s">
        <v>153</v>
      </c>
      <c r="E137" s="184" t="s">
        <v>933</v>
      </c>
      <c r="F137" s="185" t="s">
        <v>2678</v>
      </c>
      <c r="G137" s="186" t="s">
        <v>188</v>
      </c>
      <c r="H137" s="187">
        <v>2</v>
      </c>
      <c r="I137" s="188"/>
      <c r="J137" s="189">
        <f t="shared" si="0"/>
        <v>0</v>
      </c>
      <c r="K137" s="185" t="s">
        <v>1</v>
      </c>
      <c r="L137" s="38"/>
      <c r="M137" s="190" t="s">
        <v>1</v>
      </c>
      <c r="N137" s="191" t="s">
        <v>43</v>
      </c>
      <c r="O137" s="66"/>
      <c r="P137" s="192">
        <f t="shared" si="1"/>
        <v>0</v>
      </c>
      <c r="Q137" s="192">
        <v>0</v>
      </c>
      <c r="R137" s="192">
        <f t="shared" si="2"/>
        <v>0</v>
      </c>
      <c r="S137" s="192">
        <v>0</v>
      </c>
      <c r="T137" s="193">
        <f t="shared" si="3"/>
        <v>0</v>
      </c>
      <c r="AR137" s="194" t="s">
        <v>167</v>
      </c>
      <c r="AT137" s="194" t="s">
        <v>153</v>
      </c>
      <c r="AU137" s="194" t="s">
        <v>14</v>
      </c>
      <c r="AY137" s="17" t="s">
        <v>151</v>
      </c>
      <c r="BE137" s="195">
        <f t="shared" si="4"/>
        <v>0</v>
      </c>
      <c r="BF137" s="195">
        <f t="shared" si="5"/>
        <v>0</v>
      </c>
      <c r="BG137" s="195">
        <f t="shared" si="6"/>
        <v>0</v>
      </c>
      <c r="BH137" s="195">
        <f t="shared" si="7"/>
        <v>0</v>
      </c>
      <c r="BI137" s="195">
        <f t="shared" si="8"/>
        <v>0</v>
      </c>
      <c r="BJ137" s="17" t="s">
        <v>14</v>
      </c>
      <c r="BK137" s="195">
        <f t="shared" si="9"/>
        <v>0</v>
      </c>
      <c r="BL137" s="17" t="s">
        <v>167</v>
      </c>
      <c r="BM137" s="194" t="s">
        <v>461</v>
      </c>
    </row>
    <row r="138" spans="2:65" s="1" customFormat="1" ht="36" customHeight="1">
      <c r="B138" s="34"/>
      <c r="C138" s="183" t="s">
        <v>7</v>
      </c>
      <c r="D138" s="183" t="s">
        <v>153</v>
      </c>
      <c r="E138" s="184" t="s">
        <v>2679</v>
      </c>
      <c r="F138" s="185" t="s">
        <v>2680</v>
      </c>
      <c r="G138" s="186" t="s">
        <v>229</v>
      </c>
      <c r="H138" s="187">
        <v>1</v>
      </c>
      <c r="I138" s="188"/>
      <c r="J138" s="189">
        <f t="shared" si="0"/>
        <v>0</v>
      </c>
      <c r="K138" s="185" t="s">
        <v>1</v>
      </c>
      <c r="L138" s="38"/>
      <c r="M138" s="190" t="s">
        <v>1</v>
      </c>
      <c r="N138" s="191" t="s">
        <v>43</v>
      </c>
      <c r="O138" s="66"/>
      <c r="P138" s="192">
        <f t="shared" si="1"/>
        <v>0</v>
      </c>
      <c r="Q138" s="192">
        <v>0</v>
      </c>
      <c r="R138" s="192">
        <f t="shared" si="2"/>
        <v>0</v>
      </c>
      <c r="S138" s="192">
        <v>0</v>
      </c>
      <c r="T138" s="193">
        <f t="shared" si="3"/>
        <v>0</v>
      </c>
      <c r="AR138" s="194" t="s">
        <v>167</v>
      </c>
      <c r="AT138" s="194" t="s">
        <v>153</v>
      </c>
      <c r="AU138" s="194" t="s">
        <v>14</v>
      </c>
      <c r="AY138" s="17" t="s">
        <v>151</v>
      </c>
      <c r="BE138" s="195">
        <f t="shared" si="4"/>
        <v>0</v>
      </c>
      <c r="BF138" s="195">
        <f t="shared" si="5"/>
        <v>0</v>
      </c>
      <c r="BG138" s="195">
        <f t="shared" si="6"/>
        <v>0</v>
      </c>
      <c r="BH138" s="195">
        <f t="shared" si="7"/>
        <v>0</v>
      </c>
      <c r="BI138" s="195">
        <f t="shared" si="8"/>
        <v>0</v>
      </c>
      <c r="BJ138" s="17" t="s">
        <v>14</v>
      </c>
      <c r="BK138" s="195">
        <f t="shared" si="9"/>
        <v>0</v>
      </c>
      <c r="BL138" s="17" t="s">
        <v>167</v>
      </c>
      <c r="BM138" s="194" t="s">
        <v>479</v>
      </c>
    </row>
    <row r="139" spans="2:65" s="1" customFormat="1" ht="36" customHeight="1">
      <c r="B139" s="34"/>
      <c r="C139" s="183" t="s">
        <v>382</v>
      </c>
      <c r="D139" s="183" t="s">
        <v>153</v>
      </c>
      <c r="E139" s="184" t="s">
        <v>2681</v>
      </c>
      <c r="F139" s="185" t="s">
        <v>2682</v>
      </c>
      <c r="G139" s="186" t="s">
        <v>229</v>
      </c>
      <c r="H139" s="187">
        <v>13</v>
      </c>
      <c r="I139" s="188"/>
      <c r="J139" s="189">
        <f t="shared" si="0"/>
        <v>0</v>
      </c>
      <c r="K139" s="185" t="s">
        <v>1</v>
      </c>
      <c r="L139" s="38"/>
      <c r="M139" s="190" t="s">
        <v>1</v>
      </c>
      <c r="N139" s="191" t="s">
        <v>43</v>
      </c>
      <c r="O139" s="66"/>
      <c r="P139" s="192">
        <f t="shared" si="1"/>
        <v>0</v>
      </c>
      <c r="Q139" s="192">
        <v>0</v>
      </c>
      <c r="R139" s="192">
        <f t="shared" si="2"/>
        <v>0</v>
      </c>
      <c r="S139" s="192">
        <v>0</v>
      </c>
      <c r="T139" s="193">
        <f t="shared" si="3"/>
        <v>0</v>
      </c>
      <c r="AR139" s="194" t="s">
        <v>167</v>
      </c>
      <c r="AT139" s="194" t="s">
        <v>153</v>
      </c>
      <c r="AU139" s="194" t="s">
        <v>14</v>
      </c>
      <c r="AY139" s="17" t="s">
        <v>151</v>
      </c>
      <c r="BE139" s="195">
        <f t="shared" si="4"/>
        <v>0</v>
      </c>
      <c r="BF139" s="195">
        <f t="shared" si="5"/>
        <v>0</v>
      </c>
      <c r="BG139" s="195">
        <f t="shared" si="6"/>
        <v>0</v>
      </c>
      <c r="BH139" s="195">
        <f t="shared" si="7"/>
        <v>0</v>
      </c>
      <c r="BI139" s="195">
        <f t="shared" si="8"/>
        <v>0</v>
      </c>
      <c r="BJ139" s="17" t="s">
        <v>14</v>
      </c>
      <c r="BK139" s="195">
        <f t="shared" si="9"/>
        <v>0</v>
      </c>
      <c r="BL139" s="17" t="s">
        <v>167</v>
      </c>
      <c r="BM139" s="194" t="s">
        <v>489</v>
      </c>
    </row>
    <row r="140" spans="2:65" s="1" customFormat="1" ht="36" customHeight="1">
      <c r="B140" s="34"/>
      <c r="C140" s="183" t="s">
        <v>386</v>
      </c>
      <c r="D140" s="183" t="s">
        <v>153</v>
      </c>
      <c r="E140" s="184" t="s">
        <v>2683</v>
      </c>
      <c r="F140" s="185" t="s">
        <v>2684</v>
      </c>
      <c r="G140" s="186" t="s">
        <v>229</v>
      </c>
      <c r="H140" s="187">
        <v>43</v>
      </c>
      <c r="I140" s="188"/>
      <c r="J140" s="189">
        <f t="shared" si="0"/>
        <v>0</v>
      </c>
      <c r="K140" s="185" t="s">
        <v>1</v>
      </c>
      <c r="L140" s="38"/>
      <c r="M140" s="190" t="s">
        <v>1</v>
      </c>
      <c r="N140" s="191" t="s">
        <v>43</v>
      </c>
      <c r="O140" s="66"/>
      <c r="P140" s="192">
        <f t="shared" si="1"/>
        <v>0</v>
      </c>
      <c r="Q140" s="192">
        <v>0</v>
      </c>
      <c r="R140" s="192">
        <f t="shared" si="2"/>
        <v>0</v>
      </c>
      <c r="S140" s="192">
        <v>0</v>
      </c>
      <c r="T140" s="193">
        <f t="shared" si="3"/>
        <v>0</v>
      </c>
      <c r="AR140" s="194" t="s">
        <v>167</v>
      </c>
      <c r="AT140" s="194" t="s">
        <v>153</v>
      </c>
      <c r="AU140" s="194" t="s">
        <v>14</v>
      </c>
      <c r="AY140" s="17" t="s">
        <v>151</v>
      </c>
      <c r="BE140" s="195">
        <f t="shared" si="4"/>
        <v>0</v>
      </c>
      <c r="BF140" s="195">
        <f t="shared" si="5"/>
        <v>0</v>
      </c>
      <c r="BG140" s="195">
        <f t="shared" si="6"/>
        <v>0</v>
      </c>
      <c r="BH140" s="195">
        <f t="shared" si="7"/>
        <v>0</v>
      </c>
      <c r="BI140" s="195">
        <f t="shared" si="8"/>
        <v>0</v>
      </c>
      <c r="BJ140" s="17" t="s">
        <v>14</v>
      </c>
      <c r="BK140" s="195">
        <f t="shared" si="9"/>
        <v>0</v>
      </c>
      <c r="BL140" s="17" t="s">
        <v>167</v>
      </c>
      <c r="BM140" s="194" t="s">
        <v>497</v>
      </c>
    </row>
    <row r="141" spans="2:65" s="1" customFormat="1" ht="36" customHeight="1">
      <c r="B141" s="34"/>
      <c r="C141" s="183" t="s">
        <v>197</v>
      </c>
      <c r="D141" s="183" t="s">
        <v>153</v>
      </c>
      <c r="E141" s="184" t="s">
        <v>2685</v>
      </c>
      <c r="F141" s="185" t="s">
        <v>2686</v>
      </c>
      <c r="G141" s="186" t="s">
        <v>229</v>
      </c>
      <c r="H141" s="187">
        <v>7</v>
      </c>
      <c r="I141" s="188"/>
      <c r="J141" s="189">
        <f t="shared" si="0"/>
        <v>0</v>
      </c>
      <c r="K141" s="185" t="s">
        <v>1</v>
      </c>
      <c r="L141" s="38"/>
      <c r="M141" s="190" t="s">
        <v>1</v>
      </c>
      <c r="N141" s="191" t="s">
        <v>43</v>
      </c>
      <c r="O141" s="66"/>
      <c r="P141" s="192">
        <f t="shared" si="1"/>
        <v>0</v>
      </c>
      <c r="Q141" s="192">
        <v>0</v>
      </c>
      <c r="R141" s="192">
        <f t="shared" si="2"/>
        <v>0</v>
      </c>
      <c r="S141" s="192">
        <v>0</v>
      </c>
      <c r="T141" s="193">
        <f t="shared" si="3"/>
        <v>0</v>
      </c>
      <c r="AR141" s="194" t="s">
        <v>167</v>
      </c>
      <c r="AT141" s="194" t="s">
        <v>153</v>
      </c>
      <c r="AU141" s="194" t="s">
        <v>14</v>
      </c>
      <c r="AY141" s="17" t="s">
        <v>151</v>
      </c>
      <c r="BE141" s="195">
        <f t="shared" si="4"/>
        <v>0</v>
      </c>
      <c r="BF141" s="195">
        <f t="shared" si="5"/>
        <v>0</v>
      </c>
      <c r="BG141" s="195">
        <f t="shared" si="6"/>
        <v>0</v>
      </c>
      <c r="BH141" s="195">
        <f t="shared" si="7"/>
        <v>0</v>
      </c>
      <c r="BI141" s="195">
        <f t="shared" si="8"/>
        <v>0</v>
      </c>
      <c r="BJ141" s="17" t="s">
        <v>14</v>
      </c>
      <c r="BK141" s="195">
        <f t="shared" si="9"/>
        <v>0</v>
      </c>
      <c r="BL141" s="17" t="s">
        <v>167</v>
      </c>
      <c r="BM141" s="194" t="s">
        <v>506</v>
      </c>
    </row>
    <row r="142" spans="2:65" s="1" customFormat="1" ht="36" customHeight="1">
      <c r="B142" s="34"/>
      <c r="C142" s="183" t="s">
        <v>204</v>
      </c>
      <c r="D142" s="183" t="s">
        <v>153</v>
      </c>
      <c r="E142" s="184" t="s">
        <v>2687</v>
      </c>
      <c r="F142" s="185" t="s">
        <v>2688</v>
      </c>
      <c r="G142" s="186" t="s">
        <v>229</v>
      </c>
      <c r="H142" s="187">
        <v>26</v>
      </c>
      <c r="I142" s="188"/>
      <c r="J142" s="189">
        <f t="shared" si="0"/>
        <v>0</v>
      </c>
      <c r="K142" s="185" t="s">
        <v>1</v>
      </c>
      <c r="L142" s="38"/>
      <c r="M142" s="190" t="s">
        <v>1</v>
      </c>
      <c r="N142" s="191" t="s">
        <v>43</v>
      </c>
      <c r="O142" s="66"/>
      <c r="P142" s="192">
        <f t="shared" si="1"/>
        <v>0</v>
      </c>
      <c r="Q142" s="192">
        <v>0</v>
      </c>
      <c r="R142" s="192">
        <f t="shared" si="2"/>
        <v>0</v>
      </c>
      <c r="S142" s="192">
        <v>0</v>
      </c>
      <c r="T142" s="193">
        <f t="shared" si="3"/>
        <v>0</v>
      </c>
      <c r="AR142" s="194" t="s">
        <v>167</v>
      </c>
      <c r="AT142" s="194" t="s">
        <v>153</v>
      </c>
      <c r="AU142" s="194" t="s">
        <v>14</v>
      </c>
      <c r="AY142" s="17" t="s">
        <v>151</v>
      </c>
      <c r="BE142" s="195">
        <f t="shared" si="4"/>
        <v>0</v>
      </c>
      <c r="BF142" s="195">
        <f t="shared" si="5"/>
        <v>0</v>
      </c>
      <c r="BG142" s="195">
        <f t="shared" si="6"/>
        <v>0</v>
      </c>
      <c r="BH142" s="195">
        <f t="shared" si="7"/>
        <v>0</v>
      </c>
      <c r="BI142" s="195">
        <f t="shared" si="8"/>
        <v>0</v>
      </c>
      <c r="BJ142" s="17" t="s">
        <v>14</v>
      </c>
      <c r="BK142" s="195">
        <f t="shared" si="9"/>
        <v>0</v>
      </c>
      <c r="BL142" s="17" t="s">
        <v>167</v>
      </c>
      <c r="BM142" s="194" t="s">
        <v>517</v>
      </c>
    </row>
    <row r="143" spans="2:65" s="1" customFormat="1" ht="48" customHeight="1">
      <c r="B143" s="34"/>
      <c r="C143" s="183" t="s">
        <v>208</v>
      </c>
      <c r="D143" s="183" t="s">
        <v>153</v>
      </c>
      <c r="E143" s="184" t="s">
        <v>2689</v>
      </c>
      <c r="F143" s="185" t="s">
        <v>2690</v>
      </c>
      <c r="G143" s="186" t="s">
        <v>1842</v>
      </c>
      <c r="H143" s="187">
        <v>1</v>
      </c>
      <c r="I143" s="188"/>
      <c r="J143" s="189">
        <f t="shared" si="0"/>
        <v>0</v>
      </c>
      <c r="K143" s="185" t="s">
        <v>1</v>
      </c>
      <c r="L143" s="38"/>
      <c r="M143" s="190" t="s">
        <v>1</v>
      </c>
      <c r="N143" s="191" t="s">
        <v>43</v>
      </c>
      <c r="O143" s="66"/>
      <c r="P143" s="192">
        <f t="shared" si="1"/>
        <v>0</v>
      </c>
      <c r="Q143" s="192">
        <v>0</v>
      </c>
      <c r="R143" s="192">
        <f t="shared" si="2"/>
        <v>0</v>
      </c>
      <c r="S143" s="192">
        <v>0</v>
      </c>
      <c r="T143" s="193">
        <f t="shared" si="3"/>
        <v>0</v>
      </c>
      <c r="AR143" s="194" t="s">
        <v>167</v>
      </c>
      <c r="AT143" s="194" t="s">
        <v>153</v>
      </c>
      <c r="AU143" s="194" t="s">
        <v>14</v>
      </c>
      <c r="AY143" s="17" t="s">
        <v>151</v>
      </c>
      <c r="BE143" s="195">
        <f t="shared" si="4"/>
        <v>0</v>
      </c>
      <c r="BF143" s="195">
        <f t="shared" si="5"/>
        <v>0</v>
      </c>
      <c r="BG143" s="195">
        <f t="shared" si="6"/>
        <v>0</v>
      </c>
      <c r="BH143" s="195">
        <f t="shared" si="7"/>
        <v>0</v>
      </c>
      <c r="BI143" s="195">
        <f t="shared" si="8"/>
        <v>0</v>
      </c>
      <c r="BJ143" s="17" t="s">
        <v>14</v>
      </c>
      <c r="BK143" s="195">
        <f t="shared" si="9"/>
        <v>0</v>
      </c>
      <c r="BL143" s="17" t="s">
        <v>167</v>
      </c>
      <c r="BM143" s="194" t="s">
        <v>529</v>
      </c>
    </row>
    <row r="144" spans="2:65" s="1" customFormat="1" ht="48" customHeight="1">
      <c r="B144" s="34"/>
      <c r="C144" s="183" t="s">
        <v>403</v>
      </c>
      <c r="D144" s="183" t="s">
        <v>153</v>
      </c>
      <c r="E144" s="184" t="s">
        <v>2691</v>
      </c>
      <c r="F144" s="185" t="s">
        <v>2692</v>
      </c>
      <c r="G144" s="186" t="s">
        <v>1842</v>
      </c>
      <c r="H144" s="187">
        <v>1</v>
      </c>
      <c r="I144" s="188"/>
      <c r="J144" s="189">
        <f t="shared" si="0"/>
        <v>0</v>
      </c>
      <c r="K144" s="185" t="s">
        <v>1</v>
      </c>
      <c r="L144" s="38"/>
      <c r="M144" s="190" t="s">
        <v>1</v>
      </c>
      <c r="N144" s="191" t="s">
        <v>43</v>
      </c>
      <c r="O144" s="66"/>
      <c r="P144" s="192">
        <f t="shared" si="1"/>
        <v>0</v>
      </c>
      <c r="Q144" s="192">
        <v>0</v>
      </c>
      <c r="R144" s="192">
        <f t="shared" si="2"/>
        <v>0</v>
      </c>
      <c r="S144" s="192">
        <v>0</v>
      </c>
      <c r="T144" s="193">
        <f t="shared" si="3"/>
        <v>0</v>
      </c>
      <c r="AR144" s="194" t="s">
        <v>167</v>
      </c>
      <c r="AT144" s="194" t="s">
        <v>153</v>
      </c>
      <c r="AU144" s="194" t="s">
        <v>14</v>
      </c>
      <c r="AY144" s="17" t="s">
        <v>151</v>
      </c>
      <c r="BE144" s="195">
        <f t="shared" si="4"/>
        <v>0</v>
      </c>
      <c r="BF144" s="195">
        <f t="shared" si="5"/>
        <v>0</v>
      </c>
      <c r="BG144" s="195">
        <f t="shared" si="6"/>
        <v>0</v>
      </c>
      <c r="BH144" s="195">
        <f t="shared" si="7"/>
        <v>0</v>
      </c>
      <c r="BI144" s="195">
        <f t="shared" si="8"/>
        <v>0</v>
      </c>
      <c r="BJ144" s="17" t="s">
        <v>14</v>
      </c>
      <c r="BK144" s="195">
        <f t="shared" si="9"/>
        <v>0</v>
      </c>
      <c r="BL144" s="17" t="s">
        <v>167</v>
      </c>
      <c r="BM144" s="194" t="s">
        <v>539</v>
      </c>
    </row>
    <row r="145" spans="2:65" s="1" customFormat="1" ht="48" customHeight="1">
      <c r="B145" s="34"/>
      <c r="C145" s="183" t="s">
        <v>409</v>
      </c>
      <c r="D145" s="183" t="s">
        <v>153</v>
      </c>
      <c r="E145" s="184" t="s">
        <v>2693</v>
      </c>
      <c r="F145" s="185" t="s">
        <v>2694</v>
      </c>
      <c r="G145" s="186" t="s">
        <v>1842</v>
      </c>
      <c r="H145" s="187">
        <v>23</v>
      </c>
      <c r="I145" s="188"/>
      <c r="J145" s="189">
        <f t="shared" si="0"/>
        <v>0</v>
      </c>
      <c r="K145" s="185" t="s">
        <v>1</v>
      </c>
      <c r="L145" s="38"/>
      <c r="M145" s="190" t="s">
        <v>1</v>
      </c>
      <c r="N145" s="191" t="s">
        <v>43</v>
      </c>
      <c r="O145" s="66"/>
      <c r="P145" s="192">
        <f t="shared" si="1"/>
        <v>0</v>
      </c>
      <c r="Q145" s="192">
        <v>0</v>
      </c>
      <c r="R145" s="192">
        <f t="shared" si="2"/>
        <v>0</v>
      </c>
      <c r="S145" s="192">
        <v>0</v>
      </c>
      <c r="T145" s="193">
        <f t="shared" si="3"/>
        <v>0</v>
      </c>
      <c r="AR145" s="194" t="s">
        <v>167</v>
      </c>
      <c r="AT145" s="194" t="s">
        <v>153</v>
      </c>
      <c r="AU145" s="194" t="s">
        <v>14</v>
      </c>
      <c r="AY145" s="17" t="s">
        <v>151</v>
      </c>
      <c r="BE145" s="195">
        <f t="shared" si="4"/>
        <v>0</v>
      </c>
      <c r="BF145" s="195">
        <f t="shared" si="5"/>
        <v>0</v>
      </c>
      <c r="BG145" s="195">
        <f t="shared" si="6"/>
        <v>0</v>
      </c>
      <c r="BH145" s="195">
        <f t="shared" si="7"/>
        <v>0</v>
      </c>
      <c r="BI145" s="195">
        <f t="shared" si="8"/>
        <v>0</v>
      </c>
      <c r="BJ145" s="17" t="s">
        <v>14</v>
      </c>
      <c r="BK145" s="195">
        <f t="shared" si="9"/>
        <v>0</v>
      </c>
      <c r="BL145" s="17" t="s">
        <v>167</v>
      </c>
      <c r="BM145" s="194" t="s">
        <v>549</v>
      </c>
    </row>
    <row r="146" spans="2:65" s="1" customFormat="1" ht="48" customHeight="1">
      <c r="B146" s="34"/>
      <c r="C146" s="183" t="s">
        <v>415</v>
      </c>
      <c r="D146" s="183" t="s">
        <v>153</v>
      </c>
      <c r="E146" s="184" t="s">
        <v>2695</v>
      </c>
      <c r="F146" s="185" t="s">
        <v>2696</v>
      </c>
      <c r="G146" s="186" t="s">
        <v>1842</v>
      </c>
      <c r="H146" s="187">
        <v>3</v>
      </c>
      <c r="I146" s="188"/>
      <c r="J146" s="189">
        <f t="shared" si="0"/>
        <v>0</v>
      </c>
      <c r="K146" s="185" t="s">
        <v>1</v>
      </c>
      <c r="L146" s="38"/>
      <c r="M146" s="190" t="s">
        <v>1</v>
      </c>
      <c r="N146" s="191" t="s">
        <v>43</v>
      </c>
      <c r="O146" s="66"/>
      <c r="P146" s="192">
        <f t="shared" si="1"/>
        <v>0</v>
      </c>
      <c r="Q146" s="192">
        <v>0</v>
      </c>
      <c r="R146" s="192">
        <f t="shared" si="2"/>
        <v>0</v>
      </c>
      <c r="S146" s="192">
        <v>0</v>
      </c>
      <c r="T146" s="193">
        <f t="shared" si="3"/>
        <v>0</v>
      </c>
      <c r="AR146" s="194" t="s">
        <v>167</v>
      </c>
      <c r="AT146" s="194" t="s">
        <v>153</v>
      </c>
      <c r="AU146" s="194" t="s">
        <v>14</v>
      </c>
      <c r="AY146" s="17" t="s">
        <v>151</v>
      </c>
      <c r="BE146" s="195">
        <f t="shared" si="4"/>
        <v>0</v>
      </c>
      <c r="BF146" s="195">
        <f t="shared" si="5"/>
        <v>0</v>
      </c>
      <c r="BG146" s="195">
        <f t="shared" si="6"/>
        <v>0</v>
      </c>
      <c r="BH146" s="195">
        <f t="shared" si="7"/>
        <v>0</v>
      </c>
      <c r="BI146" s="195">
        <f t="shared" si="8"/>
        <v>0</v>
      </c>
      <c r="BJ146" s="17" t="s">
        <v>14</v>
      </c>
      <c r="BK146" s="195">
        <f t="shared" si="9"/>
        <v>0</v>
      </c>
      <c r="BL146" s="17" t="s">
        <v>167</v>
      </c>
      <c r="BM146" s="194" t="s">
        <v>563</v>
      </c>
    </row>
    <row r="147" spans="2:65" s="1" customFormat="1" ht="48" customHeight="1">
      <c r="B147" s="34"/>
      <c r="C147" s="183" t="s">
        <v>420</v>
      </c>
      <c r="D147" s="183" t="s">
        <v>153</v>
      </c>
      <c r="E147" s="184" t="s">
        <v>2697</v>
      </c>
      <c r="F147" s="185" t="s">
        <v>2698</v>
      </c>
      <c r="G147" s="186" t="s">
        <v>1842</v>
      </c>
      <c r="H147" s="187">
        <v>17</v>
      </c>
      <c r="I147" s="188"/>
      <c r="J147" s="189">
        <f t="shared" si="0"/>
        <v>0</v>
      </c>
      <c r="K147" s="185" t="s">
        <v>1</v>
      </c>
      <c r="L147" s="38"/>
      <c r="M147" s="190" t="s">
        <v>1</v>
      </c>
      <c r="N147" s="191" t="s">
        <v>43</v>
      </c>
      <c r="O147" s="66"/>
      <c r="P147" s="192">
        <f t="shared" si="1"/>
        <v>0</v>
      </c>
      <c r="Q147" s="192">
        <v>0</v>
      </c>
      <c r="R147" s="192">
        <f t="shared" si="2"/>
        <v>0</v>
      </c>
      <c r="S147" s="192">
        <v>0</v>
      </c>
      <c r="T147" s="193">
        <f t="shared" si="3"/>
        <v>0</v>
      </c>
      <c r="AR147" s="194" t="s">
        <v>167</v>
      </c>
      <c r="AT147" s="194" t="s">
        <v>153</v>
      </c>
      <c r="AU147" s="194" t="s">
        <v>14</v>
      </c>
      <c r="AY147" s="17" t="s">
        <v>151</v>
      </c>
      <c r="BE147" s="195">
        <f t="shared" si="4"/>
        <v>0</v>
      </c>
      <c r="BF147" s="195">
        <f t="shared" si="5"/>
        <v>0</v>
      </c>
      <c r="BG147" s="195">
        <f t="shared" si="6"/>
        <v>0</v>
      </c>
      <c r="BH147" s="195">
        <f t="shared" si="7"/>
        <v>0</v>
      </c>
      <c r="BI147" s="195">
        <f t="shared" si="8"/>
        <v>0</v>
      </c>
      <c r="BJ147" s="17" t="s">
        <v>14</v>
      </c>
      <c r="BK147" s="195">
        <f t="shared" si="9"/>
        <v>0</v>
      </c>
      <c r="BL147" s="17" t="s">
        <v>167</v>
      </c>
      <c r="BM147" s="194" t="s">
        <v>572</v>
      </c>
    </row>
    <row r="148" spans="2:65" s="1" customFormat="1" ht="48" customHeight="1">
      <c r="B148" s="34"/>
      <c r="C148" s="183" t="s">
        <v>425</v>
      </c>
      <c r="D148" s="183" t="s">
        <v>153</v>
      </c>
      <c r="E148" s="184" t="s">
        <v>2699</v>
      </c>
      <c r="F148" s="185" t="s">
        <v>2700</v>
      </c>
      <c r="G148" s="186" t="s">
        <v>1842</v>
      </c>
      <c r="H148" s="187">
        <v>1</v>
      </c>
      <c r="I148" s="188"/>
      <c r="J148" s="189">
        <f t="shared" si="0"/>
        <v>0</v>
      </c>
      <c r="K148" s="185" t="s">
        <v>1</v>
      </c>
      <c r="L148" s="38"/>
      <c r="M148" s="190" t="s">
        <v>1</v>
      </c>
      <c r="N148" s="191" t="s">
        <v>43</v>
      </c>
      <c r="O148" s="66"/>
      <c r="P148" s="192">
        <f t="shared" si="1"/>
        <v>0</v>
      </c>
      <c r="Q148" s="192">
        <v>0</v>
      </c>
      <c r="R148" s="192">
        <f t="shared" si="2"/>
        <v>0</v>
      </c>
      <c r="S148" s="192">
        <v>0</v>
      </c>
      <c r="T148" s="193">
        <f t="shared" si="3"/>
        <v>0</v>
      </c>
      <c r="AR148" s="194" t="s">
        <v>167</v>
      </c>
      <c r="AT148" s="194" t="s">
        <v>153</v>
      </c>
      <c r="AU148" s="194" t="s">
        <v>14</v>
      </c>
      <c r="AY148" s="17" t="s">
        <v>151</v>
      </c>
      <c r="BE148" s="195">
        <f t="shared" si="4"/>
        <v>0</v>
      </c>
      <c r="BF148" s="195">
        <f t="shared" si="5"/>
        <v>0</v>
      </c>
      <c r="BG148" s="195">
        <f t="shared" si="6"/>
        <v>0</v>
      </c>
      <c r="BH148" s="195">
        <f t="shared" si="7"/>
        <v>0</v>
      </c>
      <c r="BI148" s="195">
        <f t="shared" si="8"/>
        <v>0</v>
      </c>
      <c r="BJ148" s="17" t="s">
        <v>14</v>
      </c>
      <c r="BK148" s="195">
        <f t="shared" si="9"/>
        <v>0</v>
      </c>
      <c r="BL148" s="17" t="s">
        <v>167</v>
      </c>
      <c r="BM148" s="194" t="s">
        <v>583</v>
      </c>
    </row>
    <row r="149" spans="2:65" s="1" customFormat="1" ht="36" customHeight="1">
      <c r="B149" s="34"/>
      <c r="C149" s="183" t="s">
        <v>430</v>
      </c>
      <c r="D149" s="183" t="s">
        <v>153</v>
      </c>
      <c r="E149" s="184" t="s">
        <v>2701</v>
      </c>
      <c r="F149" s="185" t="s">
        <v>2702</v>
      </c>
      <c r="G149" s="186" t="s">
        <v>1842</v>
      </c>
      <c r="H149" s="187">
        <v>5</v>
      </c>
      <c r="I149" s="188"/>
      <c r="J149" s="189">
        <f t="shared" si="0"/>
        <v>0</v>
      </c>
      <c r="K149" s="185" t="s">
        <v>1</v>
      </c>
      <c r="L149" s="38"/>
      <c r="M149" s="190" t="s">
        <v>1</v>
      </c>
      <c r="N149" s="191" t="s">
        <v>43</v>
      </c>
      <c r="O149" s="66"/>
      <c r="P149" s="192">
        <f t="shared" si="1"/>
        <v>0</v>
      </c>
      <c r="Q149" s="192">
        <v>0</v>
      </c>
      <c r="R149" s="192">
        <f t="shared" si="2"/>
        <v>0</v>
      </c>
      <c r="S149" s="192">
        <v>0</v>
      </c>
      <c r="T149" s="193">
        <f t="shared" si="3"/>
        <v>0</v>
      </c>
      <c r="AR149" s="194" t="s">
        <v>167</v>
      </c>
      <c r="AT149" s="194" t="s">
        <v>153</v>
      </c>
      <c r="AU149" s="194" t="s">
        <v>14</v>
      </c>
      <c r="AY149" s="17" t="s">
        <v>151</v>
      </c>
      <c r="BE149" s="195">
        <f t="shared" si="4"/>
        <v>0</v>
      </c>
      <c r="BF149" s="195">
        <f t="shared" si="5"/>
        <v>0</v>
      </c>
      <c r="BG149" s="195">
        <f t="shared" si="6"/>
        <v>0</v>
      </c>
      <c r="BH149" s="195">
        <f t="shared" si="7"/>
        <v>0</v>
      </c>
      <c r="BI149" s="195">
        <f t="shared" si="8"/>
        <v>0</v>
      </c>
      <c r="BJ149" s="17" t="s">
        <v>14</v>
      </c>
      <c r="BK149" s="195">
        <f t="shared" si="9"/>
        <v>0</v>
      </c>
      <c r="BL149" s="17" t="s">
        <v>167</v>
      </c>
      <c r="BM149" s="194" t="s">
        <v>593</v>
      </c>
    </row>
    <row r="150" spans="2:65" s="1" customFormat="1" ht="36" customHeight="1">
      <c r="B150" s="34"/>
      <c r="C150" s="183" t="s">
        <v>435</v>
      </c>
      <c r="D150" s="183" t="s">
        <v>153</v>
      </c>
      <c r="E150" s="184" t="s">
        <v>2703</v>
      </c>
      <c r="F150" s="185" t="s">
        <v>2704</v>
      </c>
      <c r="G150" s="186" t="s">
        <v>1842</v>
      </c>
      <c r="H150" s="187">
        <v>1</v>
      </c>
      <c r="I150" s="188"/>
      <c r="J150" s="189">
        <f t="shared" si="0"/>
        <v>0</v>
      </c>
      <c r="K150" s="185" t="s">
        <v>1</v>
      </c>
      <c r="L150" s="38"/>
      <c r="M150" s="190" t="s">
        <v>1</v>
      </c>
      <c r="N150" s="191" t="s">
        <v>43</v>
      </c>
      <c r="O150" s="66"/>
      <c r="P150" s="192">
        <f t="shared" si="1"/>
        <v>0</v>
      </c>
      <c r="Q150" s="192">
        <v>0</v>
      </c>
      <c r="R150" s="192">
        <f t="shared" si="2"/>
        <v>0</v>
      </c>
      <c r="S150" s="192">
        <v>0</v>
      </c>
      <c r="T150" s="193">
        <f t="shared" si="3"/>
        <v>0</v>
      </c>
      <c r="AR150" s="194" t="s">
        <v>167</v>
      </c>
      <c r="AT150" s="194" t="s">
        <v>153</v>
      </c>
      <c r="AU150" s="194" t="s">
        <v>14</v>
      </c>
      <c r="AY150" s="17" t="s">
        <v>151</v>
      </c>
      <c r="BE150" s="195">
        <f t="shared" si="4"/>
        <v>0</v>
      </c>
      <c r="BF150" s="195">
        <f t="shared" si="5"/>
        <v>0</v>
      </c>
      <c r="BG150" s="195">
        <f t="shared" si="6"/>
        <v>0</v>
      </c>
      <c r="BH150" s="195">
        <f t="shared" si="7"/>
        <v>0</v>
      </c>
      <c r="BI150" s="195">
        <f t="shared" si="8"/>
        <v>0</v>
      </c>
      <c r="BJ150" s="17" t="s">
        <v>14</v>
      </c>
      <c r="BK150" s="195">
        <f t="shared" si="9"/>
        <v>0</v>
      </c>
      <c r="BL150" s="17" t="s">
        <v>167</v>
      </c>
      <c r="BM150" s="194" t="s">
        <v>623</v>
      </c>
    </row>
    <row r="151" spans="2:65" s="1" customFormat="1" ht="36" customHeight="1">
      <c r="B151" s="34"/>
      <c r="C151" s="183" t="s">
        <v>440</v>
      </c>
      <c r="D151" s="183" t="s">
        <v>153</v>
      </c>
      <c r="E151" s="184" t="s">
        <v>2705</v>
      </c>
      <c r="F151" s="185" t="s">
        <v>2706</v>
      </c>
      <c r="G151" s="186" t="s">
        <v>1842</v>
      </c>
      <c r="H151" s="187">
        <v>4</v>
      </c>
      <c r="I151" s="188"/>
      <c r="J151" s="189">
        <f t="shared" si="0"/>
        <v>0</v>
      </c>
      <c r="K151" s="185" t="s">
        <v>1</v>
      </c>
      <c r="L151" s="38"/>
      <c r="M151" s="190" t="s">
        <v>1</v>
      </c>
      <c r="N151" s="191" t="s">
        <v>43</v>
      </c>
      <c r="O151" s="66"/>
      <c r="P151" s="192">
        <f t="shared" si="1"/>
        <v>0</v>
      </c>
      <c r="Q151" s="192">
        <v>0</v>
      </c>
      <c r="R151" s="192">
        <f t="shared" si="2"/>
        <v>0</v>
      </c>
      <c r="S151" s="192">
        <v>0</v>
      </c>
      <c r="T151" s="193">
        <f t="shared" si="3"/>
        <v>0</v>
      </c>
      <c r="AR151" s="194" t="s">
        <v>167</v>
      </c>
      <c r="AT151" s="194" t="s">
        <v>153</v>
      </c>
      <c r="AU151" s="194" t="s">
        <v>14</v>
      </c>
      <c r="AY151" s="17" t="s">
        <v>151</v>
      </c>
      <c r="BE151" s="195">
        <f t="shared" si="4"/>
        <v>0</v>
      </c>
      <c r="BF151" s="195">
        <f t="shared" si="5"/>
        <v>0</v>
      </c>
      <c r="BG151" s="195">
        <f t="shared" si="6"/>
        <v>0</v>
      </c>
      <c r="BH151" s="195">
        <f t="shared" si="7"/>
        <v>0</v>
      </c>
      <c r="BI151" s="195">
        <f t="shared" si="8"/>
        <v>0</v>
      </c>
      <c r="BJ151" s="17" t="s">
        <v>14</v>
      </c>
      <c r="BK151" s="195">
        <f t="shared" si="9"/>
        <v>0</v>
      </c>
      <c r="BL151" s="17" t="s">
        <v>167</v>
      </c>
      <c r="BM151" s="194" t="s">
        <v>633</v>
      </c>
    </row>
    <row r="152" spans="2:65" s="1" customFormat="1" ht="36" customHeight="1">
      <c r="B152" s="34"/>
      <c r="C152" s="183" t="s">
        <v>445</v>
      </c>
      <c r="D152" s="183" t="s">
        <v>153</v>
      </c>
      <c r="E152" s="184" t="s">
        <v>2707</v>
      </c>
      <c r="F152" s="185" t="s">
        <v>2708</v>
      </c>
      <c r="G152" s="186" t="s">
        <v>1842</v>
      </c>
      <c r="H152" s="187">
        <v>1</v>
      </c>
      <c r="I152" s="188"/>
      <c r="J152" s="189">
        <f t="shared" si="0"/>
        <v>0</v>
      </c>
      <c r="K152" s="185" t="s">
        <v>1</v>
      </c>
      <c r="L152" s="38"/>
      <c r="M152" s="190" t="s">
        <v>1</v>
      </c>
      <c r="N152" s="191" t="s">
        <v>43</v>
      </c>
      <c r="O152" s="66"/>
      <c r="P152" s="192">
        <f t="shared" si="1"/>
        <v>0</v>
      </c>
      <c r="Q152" s="192">
        <v>0</v>
      </c>
      <c r="R152" s="192">
        <f t="shared" si="2"/>
        <v>0</v>
      </c>
      <c r="S152" s="192">
        <v>0</v>
      </c>
      <c r="T152" s="193">
        <f t="shared" si="3"/>
        <v>0</v>
      </c>
      <c r="AR152" s="194" t="s">
        <v>167</v>
      </c>
      <c r="AT152" s="194" t="s">
        <v>153</v>
      </c>
      <c r="AU152" s="194" t="s">
        <v>14</v>
      </c>
      <c r="AY152" s="17" t="s">
        <v>151</v>
      </c>
      <c r="BE152" s="195">
        <f t="shared" si="4"/>
        <v>0</v>
      </c>
      <c r="BF152" s="195">
        <f t="shared" si="5"/>
        <v>0</v>
      </c>
      <c r="BG152" s="195">
        <f t="shared" si="6"/>
        <v>0</v>
      </c>
      <c r="BH152" s="195">
        <f t="shared" si="7"/>
        <v>0</v>
      </c>
      <c r="BI152" s="195">
        <f t="shared" si="8"/>
        <v>0</v>
      </c>
      <c r="BJ152" s="17" t="s">
        <v>14</v>
      </c>
      <c r="BK152" s="195">
        <f t="shared" si="9"/>
        <v>0</v>
      </c>
      <c r="BL152" s="17" t="s">
        <v>167</v>
      </c>
      <c r="BM152" s="194" t="s">
        <v>644</v>
      </c>
    </row>
    <row r="153" spans="2:65" s="1" customFormat="1" ht="36" customHeight="1">
      <c r="B153" s="34"/>
      <c r="C153" s="183" t="s">
        <v>451</v>
      </c>
      <c r="D153" s="183" t="s">
        <v>153</v>
      </c>
      <c r="E153" s="184" t="s">
        <v>2709</v>
      </c>
      <c r="F153" s="185" t="s">
        <v>2710</v>
      </c>
      <c r="G153" s="186" t="s">
        <v>1842</v>
      </c>
      <c r="H153" s="187">
        <v>1</v>
      </c>
      <c r="I153" s="188"/>
      <c r="J153" s="189">
        <f t="shared" si="0"/>
        <v>0</v>
      </c>
      <c r="K153" s="185" t="s">
        <v>1</v>
      </c>
      <c r="L153" s="38"/>
      <c r="M153" s="190" t="s">
        <v>1</v>
      </c>
      <c r="N153" s="191" t="s">
        <v>43</v>
      </c>
      <c r="O153" s="66"/>
      <c r="P153" s="192">
        <f t="shared" si="1"/>
        <v>0</v>
      </c>
      <c r="Q153" s="192">
        <v>0</v>
      </c>
      <c r="R153" s="192">
        <f t="shared" si="2"/>
        <v>0</v>
      </c>
      <c r="S153" s="192">
        <v>0</v>
      </c>
      <c r="T153" s="193">
        <f t="shared" si="3"/>
        <v>0</v>
      </c>
      <c r="AR153" s="194" t="s">
        <v>167</v>
      </c>
      <c r="AT153" s="194" t="s">
        <v>153</v>
      </c>
      <c r="AU153" s="194" t="s">
        <v>14</v>
      </c>
      <c r="AY153" s="17" t="s">
        <v>151</v>
      </c>
      <c r="BE153" s="195">
        <f t="shared" si="4"/>
        <v>0</v>
      </c>
      <c r="BF153" s="195">
        <f t="shared" si="5"/>
        <v>0</v>
      </c>
      <c r="BG153" s="195">
        <f t="shared" si="6"/>
        <v>0</v>
      </c>
      <c r="BH153" s="195">
        <f t="shared" si="7"/>
        <v>0</v>
      </c>
      <c r="BI153" s="195">
        <f t="shared" si="8"/>
        <v>0</v>
      </c>
      <c r="BJ153" s="17" t="s">
        <v>14</v>
      </c>
      <c r="BK153" s="195">
        <f t="shared" si="9"/>
        <v>0</v>
      </c>
      <c r="BL153" s="17" t="s">
        <v>167</v>
      </c>
      <c r="BM153" s="194" t="s">
        <v>654</v>
      </c>
    </row>
    <row r="154" spans="2:65" s="1" customFormat="1" ht="36" customHeight="1">
      <c r="B154" s="34"/>
      <c r="C154" s="183" t="s">
        <v>457</v>
      </c>
      <c r="D154" s="183" t="s">
        <v>153</v>
      </c>
      <c r="E154" s="184" t="s">
        <v>2711</v>
      </c>
      <c r="F154" s="185" t="s">
        <v>2712</v>
      </c>
      <c r="G154" s="186" t="s">
        <v>1842</v>
      </c>
      <c r="H154" s="187">
        <v>1</v>
      </c>
      <c r="I154" s="188"/>
      <c r="J154" s="189">
        <f aca="true" t="shared" si="10" ref="J154:J185">ROUND(I154*H154,2)</f>
        <v>0</v>
      </c>
      <c r="K154" s="185" t="s">
        <v>1</v>
      </c>
      <c r="L154" s="38"/>
      <c r="M154" s="190" t="s">
        <v>1</v>
      </c>
      <c r="N154" s="191" t="s">
        <v>43</v>
      </c>
      <c r="O154" s="66"/>
      <c r="P154" s="192">
        <f aca="true" t="shared" si="11" ref="P154:P185">O154*H154</f>
        <v>0</v>
      </c>
      <c r="Q154" s="192">
        <v>0</v>
      </c>
      <c r="R154" s="192">
        <f aca="true" t="shared" si="12" ref="R154:R185">Q154*H154</f>
        <v>0</v>
      </c>
      <c r="S154" s="192">
        <v>0</v>
      </c>
      <c r="T154" s="193">
        <f aca="true" t="shared" si="13" ref="T154:T185">S154*H154</f>
        <v>0</v>
      </c>
      <c r="AR154" s="194" t="s">
        <v>167</v>
      </c>
      <c r="AT154" s="194" t="s">
        <v>153</v>
      </c>
      <c r="AU154" s="194" t="s">
        <v>14</v>
      </c>
      <c r="AY154" s="17" t="s">
        <v>151</v>
      </c>
      <c r="BE154" s="195">
        <f aca="true" t="shared" si="14" ref="BE154:BE177">IF(N154="základní",J154,0)</f>
        <v>0</v>
      </c>
      <c r="BF154" s="195">
        <f aca="true" t="shared" si="15" ref="BF154:BF177">IF(N154="snížená",J154,0)</f>
        <v>0</v>
      </c>
      <c r="BG154" s="195">
        <f aca="true" t="shared" si="16" ref="BG154:BG177">IF(N154="zákl. přenesená",J154,0)</f>
        <v>0</v>
      </c>
      <c r="BH154" s="195">
        <f aca="true" t="shared" si="17" ref="BH154:BH177">IF(N154="sníž. přenesená",J154,0)</f>
        <v>0</v>
      </c>
      <c r="BI154" s="195">
        <f aca="true" t="shared" si="18" ref="BI154:BI177">IF(N154="nulová",J154,0)</f>
        <v>0</v>
      </c>
      <c r="BJ154" s="17" t="s">
        <v>14</v>
      </c>
      <c r="BK154" s="195">
        <f aca="true" t="shared" si="19" ref="BK154:BK177">ROUND(I154*H154,2)</f>
        <v>0</v>
      </c>
      <c r="BL154" s="17" t="s">
        <v>167</v>
      </c>
      <c r="BM154" s="194" t="s">
        <v>661</v>
      </c>
    </row>
    <row r="155" spans="2:65" s="1" customFormat="1" ht="36" customHeight="1">
      <c r="B155" s="34"/>
      <c r="C155" s="183" t="s">
        <v>461</v>
      </c>
      <c r="D155" s="183" t="s">
        <v>153</v>
      </c>
      <c r="E155" s="184" t="s">
        <v>2713</v>
      </c>
      <c r="F155" s="185" t="s">
        <v>2714</v>
      </c>
      <c r="G155" s="186" t="s">
        <v>1842</v>
      </c>
      <c r="H155" s="187">
        <v>4</v>
      </c>
      <c r="I155" s="188"/>
      <c r="J155" s="189">
        <f t="shared" si="10"/>
        <v>0</v>
      </c>
      <c r="K155" s="185" t="s">
        <v>1</v>
      </c>
      <c r="L155" s="38"/>
      <c r="M155" s="190" t="s">
        <v>1</v>
      </c>
      <c r="N155" s="191" t="s">
        <v>43</v>
      </c>
      <c r="O155" s="66"/>
      <c r="P155" s="192">
        <f t="shared" si="11"/>
        <v>0</v>
      </c>
      <c r="Q155" s="192">
        <v>0</v>
      </c>
      <c r="R155" s="192">
        <f t="shared" si="12"/>
        <v>0</v>
      </c>
      <c r="S155" s="192">
        <v>0</v>
      </c>
      <c r="T155" s="193">
        <f t="shared" si="13"/>
        <v>0</v>
      </c>
      <c r="AR155" s="194" t="s">
        <v>167</v>
      </c>
      <c r="AT155" s="194" t="s">
        <v>153</v>
      </c>
      <c r="AU155" s="194" t="s">
        <v>14</v>
      </c>
      <c r="AY155" s="17" t="s">
        <v>151</v>
      </c>
      <c r="BE155" s="195">
        <f t="shared" si="14"/>
        <v>0</v>
      </c>
      <c r="BF155" s="195">
        <f t="shared" si="15"/>
        <v>0</v>
      </c>
      <c r="BG155" s="195">
        <f t="shared" si="16"/>
        <v>0</v>
      </c>
      <c r="BH155" s="195">
        <f t="shared" si="17"/>
        <v>0</v>
      </c>
      <c r="BI155" s="195">
        <f t="shared" si="18"/>
        <v>0</v>
      </c>
      <c r="BJ155" s="17" t="s">
        <v>14</v>
      </c>
      <c r="BK155" s="195">
        <f t="shared" si="19"/>
        <v>0</v>
      </c>
      <c r="BL155" s="17" t="s">
        <v>167</v>
      </c>
      <c r="BM155" s="194" t="s">
        <v>669</v>
      </c>
    </row>
    <row r="156" spans="2:65" s="1" customFormat="1" ht="36" customHeight="1">
      <c r="B156" s="34"/>
      <c r="C156" s="183" t="s">
        <v>467</v>
      </c>
      <c r="D156" s="183" t="s">
        <v>153</v>
      </c>
      <c r="E156" s="184" t="s">
        <v>2715</v>
      </c>
      <c r="F156" s="185" t="s">
        <v>2716</v>
      </c>
      <c r="G156" s="186" t="s">
        <v>1842</v>
      </c>
      <c r="H156" s="187">
        <v>2</v>
      </c>
      <c r="I156" s="188"/>
      <c r="J156" s="189">
        <f t="shared" si="10"/>
        <v>0</v>
      </c>
      <c r="K156" s="185" t="s">
        <v>1</v>
      </c>
      <c r="L156" s="38"/>
      <c r="M156" s="190" t="s">
        <v>1</v>
      </c>
      <c r="N156" s="191" t="s">
        <v>43</v>
      </c>
      <c r="O156" s="66"/>
      <c r="P156" s="192">
        <f t="shared" si="11"/>
        <v>0</v>
      </c>
      <c r="Q156" s="192">
        <v>0</v>
      </c>
      <c r="R156" s="192">
        <f t="shared" si="12"/>
        <v>0</v>
      </c>
      <c r="S156" s="192">
        <v>0</v>
      </c>
      <c r="T156" s="193">
        <f t="shared" si="13"/>
        <v>0</v>
      </c>
      <c r="AR156" s="194" t="s">
        <v>167</v>
      </c>
      <c r="AT156" s="194" t="s">
        <v>153</v>
      </c>
      <c r="AU156" s="194" t="s">
        <v>14</v>
      </c>
      <c r="AY156" s="17" t="s">
        <v>151</v>
      </c>
      <c r="BE156" s="195">
        <f t="shared" si="14"/>
        <v>0</v>
      </c>
      <c r="BF156" s="195">
        <f t="shared" si="15"/>
        <v>0</v>
      </c>
      <c r="BG156" s="195">
        <f t="shared" si="16"/>
        <v>0</v>
      </c>
      <c r="BH156" s="195">
        <f t="shared" si="17"/>
        <v>0</v>
      </c>
      <c r="BI156" s="195">
        <f t="shared" si="18"/>
        <v>0</v>
      </c>
      <c r="BJ156" s="17" t="s">
        <v>14</v>
      </c>
      <c r="BK156" s="195">
        <f t="shared" si="19"/>
        <v>0</v>
      </c>
      <c r="BL156" s="17" t="s">
        <v>167</v>
      </c>
      <c r="BM156" s="194" t="s">
        <v>1592</v>
      </c>
    </row>
    <row r="157" spans="2:65" s="1" customFormat="1" ht="36" customHeight="1">
      <c r="B157" s="34"/>
      <c r="C157" s="183" t="s">
        <v>471</v>
      </c>
      <c r="D157" s="183" t="s">
        <v>153</v>
      </c>
      <c r="E157" s="184" t="s">
        <v>2717</v>
      </c>
      <c r="F157" s="185" t="s">
        <v>2718</v>
      </c>
      <c r="G157" s="186" t="s">
        <v>1842</v>
      </c>
      <c r="H157" s="187">
        <v>2</v>
      </c>
      <c r="I157" s="188"/>
      <c r="J157" s="189">
        <f t="shared" si="10"/>
        <v>0</v>
      </c>
      <c r="K157" s="185" t="s">
        <v>1</v>
      </c>
      <c r="L157" s="38"/>
      <c r="M157" s="190" t="s">
        <v>1</v>
      </c>
      <c r="N157" s="191" t="s">
        <v>43</v>
      </c>
      <c r="O157" s="66"/>
      <c r="P157" s="192">
        <f t="shared" si="11"/>
        <v>0</v>
      </c>
      <c r="Q157" s="192">
        <v>0</v>
      </c>
      <c r="R157" s="192">
        <f t="shared" si="12"/>
        <v>0</v>
      </c>
      <c r="S157" s="192">
        <v>0</v>
      </c>
      <c r="T157" s="193">
        <f t="shared" si="13"/>
        <v>0</v>
      </c>
      <c r="AR157" s="194" t="s">
        <v>167</v>
      </c>
      <c r="AT157" s="194" t="s">
        <v>153</v>
      </c>
      <c r="AU157" s="194" t="s">
        <v>14</v>
      </c>
      <c r="AY157" s="17" t="s">
        <v>151</v>
      </c>
      <c r="BE157" s="195">
        <f t="shared" si="14"/>
        <v>0</v>
      </c>
      <c r="BF157" s="195">
        <f t="shared" si="15"/>
        <v>0</v>
      </c>
      <c r="BG157" s="195">
        <f t="shared" si="16"/>
        <v>0</v>
      </c>
      <c r="BH157" s="195">
        <f t="shared" si="17"/>
        <v>0</v>
      </c>
      <c r="BI157" s="195">
        <f t="shared" si="18"/>
        <v>0</v>
      </c>
      <c r="BJ157" s="17" t="s">
        <v>14</v>
      </c>
      <c r="BK157" s="195">
        <f t="shared" si="19"/>
        <v>0</v>
      </c>
      <c r="BL157" s="17" t="s">
        <v>167</v>
      </c>
      <c r="BM157" s="194" t="s">
        <v>676</v>
      </c>
    </row>
    <row r="158" spans="2:65" s="1" customFormat="1" ht="36" customHeight="1">
      <c r="B158" s="34"/>
      <c r="C158" s="183" t="s">
        <v>475</v>
      </c>
      <c r="D158" s="183" t="s">
        <v>153</v>
      </c>
      <c r="E158" s="184" t="s">
        <v>2719</v>
      </c>
      <c r="F158" s="185" t="s">
        <v>2720</v>
      </c>
      <c r="G158" s="186" t="s">
        <v>1842</v>
      </c>
      <c r="H158" s="187">
        <v>5</v>
      </c>
      <c r="I158" s="188"/>
      <c r="J158" s="189">
        <f t="shared" si="10"/>
        <v>0</v>
      </c>
      <c r="K158" s="185" t="s">
        <v>1</v>
      </c>
      <c r="L158" s="38"/>
      <c r="M158" s="190" t="s">
        <v>1</v>
      </c>
      <c r="N158" s="191" t="s">
        <v>43</v>
      </c>
      <c r="O158" s="66"/>
      <c r="P158" s="192">
        <f t="shared" si="11"/>
        <v>0</v>
      </c>
      <c r="Q158" s="192">
        <v>0</v>
      </c>
      <c r="R158" s="192">
        <f t="shared" si="12"/>
        <v>0</v>
      </c>
      <c r="S158" s="192">
        <v>0</v>
      </c>
      <c r="T158" s="193">
        <f t="shared" si="13"/>
        <v>0</v>
      </c>
      <c r="AR158" s="194" t="s">
        <v>167</v>
      </c>
      <c r="AT158" s="194" t="s">
        <v>153</v>
      </c>
      <c r="AU158" s="194" t="s">
        <v>14</v>
      </c>
      <c r="AY158" s="17" t="s">
        <v>151</v>
      </c>
      <c r="BE158" s="195">
        <f t="shared" si="14"/>
        <v>0</v>
      </c>
      <c r="BF158" s="195">
        <f t="shared" si="15"/>
        <v>0</v>
      </c>
      <c r="BG158" s="195">
        <f t="shared" si="16"/>
        <v>0</v>
      </c>
      <c r="BH158" s="195">
        <f t="shared" si="17"/>
        <v>0</v>
      </c>
      <c r="BI158" s="195">
        <f t="shared" si="18"/>
        <v>0</v>
      </c>
      <c r="BJ158" s="17" t="s">
        <v>14</v>
      </c>
      <c r="BK158" s="195">
        <f t="shared" si="19"/>
        <v>0</v>
      </c>
      <c r="BL158" s="17" t="s">
        <v>167</v>
      </c>
      <c r="BM158" s="194" t="s">
        <v>684</v>
      </c>
    </row>
    <row r="159" spans="2:65" s="1" customFormat="1" ht="36" customHeight="1">
      <c r="B159" s="34"/>
      <c r="C159" s="183" t="s">
        <v>479</v>
      </c>
      <c r="D159" s="183" t="s">
        <v>153</v>
      </c>
      <c r="E159" s="184" t="s">
        <v>2721</v>
      </c>
      <c r="F159" s="185" t="s">
        <v>2722</v>
      </c>
      <c r="G159" s="186" t="s">
        <v>1842</v>
      </c>
      <c r="H159" s="187">
        <v>2</v>
      </c>
      <c r="I159" s="188"/>
      <c r="J159" s="189">
        <f t="shared" si="10"/>
        <v>0</v>
      </c>
      <c r="K159" s="185" t="s">
        <v>1</v>
      </c>
      <c r="L159" s="38"/>
      <c r="M159" s="190" t="s">
        <v>1</v>
      </c>
      <c r="N159" s="191" t="s">
        <v>43</v>
      </c>
      <c r="O159" s="66"/>
      <c r="P159" s="192">
        <f t="shared" si="11"/>
        <v>0</v>
      </c>
      <c r="Q159" s="192">
        <v>0</v>
      </c>
      <c r="R159" s="192">
        <f t="shared" si="12"/>
        <v>0</v>
      </c>
      <c r="S159" s="192">
        <v>0</v>
      </c>
      <c r="T159" s="193">
        <f t="shared" si="13"/>
        <v>0</v>
      </c>
      <c r="AR159" s="194" t="s">
        <v>167</v>
      </c>
      <c r="AT159" s="194" t="s">
        <v>153</v>
      </c>
      <c r="AU159" s="194" t="s">
        <v>14</v>
      </c>
      <c r="AY159" s="17" t="s">
        <v>151</v>
      </c>
      <c r="BE159" s="195">
        <f t="shared" si="14"/>
        <v>0</v>
      </c>
      <c r="BF159" s="195">
        <f t="shared" si="15"/>
        <v>0</v>
      </c>
      <c r="BG159" s="195">
        <f t="shared" si="16"/>
        <v>0</v>
      </c>
      <c r="BH159" s="195">
        <f t="shared" si="17"/>
        <v>0</v>
      </c>
      <c r="BI159" s="195">
        <f t="shared" si="18"/>
        <v>0</v>
      </c>
      <c r="BJ159" s="17" t="s">
        <v>14</v>
      </c>
      <c r="BK159" s="195">
        <f t="shared" si="19"/>
        <v>0</v>
      </c>
      <c r="BL159" s="17" t="s">
        <v>167</v>
      </c>
      <c r="BM159" s="194" t="s">
        <v>692</v>
      </c>
    </row>
    <row r="160" spans="2:65" s="1" customFormat="1" ht="48" customHeight="1">
      <c r="B160" s="34"/>
      <c r="C160" s="183" t="s">
        <v>484</v>
      </c>
      <c r="D160" s="183" t="s">
        <v>153</v>
      </c>
      <c r="E160" s="184" t="s">
        <v>2723</v>
      </c>
      <c r="F160" s="185" t="s">
        <v>2724</v>
      </c>
      <c r="G160" s="186" t="s">
        <v>1842</v>
      </c>
      <c r="H160" s="187">
        <v>1</v>
      </c>
      <c r="I160" s="188"/>
      <c r="J160" s="189">
        <f t="shared" si="10"/>
        <v>0</v>
      </c>
      <c r="K160" s="185" t="s">
        <v>1</v>
      </c>
      <c r="L160" s="38"/>
      <c r="M160" s="190" t="s">
        <v>1</v>
      </c>
      <c r="N160" s="191" t="s">
        <v>43</v>
      </c>
      <c r="O160" s="66"/>
      <c r="P160" s="192">
        <f t="shared" si="11"/>
        <v>0</v>
      </c>
      <c r="Q160" s="192">
        <v>0</v>
      </c>
      <c r="R160" s="192">
        <f t="shared" si="12"/>
        <v>0</v>
      </c>
      <c r="S160" s="192">
        <v>0</v>
      </c>
      <c r="T160" s="193">
        <f t="shared" si="13"/>
        <v>0</v>
      </c>
      <c r="AR160" s="194" t="s">
        <v>167</v>
      </c>
      <c r="AT160" s="194" t="s">
        <v>153</v>
      </c>
      <c r="AU160" s="194" t="s">
        <v>14</v>
      </c>
      <c r="AY160" s="17" t="s">
        <v>151</v>
      </c>
      <c r="BE160" s="195">
        <f t="shared" si="14"/>
        <v>0</v>
      </c>
      <c r="BF160" s="195">
        <f t="shared" si="15"/>
        <v>0</v>
      </c>
      <c r="BG160" s="195">
        <f t="shared" si="16"/>
        <v>0</v>
      </c>
      <c r="BH160" s="195">
        <f t="shared" si="17"/>
        <v>0</v>
      </c>
      <c r="BI160" s="195">
        <f t="shared" si="18"/>
        <v>0</v>
      </c>
      <c r="BJ160" s="17" t="s">
        <v>14</v>
      </c>
      <c r="BK160" s="195">
        <f t="shared" si="19"/>
        <v>0</v>
      </c>
      <c r="BL160" s="17" t="s">
        <v>167</v>
      </c>
      <c r="BM160" s="194" t="s">
        <v>696</v>
      </c>
    </row>
    <row r="161" spans="2:65" s="1" customFormat="1" ht="48" customHeight="1">
      <c r="B161" s="34"/>
      <c r="C161" s="183" t="s">
        <v>489</v>
      </c>
      <c r="D161" s="183" t="s">
        <v>153</v>
      </c>
      <c r="E161" s="184" t="s">
        <v>2725</v>
      </c>
      <c r="F161" s="185" t="s">
        <v>2726</v>
      </c>
      <c r="G161" s="186" t="s">
        <v>1842</v>
      </c>
      <c r="H161" s="187">
        <v>3</v>
      </c>
      <c r="I161" s="188"/>
      <c r="J161" s="189">
        <f t="shared" si="10"/>
        <v>0</v>
      </c>
      <c r="K161" s="185" t="s">
        <v>1</v>
      </c>
      <c r="L161" s="38"/>
      <c r="M161" s="190" t="s">
        <v>1</v>
      </c>
      <c r="N161" s="191" t="s">
        <v>43</v>
      </c>
      <c r="O161" s="66"/>
      <c r="P161" s="192">
        <f t="shared" si="11"/>
        <v>0</v>
      </c>
      <c r="Q161" s="192">
        <v>0</v>
      </c>
      <c r="R161" s="192">
        <f t="shared" si="12"/>
        <v>0</v>
      </c>
      <c r="S161" s="192">
        <v>0</v>
      </c>
      <c r="T161" s="193">
        <f t="shared" si="13"/>
        <v>0</v>
      </c>
      <c r="AR161" s="194" t="s">
        <v>167</v>
      </c>
      <c r="AT161" s="194" t="s">
        <v>153</v>
      </c>
      <c r="AU161" s="194" t="s">
        <v>14</v>
      </c>
      <c r="AY161" s="17" t="s">
        <v>151</v>
      </c>
      <c r="BE161" s="195">
        <f t="shared" si="14"/>
        <v>0</v>
      </c>
      <c r="BF161" s="195">
        <f t="shared" si="15"/>
        <v>0</v>
      </c>
      <c r="BG161" s="195">
        <f t="shared" si="16"/>
        <v>0</v>
      </c>
      <c r="BH161" s="195">
        <f t="shared" si="17"/>
        <v>0</v>
      </c>
      <c r="BI161" s="195">
        <f t="shared" si="18"/>
        <v>0</v>
      </c>
      <c r="BJ161" s="17" t="s">
        <v>14</v>
      </c>
      <c r="BK161" s="195">
        <f t="shared" si="19"/>
        <v>0</v>
      </c>
      <c r="BL161" s="17" t="s">
        <v>167</v>
      </c>
      <c r="BM161" s="194" t="s">
        <v>706</v>
      </c>
    </row>
    <row r="162" spans="2:65" s="1" customFormat="1" ht="48" customHeight="1">
      <c r="B162" s="34"/>
      <c r="C162" s="183" t="s">
        <v>493</v>
      </c>
      <c r="D162" s="183" t="s">
        <v>153</v>
      </c>
      <c r="E162" s="184" t="s">
        <v>2727</v>
      </c>
      <c r="F162" s="185" t="s">
        <v>2728</v>
      </c>
      <c r="G162" s="186" t="s">
        <v>1842</v>
      </c>
      <c r="H162" s="187">
        <v>2</v>
      </c>
      <c r="I162" s="188"/>
      <c r="J162" s="189">
        <f t="shared" si="10"/>
        <v>0</v>
      </c>
      <c r="K162" s="185" t="s">
        <v>1</v>
      </c>
      <c r="L162" s="38"/>
      <c r="M162" s="190" t="s">
        <v>1</v>
      </c>
      <c r="N162" s="191" t="s">
        <v>43</v>
      </c>
      <c r="O162" s="66"/>
      <c r="P162" s="192">
        <f t="shared" si="11"/>
        <v>0</v>
      </c>
      <c r="Q162" s="192">
        <v>0</v>
      </c>
      <c r="R162" s="192">
        <f t="shared" si="12"/>
        <v>0</v>
      </c>
      <c r="S162" s="192">
        <v>0</v>
      </c>
      <c r="T162" s="193">
        <f t="shared" si="13"/>
        <v>0</v>
      </c>
      <c r="AR162" s="194" t="s">
        <v>167</v>
      </c>
      <c r="AT162" s="194" t="s">
        <v>153</v>
      </c>
      <c r="AU162" s="194" t="s">
        <v>14</v>
      </c>
      <c r="AY162" s="17" t="s">
        <v>151</v>
      </c>
      <c r="BE162" s="195">
        <f t="shared" si="14"/>
        <v>0</v>
      </c>
      <c r="BF162" s="195">
        <f t="shared" si="15"/>
        <v>0</v>
      </c>
      <c r="BG162" s="195">
        <f t="shared" si="16"/>
        <v>0</v>
      </c>
      <c r="BH162" s="195">
        <f t="shared" si="17"/>
        <v>0</v>
      </c>
      <c r="BI162" s="195">
        <f t="shared" si="18"/>
        <v>0</v>
      </c>
      <c r="BJ162" s="17" t="s">
        <v>14</v>
      </c>
      <c r="BK162" s="195">
        <f t="shared" si="19"/>
        <v>0</v>
      </c>
      <c r="BL162" s="17" t="s">
        <v>167</v>
      </c>
      <c r="BM162" s="194" t="s">
        <v>715</v>
      </c>
    </row>
    <row r="163" spans="2:65" s="1" customFormat="1" ht="48" customHeight="1">
      <c r="B163" s="34"/>
      <c r="C163" s="183" t="s">
        <v>497</v>
      </c>
      <c r="D163" s="183" t="s">
        <v>153</v>
      </c>
      <c r="E163" s="184" t="s">
        <v>2729</v>
      </c>
      <c r="F163" s="185" t="s">
        <v>2730</v>
      </c>
      <c r="G163" s="186" t="s">
        <v>1842</v>
      </c>
      <c r="H163" s="187">
        <v>2</v>
      </c>
      <c r="I163" s="188"/>
      <c r="J163" s="189">
        <f t="shared" si="10"/>
        <v>0</v>
      </c>
      <c r="K163" s="185" t="s">
        <v>1</v>
      </c>
      <c r="L163" s="38"/>
      <c r="M163" s="190" t="s">
        <v>1</v>
      </c>
      <c r="N163" s="191" t="s">
        <v>43</v>
      </c>
      <c r="O163" s="66"/>
      <c r="P163" s="192">
        <f t="shared" si="11"/>
        <v>0</v>
      </c>
      <c r="Q163" s="192">
        <v>0</v>
      </c>
      <c r="R163" s="192">
        <f t="shared" si="12"/>
        <v>0</v>
      </c>
      <c r="S163" s="192">
        <v>0</v>
      </c>
      <c r="T163" s="193">
        <f t="shared" si="13"/>
        <v>0</v>
      </c>
      <c r="AR163" s="194" t="s">
        <v>167</v>
      </c>
      <c r="AT163" s="194" t="s">
        <v>153</v>
      </c>
      <c r="AU163" s="194" t="s">
        <v>14</v>
      </c>
      <c r="AY163" s="17" t="s">
        <v>151</v>
      </c>
      <c r="BE163" s="195">
        <f t="shared" si="14"/>
        <v>0</v>
      </c>
      <c r="BF163" s="195">
        <f t="shared" si="15"/>
        <v>0</v>
      </c>
      <c r="BG163" s="195">
        <f t="shared" si="16"/>
        <v>0</v>
      </c>
      <c r="BH163" s="195">
        <f t="shared" si="17"/>
        <v>0</v>
      </c>
      <c r="BI163" s="195">
        <f t="shared" si="18"/>
        <v>0</v>
      </c>
      <c r="BJ163" s="17" t="s">
        <v>14</v>
      </c>
      <c r="BK163" s="195">
        <f t="shared" si="19"/>
        <v>0</v>
      </c>
      <c r="BL163" s="17" t="s">
        <v>167</v>
      </c>
      <c r="BM163" s="194" t="s">
        <v>727</v>
      </c>
    </row>
    <row r="164" spans="2:65" s="1" customFormat="1" ht="48" customHeight="1">
      <c r="B164" s="34"/>
      <c r="C164" s="183" t="s">
        <v>501</v>
      </c>
      <c r="D164" s="183" t="s">
        <v>153</v>
      </c>
      <c r="E164" s="184" t="s">
        <v>2731</v>
      </c>
      <c r="F164" s="185" t="s">
        <v>2732</v>
      </c>
      <c r="G164" s="186" t="s">
        <v>1842</v>
      </c>
      <c r="H164" s="187">
        <v>3</v>
      </c>
      <c r="I164" s="188"/>
      <c r="J164" s="189">
        <f t="shared" si="10"/>
        <v>0</v>
      </c>
      <c r="K164" s="185" t="s">
        <v>1</v>
      </c>
      <c r="L164" s="38"/>
      <c r="M164" s="190" t="s">
        <v>1</v>
      </c>
      <c r="N164" s="191" t="s">
        <v>43</v>
      </c>
      <c r="O164" s="66"/>
      <c r="P164" s="192">
        <f t="shared" si="11"/>
        <v>0</v>
      </c>
      <c r="Q164" s="192">
        <v>0</v>
      </c>
      <c r="R164" s="192">
        <f t="shared" si="12"/>
        <v>0</v>
      </c>
      <c r="S164" s="192">
        <v>0</v>
      </c>
      <c r="T164" s="193">
        <f t="shared" si="13"/>
        <v>0</v>
      </c>
      <c r="AR164" s="194" t="s">
        <v>167</v>
      </c>
      <c r="AT164" s="194" t="s">
        <v>153</v>
      </c>
      <c r="AU164" s="194" t="s">
        <v>14</v>
      </c>
      <c r="AY164" s="17" t="s">
        <v>151</v>
      </c>
      <c r="BE164" s="195">
        <f t="shared" si="14"/>
        <v>0</v>
      </c>
      <c r="BF164" s="195">
        <f t="shared" si="15"/>
        <v>0</v>
      </c>
      <c r="BG164" s="195">
        <f t="shared" si="16"/>
        <v>0</v>
      </c>
      <c r="BH164" s="195">
        <f t="shared" si="17"/>
        <v>0</v>
      </c>
      <c r="BI164" s="195">
        <f t="shared" si="18"/>
        <v>0</v>
      </c>
      <c r="BJ164" s="17" t="s">
        <v>14</v>
      </c>
      <c r="BK164" s="195">
        <f t="shared" si="19"/>
        <v>0</v>
      </c>
      <c r="BL164" s="17" t="s">
        <v>167</v>
      </c>
      <c r="BM164" s="194" t="s">
        <v>720</v>
      </c>
    </row>
    <row r="165" spans="2:65" s="1" customFormat="1" ht="48" customHeight="1">
      <c r="B165" s="34"/>
      <c r="C165" s="183" t="s">
        <v>506</v>
      </c>
      <c r="D165" s="183" t="s">
        <v>153</v>
      </c>
      <c r="E165" s="184" t="s">
        <v>2733</v>
      </c>
      <c r="F165" s="185" t="s">
        <v>2734</v>
      </c>
      <c r="G165" s="186" t="s">
        <v>1842</v>
      </c>
      <c r="H165" s="187">
        <v>10</v>
      </c>
      <c r="I165" s="188"/>
      <c r="J165" s="189">
        <f t="shared" si="10"/>
        <v>0</v>
      </c>
      <c r="K165" s="185" t="s">
        <v>1</v>
      </c>
      <c r="L165" s="38"/>
      <c r="M165" s="190" t="s">
        <v>1</v>
      </c>
      <c r="N165" s="191" t="s">
        <v>43</v>
      </c>
      <c r="O165" s="66"/>
      <c r="P165" s="192">
        <f t="shared" si="11"/>
        <v>0</v>
      </c>
      <c r="Q165" s="192">
        <v>0</v>
      </c>
      <c r="R165" s="192">
        <f t="shared" si="12"/>
        <v>0</v>
      </c>
      <c r="S165" s="192">
        <v>0</v>
      </c>
      <c r="T165" s="193">
        <f t="shared" si="13"/>
        <v>0</v>
      </c>
      <c r="AR165" s="194" t="s">
        <v>167</v>
      </c>
      <c r="AT165" s="194" t="s">
        <v>153</v>
      </c>
      <c r="AU165" s="194" t="s">
        <v>14</v>
      </c>
      <c r="AY165" s="17" t="s">
        <v>151</v>
      </c>
      <c r="BE165" s="195">
        <f t="shared" si="14"/>
        <v>0</v>
      </c>
      <c r="BF165" s="195">
        <f t="shared" si="15"/>
        <v>0</v>
      </c>
      <c r="BG165" s="195">
        <f t="shared" si="16"/>
        <v>0</v>
      </c>
      <c r="BH165" s="195">
        <f t="shared" si="17"/>
        <v>0</v>
      </c>
      <c r="BI165" s="195">
        <f t="shared" si="18"/>
        <v>0</v>
      </c>
      <c r="BJ165" s="17" t="s">
        <v>14</v>
      </c>
      <c r="BK165" s="195">
        <f t="shared" si="19"/>
        <v>0</v>
      </c>
      <c r="BL165" s="17" t="s">
        <v>167</v>
      </c>
      <c r="BM165" s="194" t="s">
        <v>744</v>
      </c>
    </row>
    <row r="166" spans="2:65" s="1" customFormat="1" ht="48" customHeight="1">
      <c r="B166" s="34"/>
      <c r="C166" s="183" t="s">
        <v>511</v>
      </c>
      <c r="D166" s="183" t="s">
        <v>153</v>
      </c>
      <c r="E166" s="184" t="s">
        <v>2735</v>
      </c>
      <c r="F166" s="185" t="s">
        <v>2736</v>
      </c>
      <c r="G166" s="186" t="s">
        <v>1842</v>
      </c>
      <c r="H166" s="187">
        <v>1</v>
      </c>
      <c r="I166" s="188"/>
      <c r="J166" s="189">
        <f t="shared" si="10"/>
        <v>0</v>
      </c>
      <c r="K166" s="185" t="s">
        <v>1</v>
      </c>
      <c r="L166" s="38"/>
      <c r="M166" s="190" t="s">
        <v>1</v>
      </c>
      <c r="N166" s="191" t="s">
        <v>43</v>
      </c>
      <c r="O166" s="66"/>
      <c r="P166" s="192">
        <f t="shared" si="11"/>
        <v>0</v>
      </c>
      <c r="Q166" s="192">
        <v>0</v>
      </c>
      <c r="R166" s="192">
        <f t="shared" si="12"/>
        <v>0</v>
      </c>
      <c r="S166" s="192">
        <v>0</v>
      </c>
      <c r="T166" s="193">
        <f t="shared" si="13"/>
        <v>0</v>
      </c>
      <c r="AR166" s="194" t="s">
        <v>167</v>
      </c>
      <c r="AT166" s="194" t="s">
        <v>153</v>
      </c>
      <c r="AU166" s="194" t="s">
        <v>14</v>
      </c>
      <c r="AY166" s="17" t="s">
        <v>151</v>
      </c>
      <c r="BE166" s="195">
        <f t="shared" si="14"/>
        <v>0</v>
      </c>
      <c r="BF166" s="195">
        <f t="shared" si="15"/>
        <v>0</v>
      </c>
      <c r="BG166" s="195">
        <f t="shared" si="16"/>
        <v>0</v>
      </c>
      <c r="BH166" s="195">
        <f t="shared" si="17"/>
        <v>0</v>
      </c>
      <c r="BI166" s="195">
        <f t="shared" si="18"/>
        <v>0</v>
      </c>
      <c r="BJ166" s="17" t="s">
        <v>14</v>
      </c>
      <c r="BK166" s="195">
        <f t="shared" si="19"/>
        <v>0</v>
      </c>
      <c r="BL166" s="17" t="s">
        <v>167</v>
      </c>
      <c r="BM166" s="194" t="s">
        <v>753</v>
      </c>
    </row>
    <row r="167" spans="2:65" s="1" customFormat="1" ht="24" customHeight="1">
      <c r="B167" s="34"/>
      <c r="C167" s="183" t="s">
        <v>517</v>
      </c>
      <c r="D167" s="183" t="s">
        <v>153</v>
      </c>
      <c r="E167" s="184" t="s">
        <v>2737</v>
      </c>
      <c r="F167" s="185" t="s">
        <v>2738</v>
      </c>
      <c r="G167" s="186" t="s">
        <v>229</v>
      </c>
      <c r="H167" s="187">
        <v>12</v>
      </c>
      <c r="I167" s="188"/>
      <c r="J167" s="189">
        <f t="shared" si="10"/>
        <v>0</v>
      </c>
      <c r="K167" s="185" t="s">
        <v>1</v>
      </c>
      <c r="L167" s="38"/>
      <c r="M167" s="190" t="s">
        <v>1</v>
      </c>
      <c r="N167" s="191" t="s">
        <v>43</v>
      </c>
      <c r="O167" s="66"/>
      <c r="P167" s="192">
        <f t="shared" si="11"/>
        <v>0</v>
      </c>
      <c r="Q167" s="192">
        <v>0</v>
      </c>
      <c r="R167" s="192">
        <f t="shared" si="12"/>
        <v>0</v>
      </c>
      <c r="S167" s="192">
        <v>0</v>
      </c>
      <c r="T167" s="193">
        <f t="shared" si="13"/>
        <v>0</v>
      </c>
      <c r="AR167" s="194" t="s">
        <v>167</v>
      </c>
      <c r="AT167" s="194" t="s">
        <v>153</v>
      </c>
      <c r="AU167" s="194" t="s">
        <v>14</v>
      </c>
      <c r="AY167" s="17" t="s">
        <v>151</v>
      </c>
      <c r="BE167" s="195">
        <f t="shared" si="14"/>
        <v>0</v>
      </c>
      <c r="BF167" s="195">
        <f t="shared" si="15"/>
        <v>0</v>
      </c>
      <c r="BG167" s="195">
        <f t="shared" si="16"/>
        <v>0</v>
      </c>
      <c r="BH167" s="195">
        <f t="shared" si="17"/>
        <v>0</v>
      </c>
      <c r="BI167" s="195">
        <f t="shared" si="18"/>
        <v>0</v>
      </c>
      <c r="BJ167" s="17" t="s">
        <v>14</v>
      </c>
      <c r="BK167" s="195">
        <f t="shared" si="19"/>
        <v>0</v>
      </c>
      <c r="BL167" s="17" t="s">
        <v>167</v>
      </c>
      <c r="BM167" s="194" t="s">
        <v>762</v>
      </c>
    </row>
    <row r="168" spans="2:65" s="1" customFormat="1" ht="24" customHeight="1">
      <c r="B168" s="34"/>
      <c r="C168" s="183" t="s">
        <v>523</v>
      </c>
      <c r="D168" s="183" t="s">
        <v>153</v>
      </c>
      <c r="E168" s="184" t="s">
        <v>2739</v>
      </c>
      <c r="F168" s="185" t="s">
        <v>2740</v>
      </c>
      <c r="G168" s="186" t="s">
        <v>229</v>
      </c>
      <c r="H168" s="187">
        <v>2</v>
      </c>
      <c r="I168" s="188"/>
      <c r="J168" s="189">
        <f t="shared" si="10"/>
        <v>0</v>
      </c>
      <c r="K168" s="185" t="s">
        <v>1</v>
      </c>
      <c r="L168" s="38"/>
      <c r="M168" s="190" t="s">
        <v>1</v>
      </c>
      <c r="N168" s="191" t="s">
        <v>43</v>
      </c>
      <c r="O168" s="66"/>
      <c r="P168" s="192">
        <f t="shared" si="11"/>
        <v>0</v>
      </c>
      <c r="Q168" s="192">
        <v>0</v>
      </c>
      <c r="R168" s="192">
        <f t="shared" si="12"/>
        <v>0</v>
      </c>
      <c r="S168" s="192">
        <v>0</v>
      </c>
      <c r="T168" s="193">
        <f t="shared" si="13"/>
        <v>0</v>
      </c>
      <c r="AR168" s="194" t="s">
        <v>167</v>
      </c>
      <c r="AT168" s="194" t="s">
        <v>153</v>
      </c>
      <c r="AU168" s="194" t="s">
        <v>14</v>
      </c>
      <c r="AY168" s="17" t="s">
        <v>151</v>
      </c>
      <c r="BE168" s="195">
        <f t="shared" si="14"/>
        <v>0</v>
      </c>
      <c r="BF168" s="195">
        <f t="shared" si="15"/>
        <v>0</v>
      </c>
      <c r="BG168" s="195">
        <f t="shared" si="16"/>
        <v>0</v>
      </c>
      <c r="BH168" s="195">
        <f t="shared" si="17"/>
        <v>0</v>
      </c>
      <c r="BI168" s="195">
        <f t="shared" si="18"/>
        <v>0</v>
      </c>
      <c r="BJ168" s="17" t="s">
        <v>14</v>
      </c>
      <c r="BK168" s="195">
        <f t="shared" si="19"/>
        <v>0</v>
      </c>
      <c r="BL168" s="17" t="s">
        <v>167</v>
      </c>
      <c r="BM168" s="194" t="s">
        <v>781</v>
      </c>
    </row>
    <row r="169" spans="2:65" s="1" customFormat="1" ht="16.5" customHeight="1">
      <c r="B169" s="34"/>
      <c r="C169" s="183" t="s">
        <v>539</v>
      </c>
      <c r="D169" s="183" t="s">
        <v>153</v>
      </c>
      <c r="E169" s="184" t="s">
        <v>951</v>
      </c>
      <c r="F169" s="185" t="s">
        <v>2741</v>
      </c>
      <c r="G169" s="186" t="s">
        <v>188</v>
      </c>
      <c r="H169" s="187">
        <v>26</v>
      </c>
      <c r="I169" s="188"/>
      <c r="J169" s="189">
        <f t="shared" si="10"/>
        <v>0</v>
      </c>
      <c r="K169" s="185" t="s">
        <v>1</v>
      </c>
      <c r="L169" s="38"/>
      <c r="M169" s="190" t="s">
        <v>1</v>
      </c>
      <c r="N169" s="191" t="s">
        <v>43</v>
      </c>
      <c r="O169" s="66"/>
      <c r="P169" s="192">
        <f t="shared" si="11"/>
        <v>0</v>
      </c>
      <c r="Q169" s="192">
        <v>0</v>
      </c>
      <c r="R169" s="192">
        <f t="shared" si="12"/>
        <v>0</v>
      </c>
      <c r="S169" s="192">
        <v>0</v>
      </c>
      <c r="T169" s="193">
        <f t="shared" si="13"/>
        <v>0</v>
      </c>
      <c r="AR169" s="194" t="s">
        <v>167</v>
      </c>
      <c r="AT169" s="194" t="s">
        <v>153</v>
      </c>
      <c r="AU169" s="194" t="s">
        <v>14</v>
      </c>
      <c r="AY169" s="17" t="s">
        <v>151</v>
      </c>
      <c r="BE169" s="195">
        <f t="shared" si="14"/>
        <v>0</v>
      </c>
      <c r="BF169" s="195">
        <f t="shared" si="15"/>
        <v>0</v>
      </c>
      <c r="BG169" s="195">
        <f t="shared" si="16"/>
        <v>0</v>
      </c>
      <c r="BH169" s="195">
        <f t="shared" si="17"/>
        <v>0</v>
      </c>
      <c r="BI169" s="195">
        <f t="shared" si="18"/>
        <v>0</v>
      </c>
      <c r="BJ169" s="17" t="s">
        <v>14</v>
      </c>
      <c r="BK169" s="195">
        <f t="shared" si="19"/>
        <v>0</v>
      </c>
      <c r="BL169" s="17" t="s">
        <v>167</v>
      </c>
      <c r="BM169" s="194" t="s">
        <v>835</v>
      </c>
    </row>
    <row r="170" spans="2:65" s="1" customFormat="1" ht="16.5" customHeight="1">
      <c r="B170" s="34"/>
      <c r="C170" s="183" t="s">
        <v>544</v>
      </c>
      <c r="D170" s="183" t="s">
        <v>153</v>
      </c>
      <c r="E170" s="184" t="s">
        <v>956</v>
      </c>
      <c r="F170" s="185" t="s">
        <v>2742</v>
      </c>
      <c r="G170" s="186" t="s">
        <v>188</v>
      </c>
      <c r="H170" s="187">
        <v>10</v>
      </c>
      <c r="I170" s="188"/>
      <c r="J170" s="189">
        <f t="shared" si="10"/>
        <v>0</v>
      </c>
      <c r="K170" s="185" t="s">
        <v>1</v>
      </c>
      <c r="L170" s="38"/>
      <c r="M170" s="190" t="s">
        <v>1</v>
      </c>
      <c r="N170" s="191" t="s">
        <v>43</v>
      </c>
      <c r="O170" s="66"/>
      <c r="P170" s="192">
        <f t="shared" si="11"/>
        <v>0</v>
      </c>
      <c r="Q170" s="192">
        <v>0</v>
      </c>
      <c r="R170" s="192">
        <f t="shared" si="12"/>
        <v>0</v>
      </c>
      <c r="S170" s="192">
        <v>0</v>
      </c>
      <c r="T170" s="193">
        <f t="shared" si="13"/>
        <v>0</v>
      </c>
      <c r="AR170" s="194" t="s">
        <v>167</v>
      </c>
      <c r="AT170" s="194" t="s">
        <v>153</v>
      </c>
      <c r="AU170" s="194" t="s">
        <v>14</v>
      </c>
      <c r="AY170" s="17" t="s">
        <v>151</v>
      </c>
      <c r="BE170" s="195">
        <f t="shared" si="14"/>
        <v>0</v>
      </c>
      <c r="BF170" s="195">
        <f t="shared" si="15"/>
        <v>0</v>
      </c>
      <c r="BG170" s="195">
        <f t="shared" si="16"/>
        <v>0</v>
      </c>
      <c r="BH170" s="195">
        <f t="shared" si="17"/>
        <v>0</v>
      </c>
      <c r="BI170" s="195">
        <f t="shared" si="18"/>
        <v>0</v>
      </c>
      <c r="BJ170" s="17" t="s">
        <v>14</v>
      </c>
      <c r="BK170" s="195">
        <f t="shared" si="19"/>
        <v>0</v>
      </c>
      <c r="BL170" s="17" t="s">
        <v>167</v>
      </c>
      <c r="BM170" s="194" t="s">
        <v>844</v>
      </c>
    </row>
    <row r="171" spans="2:65" s="1" customFormat="1" ht="24" customHeight="1">
      <c r="B171" s="34"/>
      <c r="C171" s="183" t="s">
        <v>549</v>
      </c>
      <c r="D171" s="183" t="s">
        <v>153</v>
      </c>
      <c r="E171" s="184" t="s">
        <v>960</v>
      </c>
      <c r="F171" s="185" t="s">
        <v>2743</v>
      </c>
      <c r="G171" s="186" t="s">
        <v>188</v>
      </c>
      <c r="H171" s="187">
        <v>90</v>
      </c>
      <c r="I171" s="188"/>
      <c r="J171" s="189">
        <f t="shared" si="10"/>
        <v>0</v>
      </c>
      <c r="K171" s="185" t="s">
        <v>1</v>
      </c>
      <c r="L171" s="38"/>
      <c r="M171" s="190" t="s">
        <v>1</v>
      </c>
      <c r="N171" s="191" t="s">
        <v>43</v>
      </c>
      <c r="O171" s="66"/>
      <c r="P171" s="192">
        <f t="shared" si="11"/>
        <v>0</v>
      </c>
      <c r="Q171" s="192">
        <v>0</v>
      </c>
      <c r="R171" s="192">
        <f t="shared" si="12"/>
        <v>0</v>
      </c>
      <c r="S171" s="192">
        <v>0</v>
      </c>
      <c r="T171" s="193">
        <f t="shared" si="13"/>
        <v>0</v>
      </c>
      <c r="AR171" s="194" t="s">
        <v>167</v>
      </c>
      <c r="AT171" s="194" t="s">
        <v>153</v>
      </c>
      <c r="AU171" s="194" t="s">
        <v>14</v>
      </c>
      <c r="AY171" s="17" t="s">
        <v>151</v>
      </c>
      <c r="BE171" s="195">
        <f t="shared" si="14"/>
        <v>0</v>
      </c>
      <c r="BF171" s="195">
        <f t="shared" si="15"/>
        <v>0</v>
      </c>
      <c r="BG171" s="195">
        <f t="shared" si="16"/>
        <v>0</v>
      </c>
      <c r="BH171" s="195">
        <f t="shared" si="17"/>
        <v>0</v>
      </c>
      <c r="BI171" s="195">
        <f t="shared" si="18"/>
        <v>0</v>
      </c>
      <c r="BJ171" s="17" t="s">
        <v>14</v>
      </c>
      <c r="BK171" s="195">
        <f t="shared" si="19"/>
        <v>0</v>
      </c>
      <c r="BL171" s="17" t="s">
        <v>167</v>
      </c>
      <c r="BM171" s="194" t="s">
        <v>855</v>
      </c>
    </row>
    <row r="172" spans="2:65" s="1" customFormat="1" ht="16.5" customHeight="1">
      <c r="B172" s="34"/>
      <c r="C172" s="183" t="s">
        <v>557</v>
      </c>
      <c r="D172" s="183" t="s">
        <v>153</v>
      </c>
      <c r="E172" s="184" t="s">
        <v>965</v>
      </c>
      <c r="F172" s="185" t="s">
        <v>2744</v>
      </c>
      <c r="G172" s="186" t="s">
        <v>1842</v>
      </c>
      <c r="H172" s="187">
        <v>1</v>
      </c>
      <c r="I172" s="188"/>
      <c r="J172" s="189">
        <f t="shared" si="10"/>
        <v>0</v>
      </c>
      <c r="K172" s="185" t="s">
        <v>1</v>
      </c>
      <c r="L172" s="38"/>
      <c r="M172" s="190" t="s">
        <v>1</v>
      </c>
      <c r="N172" s="191" t="s">
        <v>43</v>
      </c>
      <c r="O172" s="66"/>
      <c r="P172" s="192">
        <f t="shared" si="11"/>
        <v>0</v>
      </c>
      <c r="Q172" s="192">
        <v>0</v>
      </c>
      <c r="R172" s="192">
        <f t="shared" si="12"/>
        <v>0</v>
      </c>
      <c r="S172" s="192">
        <v>0</v>
      </c>
      <c r="T172" s="193">
        <f t="shared" si="13"/>
        <v>0</v>
      </c>
      <c r="AR172" s="194" t="s">
        <v>167</v>
      </c>
      <c r="AT172" s="194" t="s">
        <v>153</v>
      </c>
      <c r="AU172" s="194" t="s">
        <v>14</v>
      </c>
      <c r="AY172" s="17" t="s">
        <v>151</v>
      </c>
      <c r="BE172" s="195">
        <f t="shared" si="14"/>
        <v>0</v>
      </c>
      <c r="BF172" s="195">
        <f t="shared" si="15"/>
        <v>0</v>
      </c>
      <c r="BG172" s="195">
        <f t="shared" si="16"/>
        <v>0</v>
      </c>
      <c r="BH172" s="195">
        <f t="shared" si="17"/>
        <v>0</v>
      </c>
      <c r="BI172" s="195">
        <f t="shared" si="18"/>
        <v>0</v>
      </c>
      <c r="BJ172" s="17" t="s">
        <v>14</v>
      </c>
      <c r="BK172" s="195">
        <f t="shared" si="19"/>
        <v>0</v>
      </c>
      <c r="BL172" s="17" t="s">
        <v>167</v>
      </c>
      <c r="BM172" s="194" t="s">
        <v>865</v>
      </c>
    </row>
    <row r="173" spans="2:65" s="1" customFormat="1" ht="16.5" customHeight="1">
      <c r="B173" s="34"/>
      <c r="C173" s="183" t="s">
        <v>563</v>
      </c>
      <c r="D173" s="183" t="s">
        <v>153</v>
      </c>
      <c r="E173" s="184" t="s">
        <v>970</v>
      </c>
      <c r="F173" s="185" t="s">
        <v>2745</v>
      </c>
      <c r="G173" s="186" t="s">
        <v>1842</v>
      </c>
      <c r="H173" s="187">
        <v>1</v>
      </c>
      <c r="I173" s="188"/>
      <c r="J173" s="189">
        <f t="shared" si="10"/>
        <v>0</v>
      </c>
      <c r="K173" s="185" t="s">
        <v>1</v>
      </c>
      <c r="L173" s="38"/>
      <c r="M173" s="190" t="s">
        <v>1</v>
      </c>
      <c r="N173" s="191" t="s">
        <v>43</v>
      </c>
      <c r="O173" s="66"/>
      <c r="P173" s="192">
        <f t="shared" si="11"/>
        <v>0</v>
      </c>
      <c r="Q173" s="192">
        <v>0</v>
      </c>
      <c r="R173" s="192">
        <f t="shared" si="12"/>
        <v>0</v>
      </c>
      <c r="S173" s="192">
        <v>0</v>
      </c>
      <c r="T173" s="193">
        <f t="shared" si="13"/>
        <v>0</v>
      </c>
      <c r="AR173" s="194" t="s">
        <v>167</v>
      </c>
      <c r="AT173" s="194" t="s">
        <v>153</v>
      </c>
      <c r="AU173" s="194" t="s">
        <v>14</v>
      </c>
      <c r="AY173" s="17" t="s">
        <v>151</v>
      </c>
      <c r="BE173" s="195">
        <f t="shared" si="14"/>
        <v>0</v>
      </c>
      <c r="BF173" s="195">
        <f t="shared" si="15"/>
        <v>0</v>
      </c>
      <c r="BG173" s="195">
        <f t="shared" si="16"/>
        <v>0</v>
      </c>
      <c r="BH173" s="195">
        <f t="shared" si="17"/>
        <v>0</v>
      </c>
      <c r="BI173" s="195">
        <f t="shared" si="18"/>
        <v>0</v>
      </c>
      <c r="BJ173" s="17" t="s">
        <v>14</v>
      </c>
      <c r="BK173" s="195">
        <f t="shared" si="19"/>
        <v>0</v>
      </c>
      <c r="BL173" s="17" t="s">
        <v>167</v>
      </c>
      <c r="BM173" s="194" t="s">
        <v>875</v>
      </c>
    </row>
    <row r="174" spans="2:65" s="1" customFormat="1" ht="36" customHeight="1">
      <c r="B174" s="34"/>
      <c r="C174" s="183" t="s">
        <v>567</v>
      </c>
      <c r="D174" s="183" t="s">
        <v>153</v>
      </c>
      <c r="E174" s="184" t="s">
        <v>975</v>
      </c>
      <c r="F174" s="185" t="s">
        <v>2746</v>
      </c>
      <c r="G174" s="186" t="s">
        <v>1842</v>
      </c>
      <c r="H174" s="187">
        <v>1</v>
      </c>
      <c r="I174" s="188"/>
      <c r="J174" s="189">
        <f t="shared" si="10"/>
        <v>0</v>
      </c>
      <c r="K174" s="185" t="s">
        <v>1</v>
      </c>
      <c r="L174" s="38"/>
      <c r="M174" s="190" t="s">
        <v>1</v>
      </c>
      <c r="N174" s="191" t="s">
        <v>43</v>
      </c>
      <c r="O174" s="66"/>
      <c r="P174" s="192">
        <f t="shared" si="11"/>
        <v>0</v>
      </c>
      <c r="Q174" s="192">
        <v>0</v>
      </c>
      <c r="R174" s="192">
        <f t="shared" si="12"/>
        <v>0</v>
      </c>
      <c r="S174" s="192">
        <v>0</v>
      </c>
      <c r="T174" s="193">
        <f t="shared" si="13"/>
        <v>0</v>
      </c>
      <c r="AR174" s="194" t="s">
        <v>167</v>
      </c>
      <c r="AT174" s="194" t="s">
        <v>153</v>
      </c>
      <c r="AU174" s="194" t="s">
        <v>14</v>
      </c>
      <c r="AY174" s="17" t="s">
        <v>151</v>
      </c>
      <c r="BE174" s="195">
        <f t="shared" si="14"/>
        <v>0</v>
      </c>
      <c r="BF174" s="195">
        <f t="shared" si="15"/>
        <v>0</v>
      </c>
      <c r="BG174" s="195">
        <f t="shared" si="16"/>
        <v>0</v>
      </c>
      <c r="BH174" s="195">
        <f t="shared" si="17"/>
        <v>0</v>
      </c>
      <c r="BI174" s="195">
        <f t="shared" si="18"/>
        <v>0</v>
      </c>
      <c r="BJ174" s="17" t="s">
        <v>14</v>
      </c>
      <c r="BK174" s="195">
        <f t="shared" si="19"/>
        <v>0</v>
      </c>
      <c r="BL174" s="17" t="s">
        <v>167</v>
      </c>
      <c r="BM174" s="194" t="s">
        <v>885</v>
      </c>
    </row>
    <row r="175" spans="2:65" s="1" customFormat="1" ht="16.5" customHeight="1">
      <c r="B175" s="34"/>
      <c r="C175" s="183" t="s">
        <v>572</v>
      </c>
      <c r="D175" s="183" t="s">
        <v>153</v>
      </c>
      <c r="E175" s="184" t="s">
        <v>980</v>
      </c>
      <c r="F175" s="185" t="s">
        <v>2747</v>
      </c>
      <c r="G175" s="186" t="s">
        <v>1842</v>
      </c>
      <c r="H175" s="187">
        <v>1</v>
      </c>
      <c r="I175" s="188"/>
      <c r="J175" s="189">
        <f t="shared" si="10"/>
        <v>0</v>
      </c>
      <c r="K175" s="185" t="s">
        <v>1</v>
      </c>
      <c r="L175" s="38"/>
      <c r="M175" s="190" t="s">
        <v>1</v>
      </c>
      <c r="N175" s="191" t="s">
        <v>43</v>
      </c>
      <c r="O175" s="66"/>
      <c r="P175" s="192">
        <f t="shared" si="11"/>
        <v>0</v>
      </c>
      <c r="Q175" s="192">
        <v>0</v>
      </c>
      <c r="R175" s="192">
        <f t="shared" si="12"/>
        <v>0</v>
      </c>
      <c r="S175" s="192">
        <v>0</v>
      </c>
      <c r="T175" s="193">
        <f t="shared" si="13"/>
        <v>0</v>
      </c>
      <c r="AR175" s="194" t="s">
        <v>167</v>
      </c>
      <c r="AT175" s="194" t="s">
        <v>153</v>
      </c>
      <c r="AU175" s="194" t="s">
        <v>14</v>
      </c>
      <c r="AY175" s="17" t="s">
        <v>151</v>
      </c>
      <c r="BE175" s="195">
        <f t="shared" si="14"/>
        <v>0</v>
      </c>
      <c r="BF175" s="195">
        <f t="shared" si="15"/>
        <v>0</v>
      </c>
      <c r="BG175" s="195">
        <f t="shared" si="16"/>
        <v>0</v>
      </c>
      <c r="BH175" s="195">
        <f t="shared" si="17"/>
        <v>0</v>
      </c>
      <c r="BI175" s="195">
        <f t="shared" si="18"/>
        <v>0</v>
      </c>
      <c r="BJ175" s="17" t="s">
        <v>14</v>
      </c>
      <c r="BK175" s="195">
        <f t="shared" si="19"/>
        <v>0</v>
      </c>
      <c r="BL175" s="17" t="s">
        <v>167</v>
      </c>
      <c r="BM175" s="194" t="s">
        <v>893</v>
      </c>
    </row>
    <row r="176" spans="2:65" s="1" customFormat="1" ht="24" customHeight="1">
      <c r="B176" s="34"/>
      <c r="C176" s="183" t="s">
        <v>577</v>
      </c>
      <c r="D176" s="183" t="s">
        <v>153</v>
      </c>
      <c r="E176" s="184" t="s">
        <v>985</v>
      </c>
      <c r="F176" s="185" t="s">
        <v>2748</v>
      </c>
      <c r="G176" s="186" t="s">
        <v>1842</v>
      </c>
      <c r="H176" s="187">
        <v>1</v>
      </c>
      <c r="I176" s="188"/>
      <c r="J176" s="189">
        <f t="shared" si="10"/>
        <v>0</v>
      </c>
      <c r="K176" s="185" t="s">
        <v>1</v>
      </c>
      <c r="L176" s="38"/>
      <c r="M176" s="190" t="s">
        <v>1</v>
      </c>
      <c r="N176" s="191" t="s">
        <v>43</v>
      </c>
      <c r="O176" s="66"/>
      <c r="P176" s="192">
        <f t="shared" si="11"/>
        <v>0</v>
      </c>
      <c r="Q176" s="192">
        <v>0</v>
      </c>
      <c r="R176" s="192">
        <f t="shared" si="12"/>
        <v>0</v>
      </c>
      <c r="S176" s="192">
        <v>0</v>
      </c>
      <c r="T176" s="193">
        <f t="shared" si="13"/>
        <v>0</v>
      </c>
      <c r="AR176" s="194" t="s">
        <v>167</v>
      </c>
      <c r="AT176" s="194" t="s">
        <v>153</v>
      </c>
      <c r="AU176" s="194" t="s">
        <v>14</v>
      </c>
      <c r="AY176" s="17" t="s">
        <v>151</v>
      </c>
      <c r="BE176" s="195">
        <f t="shared" si="14"/>
        <v>0</v>
      </c>
      <c r="BF176" s="195">
        <f t="shared" si="15"/>
        <v>0</v>
      </c>
      <c r="BG176" s="195">
        <f t="shared" si="16"/>
        <v>0</v>
      </c>
      <c r="BH176" s="195">
        <f t="shared" si="17"/>
        <v>0</v>
      </c>
      <c r="BI176" s="195">
        <f t="shared" si="18"/>
        <v>0</v>
      </c>
      <c r="BJ176" s="17" t="s">
        <v>14</v>
      </c>
      <c r="BK176" s="195">
        <f t="shared" si="19"/>
        <v>0</v>
      </c>
      <c r="BL176" s="17" t="s">
        <v>167</v>
      </c>
      <c r="BM176" s="194" t="s">
        <v>902</v>
      </c>
    </row>
    <row r="177" spans="2:65" s="1" customFormat="1" ht="16.5" customHeight="1">
      <c r="B177" s="34"/>
      <c r="C177" s="183" t="s">
        <v>583</v>
      </c>
      <c r="D177" s="183" t="s">
        <v>153</v>
      </c>
      <c r="E177" s="184" t="s">
        <v>990</v>
      </c>
      <c r="F177" s="185" t="s">
        <v>2749</v>
      </c>
      <c r="G177" s="186" t="s">
        <v>1842</v>
      </c>
      <c r="H177" s="187">
        <v>1</v>
      </c>
      <c r="I177" s="188"/>
      <c r="J177" s="189">
        <f t="shared" si="10"/>
        <v>0</v>
      </c>
      <c r="K177" s="185" t="s">
        <v>1</v>
      </c>
      <c r="L177" s="38"/>
      <c r="M177" s="190" t="s">
        <v>1</v>
      </c>
      <c r="N177" s="191" t="s">
        <v>43</v>
      </c>
      <c r="O177" s="66"/>
      <c r="P177" s="192">
        <f t="shared" si="11"/>
        <v>0</v>
      </c>
      <c r="Q177" s="192">
        <v>0</v>
      </c>
      <c r="R177" s="192">
        <f t="shared" si="12"/>
        <v>0</v>
      </c>
      <c r="S177" s="192">
        <v>0</v>
      </c>
      <c r="T177" s="193">
        <f t="shared" si="13"/>
        <v>0</v>
      </c>
      <c r="AR177" s="194" t="s">
        <v>167</v>
      </c>
      <c r="AT177" s="194" t="s">
        <v>153</v>
      </c>
      <c r="AU177" s="194" t="s">
        <v>14</v>
      </c>
      <c r="AY177" s="17" t="s">
        <v>151</v>
      </c>
      <c r="BE177" s="195">
        <f t="shared" si="14"/>
        <v>0</v>
      </c>
      <c r="BF177" s="195">
        <f t="shared" si="15"/>
        <v>0</v>
      </c>
      <c r="BG177" s="195">
        <f t="shared" si="16"/>
        <v>0</v>
      </c>
      <c r="BH177" s="195">
        <f t="shared" si="17"/>
        <v>0</v>
      </c>
      <c r="BI177" s="195">
        <f t="shared" si="18"/>
        <v>0</v>
      </c>
      <c r="BJ177" s="17" t="s">
        <v>14</v>
      </c>
      <c r="BK177" s="195">
        <f t="shared" si="19"/>
        <v>0</v>
      </c>
      <c r="BL177" s="17" t="s">
        <v>167</v>
      </c>
      <c r="BM177" s="194" t="s">
        <v>912</v>
      </c>
    </row>
    <row r="178" spans="2:63" s="10" customFormat="1" ht="25.9" customHeight="1">
      <c r="B178" s="169"/>
      <c r="C178" s="170"/>
      <c r="D178" s="171" t="s">
        <v>77</v>
      </c>
      <c r="E178" s="172" t="s">
        <v>1246</v>
      </c>
      <c r="F178" s="172" t="s">
        <v>1247</v>
      </c>
      <c r="G178" s="170"/>
      <c r="H178" s="170"/>
      <c r="I178" s="173"/>
      <c r="J178" s="174">
        <f>BK178</f>
        <v>0</v>
      </c>
      <c r="K178" s="170"/>
      <c r="L178" s="175"/>
      <c r="M178" s="176"/>
      <c r="N178" s="177"/>
      <c r="O178" s="177"/>
      <c r="P178" s="178">
        <f>P179</f>
        <v>0</v>
      </c>
      <c r="Q178" s="177"/>
      <c r="R178" s="178">
        <f>R179</f>
        <v>0</v>
      </c>
      <c r="S178" s="177"/>
      <c r="T178" s="179">
        <f>T179</f>
        <v>0</v>
      </c>
      <c r="AR178" s="180" t="s">
        <v>167</v>
      </c>
      <c r="AT178" s="181" t="s">
        <v>77</v>
      </c>
      <c r="AU178" s="181" t="s">
        <v>78</v>
      </c>
      <c r="AY178" s="180" t="s">
        <v>151</v>
      </c>
      <c r="BK178" s="182">
        <f>BK179</f>
        <v>0</v>
      </c>
    </row>
    <row r="179" spans="2:65" s="1" customFormat="1" ht="16.5" customHeight="1">
      <c r="B179" s="34"/>
      <c r="C179" s="183" t="s">
        <v>593</v>
      </c>
      <c r="D179" s="183" t="s">
        <v>153</v>
      </c>
      <c r="E179" s="184" t="s">
        <v>2750</v>
      </c>
      <c r="F179" s="185" t="s">
        <v>2751</v>
      </c>
      <c r="G179" s="186" t="s">
        <v>1251</v>
      </c>
      <c r="H179" s="187">
        <v>20</v>
      </c>
      <c r="I179" s="188"/>
      <c r="J179" s="189">
        <f>ROUND(I179*H179,2)</f>
        <v>0</v>
      </c>
      <c r="K179" s="185" t="s">
        <v>157</v>
      </c>
      <c r="L179" s="38"/>
      <c r="M179" s="190" t="s">
        <v>1</v>
      </c>
      <c r="N179" s="191" t="s">
        <v>43</v>
      </c>
      <c r="O179" s="66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AR179" s="194" t="s">
        <v>1252</v>
      </c>
      <c r="AT179" s="194" t="s">
        <v>153</v>
      </c>
      <c r="AU179" s="194" t="s">
        <v>14</v>
      </c>
      <c r="AY179" s="17" t="s">
        <v>151</v>
      </c>
      <c r="BE179" s="195">
        <f>IF(N179="základní",J179,0)</f>
        <v>0</v>
      </c>
      <c r="BF179" s="195">
        <f>IF(N179="snížená",J179,0)</f>
        <v>0</v>
      </c>
      <c r="BG179" s="195">
        <f>IF(N179="zákl. přenesená",J179,0)</f>
        <v>0</v>
      </c>
      <c r="BH179" s="195">
        <f>IF(N179="sníž. přenesená",J179,0)</f>
        <v>0</v>
      </c>
      <c r="BI179" s="195">
        <f>IF(N179="nulová",J179,0)</f>
        <v>0</v>
      </c>
      <c r="BJ179" s="17" t="s">
        <v>14</v>
      </c>
      <c r="BK179" s="195">
        <f>ROUND(I179*H179,2)</f>
        <v>0</v>
      </c>
      <c r="BL179" s="17" t="s">
        <v>1252</v>
      </c>
      <c r="BM179" s="194" t="s">
        <v>2752</v>
      </c>
    </row>
    <row r="180" spans="2:63" s="10" customFormat="1" ht="25.9" customHeight="1">
      <c r="B180" s="169"/>
      <c r="C180" s="170"/>
      <c r="D180" s="171" t="s">
        <v>77</v>
      </c>
      <c r="E180" s="172" t="s">
        <v>84</v>
      </c>
      <c r="F180" s="172" t="s">
        <v>149</v>
      </c>
      <c r="G180" s="170"/>
      <c r="H180" s="170"/>
      <c r="I180" s="173"/>
      <c r="J180" s="174">
        <f>BK180</f>
        <v>0</v>
      </c>
      <c r="K180" s="170"/>
      <c r="L180" s="175"/>
      <c r="M180" s="176"/>
      <c r="N180" s="177"/>
      <c r="O180" s="177"/>
      <c r="P180" s="178">
        <f>P181</f>
        <v>0</v>
      </c>
      <c r="Q180" s="177"/>
      <c r="R180" s="178">
        <f>R181</f>
        <v>0</v>
      </c>
      <c r="S180" s="177"/>
      <c r="T180" s="179">
        <f>T181</f>
        <v>0</v>
      </c>
      <c r="AR180" s="180" t="s">
        <v>150</v>
      </c>
      <c r="AT180" s="181" t="s">
        <v>77</v>
      </c>
      <c r="AU180" s="181" t="s">
        <v>78</v>
      </c>
      <c r="AY180" s="180" t="s">
        <v>151</v>
      </c>
      <c r="BK180" s="182">
        <f>BK181</f>
        <v>0</v>
      </c>
    </row>
    <row r="181" spans="2:63" s="10" customFormat="1" ht="22.9" customHeight="1">
      <c r="B181" s="169"/>
      <c r="C181" s="170"/>
      <c r="D181" s="171" t="s">
        <v>77</v>
      </c>
      <c r="E181" s="208" t="s">
        <v>2753</v>
      </c>
      <c r="F181" s="208" t="s">
        <v>2754</v>
      </c>
      <c r="G181" s="170"/>
      <c r="H181" s="170"/>
      <c r="I181" s="173"/>
      <c r="J181" s="209">
        <f>BK181</f>
        <v>0</v>
      </c>
      <c r="K181" s="170"/>
      <c r="L181" s="175"/>
      <c r="M181" s="176"/>
      <c r="N181" s="177"/>
      <c r="O181" s="177"/>
      <c r="P181" s="178">
        <f>P182</f>
        <v>0</v>
      </c>
      <c r="Q181" s="177"/>
      <c r="R181" s="178">
        <f>R182</f>
        <v>0</v>
      </c>
      <c r="S181" s="177"/>
      <c r="T181" s="179">
        <f>T182</f>
        <v>0</v>
      </c>
      <c r="AR181" s="180" t="s">
        <v>150</v>
      </c>
      <c r="AT181" s="181" t="s">
        <v>77</v>
      </c>
      <c r="AU181" s="181" t="s">
        <v>14</v>
      </c>
      <c r="AY181" s="180" t="s">
        <v>151</v>
      </c>
      <c r="BK181" s="182">
        <f>BK182</f>
        <v>0</v>
      </c>
    </row>
    <row r="182" spans="2:65" s="1" customFormat="1" ht="16.5" customHeight="1">
      <c r="B182" s="34"/>
      <c r="C182" s="183" t="s">
        <v>588</v>
      </c>
      <c r="D182" s="183" t="s">
        <v>153</v>
      </c>
      <c r="E182" s="184" t="s">
        <v>2755</v>
      </c>
      <c r="F182" s="185" t="s">
        <v>2756</v>
      </c>
      <c r="G182" s="186" t="s">
        <v>156</v>
      </c>
      <c r="H182" s="187">
        <v>1</v>
      </c>
      <c r="I182" s="188"/>
      <c r="J182" s="189">
        <f>ROUND(I182*H182,2)</f>
        <v>0</v>
      </c>
      <c r="K182" s="185" t="s">
        <v>157</v>
      </c>
      <c r="L182" s="38"/>
      <c r="M182" s="196" t="s">
        <v>1</v>
      </c>
      <c r="N182" s="197" t="s">
        <v>43</v>
      </c>
      <c r="O182" s="198"/>
      <c r="P182" s="199">
        <f>O182*H182</f>
        <v>0</v>
      </c>
      <c r="Q182" s="199">
        <v>0</v>
      </c>
      <c r="R182" s="199">
        <f>Q182*H182</f>
        <v>0</v>
      </c>
      <c r="S182" s="199">
        <v>0</v>
      </c>
      <c r="T182" s="200">
        <f>S182*H182</f>
        <v>0</v>
      </c>
      <c r="AR182" s="194" t="s">
        <v>158</v>
      </c>
      <c r="AT182" s="194" t="s">
        <v>153</v>
      </c>
      <c r="AU182" s="194" t="s">
        <v>87</v>
      </c>
      <c r="AY182" s="17" t="s">
        <v>151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7" t="s">
        <v>14</v>
      </c>
      <c r="BK182" s="195">
        <f>ROUND(I182*H182,2)</f>
        <v>0</v>
      </c>
      <c r="BL182" s="17" t="s">
        <v>158</v>
      </c>
      <c r="BM182" s="194" t="s">
        <v>2757</v>
      </c>
    </row>
    <row r="183" spans="2:12" s="1" customFormat="1" ht="6.95" customHeight="1">
      <c r="B183" s="49"/>
      <c r="C183" s="50"/>
      <c r="D183" s="50"/>
      <c r="E183" s="50"/>
      <c r="F183" s="50"/>
      <c r="G183" s="50"/>
      <c r="H183" s="50"/>
      <c r="I183" s="142"/>
      <c r="J183" s="50"/>
      <c r="K183" s="50"/>
      <c r="L183" s="38"/>
    </row>
  </sheetData>
  <sheetProtection algorithmName="SHA-512" hashValue="FvAudDHJFoZnW0DmogS5If+YpxdXr7pW+/2DGluzTE73RLvJcBOsQeou/GTJVTRcBu2a/k0atSE4TmTDTsGggg==" saltValue="67RF2khd8uYNASP42JfPlHz2cEjEof5LQxn1v15/TbLgyIYt+3/6VLQ/hJNCQO+Iw/fw2mSptOjFyBp9JwR9wQ==" spinCount="100000" sheet="1" objects="1" scenarios="1" formatColumns="0" formatRows="0" autoFilter="0"/>
  <autoFilter ref="C119:K18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126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127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16" t="str">
        <f>'Rekapitulace stavby'!K6</f>
        <v>Rozšíření kapacit zázemí ZŠ Šlapanice - pavilon G</v>
      </c>
      <c r="F7" s="317"/>
      <c r="G7" s="317"/>
      <c r="H7" s="317"/>
      <c r="L7" s="20"/>
    </row>
    <row r="8" spans="2:12" s="1" customFormat="1" ht="12" customHeight="1">
      <c r="B8" s="38"/>
      <c r="D8" s="109" t="s">
        <v>128</v>
      </c>
      <c r="I8" s="110"/>
      <c r="L8" s="38"/>
    </row>
    <row r="9" spans="2:12" s="1" customFormat="1" ht="36.95" customHeight="1">
      <c r="B9" s="38"/>
      <c r="E9" s="318" t="s">
        <v>2758</v>
      </c>
      <c r="F9" s="319"/>
      <c r="G9" s="319"/>
      <c r="H9" s="31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36</v>
      </c>
      <c r="I12" s="112" t="s">
        <v>22</v>
      </c>
      <c r="J12" s="113" t="str">
        <f>'Rekapitulace stavby'!AN8</f>
        <v>11. 12. 2018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>00282651</v>
      </c>
      <c r="L14" s="38"/>
    </row>
    <row r="15" spans="2:12" s="1" customFormat="1" ht="18" customHeight="1">
      <c r="B15" s="38"/>
      <c r="E15" s="111" t="str">
        <f>IF('Rekapitulace stavby'!E11="","",'Rekapitulace stavby'!E11)</f>
        <v>Město Šlapanice</v>
      </c>
      <c r="I15" s="112" t="s">
        <v>28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29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0" t="str">
        <f>'Rekapitulace stavby'!E14</f>
        <v>Vyplň údaj</v>
      </c>
      <c r="F18" s="321"/>
      <c r="G18" s="321"/>
      <c r="H18" s="321"/>
      <c r="I18" s="112" t="s">
        <v>28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31</v>
      </c>
      <c r="I20" s="112" t="s">
        <v>25</v>
      </c>
      <c r="J20" s="111" t="str">
        <f>IF('Rekapitulace stavby'!AN16="","",'Rekapitulace stavby'!AN16)</f>
        <v>04679199</v>
      </c>
      <c r="L20" s="38"/>
    </row>
    <row r="21" spans="2:12" s="1" customFormat="1" ht="18" customHeight="1">
      <c r="B21" s="38"/>
      <c r="E21" s="111" t="str">
        <f>IF('Rekapitulace stavby'!E17="","",'Rekapitulace stavby'!E17)</f>
        <v>T PROJEKT AED s.r.o.</v>
      </c>
      <c r="I21" s="112" t="s">
        <v>28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35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28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22" t="s">
        <v>1</v>
      </c>
      <c r="F27" s="322"/>
      <c r="G27" s="322"/>
      <c r="H27" s="32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ROUND(J120,2)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ROUND((SUM(BE120:BE163)),2)</f>
        <v>0</v>
      </c>
      <c r="I33" s="123">
        <v>0.21</v>
      </c>
      <c r="J33" s="122">
        <f>ROUND(((SUM(BE120:BE163))*I33),2)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ROUND((SUM(BF120:BF163)),2)</f>
        <v>0</v>
      </c>
      <c r="I34" s="123">
        <v>0.15</v>
      </c>
      <c r="J34" s="122">
        <f>ROUND(((SUM(BF120:BF163))*I34),2)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ROUND((SUM(BG120:BG163)),2)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ROUND((SUM(BH120:BH163)),2)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ROUND((SUM(BI120:BI163)),2)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130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3" t="str">
        <f>E7</f>
        <v>Rozšíření kapacit zázemí ZŠ Šlapanice - pavilon G</v>
      </c>
      <c r="F85" s="324"/>
      <c r="G85" s="324"/>
      <c r="H85" s="324"/>
      <c r="I85" s="110"/>
      <c r="J85" s="35"/>
      <c r="K85" s="35"/>
      <c r="L85" s="38"/>
    </row>
    <row r="86" spans="2:12" s="1" customFormat="1" ht="12" customHeight="1">
      <c r="B86" s="34"/>
      <c r="C86" s="29" t="s">
        <v>128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95" t="str">
        <f>E9</f>
        <v>751-2 - Vzduchotechnika - hala</v>
      </c>
      <c r="F87" s="325"/>
      <c r="G87" s="325"/>
      <c r="H87" s="32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11. 12. 2018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Město Šlapanice</v>
      </c>
      <c r="G91" s="35"/>
      <c r="H91" s="35"/>
      <c r="I91" s="112" t="s">
        <v>31</v>
      </c>
      <c r="J91" s="32" t="str">
        <f>E21</f>
        <v>T PROJEKT AED s.r.o.</v>
      </c>
      <c r="K91" s="35"/>
      <c r="L91" s="38"/>
    </row>
    <row r="92" spans="2:12" s="1" customFormat="1" ht="15.2" customHeight="1">
      <c r="B92" s="34"/>
      <c r="C92" s="29" t="s">
        <v>29</v>
      </c>
      <c r="D92" s="35"/>
      <c r="E92" s="35"/>
      <c r="F92" s="27" t="str">
        <f>IF(E18="","",E18)</f>
        <v>Vyplň údaj</v>
      </c>
      <c r="G92" s="35"/>
      <c r="H92" s="35"/>
      <c r="I92" s="112" t="s">
        <v>35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131</v>
      </c>
      <c r="D94" s="147"/>
      <c r="E94" s="147"/>
      <c r="F94" s="147"/>
      <c r="G94" s="147"/>
      <c r="H94" s="147"/>
      <c r="I94" s="148"/>
      <c r="J94" s="149" t="s">
        <v>132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133</v>
      </c>
      <c r="D96" s="35"/>
      <c r="E96" s="35"/>
      <c r="F96" s="35"/>
      <c r="G96" s="35"/>
      <c r="H96" s="35"/>
      <c r="I96" s="110"/>
      <c r="J96" s="79">
        <f>J120</f>
        <v>0</v>
      </c>
      <c r="K96" s="35"/>
      <c r="L96" s="38"/>
      <c r="AU96" s="17" t="s">
        <v>134</v>
      </c>
    </row>
    <row r="97" spans="2:12" s="8" customFormat="1" ht="24.95" customHeight="1">
      <c r="B97" s="151"/>
      <c r="C97" s="152"/>
      <c r="D97" s="153" t="s">
        <v>2759</v>
      </c>
      <c r="E97" s="154"/>
      <c r="F97" s="154"/>
      <c r="G97" s="154"/>
      <c r="H97" s="154"/>
      <c r="I97" s="155"/>
      <c r="J97" s="156">
        <f>J121</f>
        <v>0</v>
      </c>
      <c r="K97" s="152"/>
      <c r="L97" s="157"/>
    </row>
    <row r="98" spans="2:12" s="8" customFormat="1" ht="24.95" customHeight="1">
      <c r="B98" s="151"/>
      <c r="C98" s="152"/>
      <c r="D98" s="153" t="s">
        <v>291</v>
      </c>
      <c r="E98" s="154"/>
      <c r="F98" s="154"/>
      <c r="G98" s="154"/>
      <c r="H98" s="154"/>
      <c r="I98" s="155"/>
      <c r="J98" s="156">
        <f>J159</f>
        <v>0</v>
      </c>
      <c r="K98" s="152"/>
      <c r="L98" s="157"/>
    </row>
    <row r="99" spans="2:12" s="8" customFormat="1" ht="24.95" customHeight="1">
      <c r="B99" s="151"/>
      <c r="C99" s="152"/>
      <c r="D99" s="153" t="s">
        <v>135</v>
      </c>
      <c r="E99" s="154"/>
      <c r="F99" s="154"/>
      <c r="G99" s="154"/>
      <c r="H99" s="154"/>
      <c r="I99" s="155"/>
      <c r="J99" s="156">
        <f>J161</f>
        <v>0</v>
      </c>
      <c r="K99" s="152"/>
      <c r="L99" s="157"/>
    </row>
    <row r="100" spans="2:12" s="11" customFormat="1" ht="19.9" customHeight="1">
      <c r="B100" s="201"/>
      <c r="C100" s="202"/>
      <c r="D100" s="203" t="s">
        <v>2652</v>
      </c>
      <c r="E100" s="204"/>
      <c r="F100" s="204"/>
      <c r="G100" s="204"/>
      <c r="H100" s="204"/>
      <c r="I100" s="205"/>
      <c r="J100" s="206">
        <f>J162</f>
        <v>0</v>
      </c>
      <c r="K100" s="202"/>
      <c r="L100" s="207"/>
    </row>
    <row r="101" spans="2:12" s="1" customFormat="1" ht="21.75" customHeight="1">
      <c r="B101" s="34"/>
      <c r="C101" s="35"/>
      <c r="D101" s="35"/>
      <c r="E101" s="35"/>
      <c r="F101" s="35"/>
      <c r="G101" s="35"/>
      <c r="H101" s="35"/>
      <c r="I101" s="110"/>
      <c r="J101" s="35"/>
      <c r="K101" s="35"/>
      <c r="L101" s="38"/>
    </row>
    <row r="102" spans="2:12" s="1" customFormat="1" ht="6.95" customHeight="1">
      <c r="B102" s="49"/>
      <c r="C102" s="50"/>
      <c r="D102" s="50"/>
      <c r="E102" s="50"/>
      <c r="F102" s="50"/>
      <c r="G102" s="50"/>
      <c r="H102" s="50"/>
      <c r="I102" s="142"/>
      <c r="J102" s="50"/>
      <c r="K102" s="50"/>
      <c r="L102" s="38"/>
    </row>
    <row r="106" spans="2:12" s="1" customFormat="1" ht="6.95" customHeight="1">
      <c r="B106" s="51"/>
      <c r="C106" s="52"/>
      <c r="D106" s="52"/>
      <c r="E106" s="52"/>
      <c r="F106" s="52"/>
      <c r="G106" s="52"/>
      <c r="H106" s="52"/>
      <c r="I106" s="145"/>
      <c r="J106" s="52"/>
      <c r="K106" s="52"/>
      <c r="L106" s="38"/>
    </row>
    <row r="107" spans="2:12" s="1" customFormat="1" ht="24.95" customHeight="1">
      <c r="B107" s="34"/>
      <c r="C107" s="23" t="s">
        <v>136</v>
      </c>
      <c r="D107" s="35"/>
      <c r="E107" s="35"/>
      <c r="F107" s="35"/>
      <c r="G107" s="35"/>
      <c r="H107" s="35"/>
      <c r="I107" s="110"/>
      <c r="J107" s="35"/>
      <c r="K107" s="35"/>
      <c r="L107" s="38"/>
    </row>
    <row r="108" spans="2:12" s="1" customFormat="1" ht="6.95" customHeight="1">
      <c r="B108" s="34"/>
      <c r="C108" s="35"/>
      <c r="D108" s="35"/>
      <c r="E108" s="35"/>
      <c r="F108" s="35"/>
      <c r="G108" s="35"/>
      <c r="H108" s="35"/>
      <c r="I108" s="110"/>
      <c r="J108" s="35"/>
      <c r="K108" s="35"/>
      <c r="L108" s="38"/>
    </row>
    <row r="109" spans="2:12" s="1" customFormat="1" ht="12" customHeight="1">
      <c r="B109" s="34"/>
      <c r="C109" s="29" t="s">
        <v>16</v>
      </c>
      <c r="D109" s="35"/>
      <c r="E109" s="35"/>
      <c r="F109" s="35"/>
      <c r="G109" s="35"/>
      <c r="H109" s="35"/>
      <c r="I109" s="110"/>
      <c r="J109" s="35"/>
      <c r="K109" s="35"/>
      <c r="L109" s="38"/>
    </row>
    <row r="110" spans="2:12" s="1" customFormat="1" ht="16.5" customHeight="1">
      <c r="B110" s="34"/>
      <c r="C110" s="35"/>
      <c r="D110" s="35"/>
      <c r="E110" s="323" t="str">
        <f>E7</f>
        <v>Rozšíření kapacit zázemí ZŠ Šlapanice - pavilon G</v>
      </c>
      <c r="F110" s="324"/>
      <c r="G110" s="324"/>
      <c r="H110" s="324"/>
      <c r="I110" s="110"/>
      <c r="J110" s="35"/>
      <c r="K110" s="35"/>
      <c r="L110" s="38"/>
    </row>
    <row r="111" spans="2:12" s="1" customFormat="1" ht="12" customHeight="1">
      <c r="B111" s="34"/>
      <c r="C111" s="29" t="s">
        <v>128</v>
      </c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16.5" customHeight="1">
      <c r="B112" s="34"/>
      <c r="C112" s="35"/>
      <c r="D112" s="35"/>
      <c r="E112" s="295" t="str">
        <f>E9</f>
        <v>751-2 - Vzduchotechnika - hala</v>
      </c>
      <c r="F112" s="325"/>
      <c r="G112" s="325"/>
      <c r="H112" s="325"/>
      <c r="I112" s="110"/>
      <c r="J112" s="35"/>
      <c r="K112" s="35"/>
      <c r="L112" s="38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12" s="1" customFormat="1" ht="12" customHeight="1">
      <c r="B114" s="34"/>
      <c r="C114" s="29" t="s">
        <v>20</v>
      </c>
      <c r="D114" s="35"/>
      <c r="E114" s="35"/>
      <c r="F114" s="27" t="str">
        <f>F12</f>
        <v xml:space="preserve"> </v>
      </c>
      <c r="G114" s="35"/>
      <c r="H114" s="35"/>
      <c r="I114" s="112" t="s">
        <v>22</v>
      </c>
      <c r="J114" s="61" t="str">
        <f>IF(J12="","",J12)</f>
        <v>11. 12. 2018</v>
      </c>
      <c r="K114" s="35"/>
      <c r="L114" s="38"/>
    </row>
    <row r="115" spans="2:12" s="1" customFormat="1" ht="6.95" customHeight="1">
      <c r="B115" s="34"/>
      <c r="C115" s="35"/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12" s="1" customFormat="1" ht="27.95" customHeight="1">
      <c r="B116" s="34"/>
      <c r="C116" s="29" t="s">
        <v>24</v>
      </c>
      <c r="D116" s="35"/>
      <c r="E116" s="35"/>
      <c r="F116" s="27" t="str">
        <f>E15</f>
        <v>Město Šlapanice</v>
      </c>
      <c r="G116" s="35"/>
      <c r="H116" s="35"/>
      <c r="I116" s="112" t="s">
        <v>31</v>
      </c>
      <c r="J116" s="32" t="str">
        <f>E21</f>
        <v>T PROJEKT AED s.r.o.</v>
      </c>
      <c r="K116" s="35"/>
      <c r="L116" s="38"/>
    </row>
    <row r="117" spans="2:12" s="1" customFormat="1" ht="15.2" customHeight="1">
      <c r="B117" s="34"/>
      <c r="C117" s="29" t="s">
        <v>29</v>
      </c>
      <c r="D117" s="35"/>
      <c r="E117" s="35"/>
      <c r="F117" s="27" t="str">
        <f>IF(E18="","",E18)</f>
        <v>Vyplň údaj</v>
      </c>
      <c r="G117" s="35"/>
      <c r="H117" s="35"/>
      <c r="I117" s="112" t="s">
        <v>35</v>
      </c>
      <c r="J117" s="32" t="str">
        <f>E24</f>
        <v xml:space="preserve"> </v>
      </c>
      <c r="K117" s="35"/>
      <c r="L117" s="38"/>
    </row>
    <row r="118" spans="2:12" s="1" customFormat="1" ht="10.3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20" s="9" customFormat="1" ht="29.25" customHeight="1">
      <c r="B119" s="158"/>
      <c r="C119" s="159" t="s">
        <v>137</v>
      </c>
      <c r="D119" s="160" t="s">
        <v>63</v>
      </c>
      <c r="E119" s="160" t="s">
        <v>59</v>
      </c>
      <c r="F119" s="160" t="s">
        <v>60</v>
      </c>
      <c r="G119" s="160" t="s">
        <v>138</v>
      </c>
      <c r="H119" s="160" t="s">
        <v>139</v>
      </c>
      <c r="I119" s="161" t="s">
        <v>140</v>
      </c>
      <c r="J119" s="162" t="s">
        <v>132</v>
      </c>
      <c r="K119" s="163" t="s">
        <v>141</v>
      </c>
      <c r="L119" s="164"/>
      <c r="M119" s="70" t="s">
        <v>1</v>
      </c>
      <c r="N119" s="71" t="s">
        <v>42</v>
      </c>
      <c r="O119" s="71" t="s">
        <v>142</v>
      </c>
      <c r="P119" s="71" t="s">
        <v>143</v>
      </c>
      <c r="Q119" s="71" t="s">
        <v>144</v>
      </c>
      <c r="R119" s="71" t="s">
        <v>145</v>
      </c>
      <c r="S119" s="71" t="s">
        <v>146</v>
      </c>
      <c r="T119" s="72" t="s">
        <v>147</v>
      </c>
    </row>
    <row r="120" spans="2:63" s="1" customFormat="1" ht="22.9" customHeight="1">
      <c r="B120" s="34"/>
      <c r="C120" s="77" t="s">
        <v>148</v>
      </c>
      <c r="D120" s="35"/>
      <c r="E120" s="35"/>
      <c r="F120" s="35"/>
      <c r="G120" s="35"/>
      <c r="H120" s="35"/>
      <c r="I120" s="110"/>
      <c r="J120" s="165">
        <f>BK120</f>
        <v>0</v>
      </c>
      <c r="K120" s="35"/>
      <c r="L120" s="38"/>
      <c r="M120" s="73"/>
      <c r="N120" s="74"/>
      <c r="O120" s="74"/>
      <c r="P120" s="166">
        <f>P121+P159+P161</f>
        <v>0</v>
      </c>
      <c r="Q120" s="74"/>
      <c r="R120" s="166">
        <f>R121+R159+R161</f>
        <v>0</v>
      </c>
      <c r="S120" s="74"/>
      <c r="T120" s="167">
        <f>T121+T159+T161</f>
        <v>0</v>
      </c>
      <c r="AT120" s="17" t="s">
        <v>77</v>
      </c>
      <c r="AU120" s="17" t="s">
        <v>134</v>
      </c>
      <c r="BK120" s="168">
        <f>BK121+BK159+BK161</f>
        <v>0</v>
      </c>
    </row>
    <row r="121" spans="2:63" s="10" customFormat="1" ht="25.9" customHeight="1">
      <c r="B121" s="169"/>
      <c r="C121" s="170"/>
      <c r="D121" s="171" t="s">
        <v>77</v>
      </c>
      <c r="E121" s="172" t="s">
        <v>183</v>
      </c>
      <c r="F121" s="172" t="s">
        <v>2760</v>
      </c>
      <c r="G121" s="170"/>
      <c r="H121" s="170"/>
      <c r="I121" s="173"/>
      <c r="J121" s="174">
        <f>BK121</f>
        <v>0</v>
      </c>
      <c r="K121" s="170"/>
      <c r="L121" s="175"/>
      <c r="M121" s="176"/>
      <c r="N121" s="177"/>
      <c r="O121" s="177"/>
      <c r="P121" s="178">
        <f>SUM(P122:P158)</f>
        <v>0</v>
      </c>
      <c r="Q121" s="177"/>
      <c r="R121" s="178">
        <f>SUM(R122:R158)</f>
        <v>0</v>
      </c>
      <c r="S121" s="177"/>
      <c r="T121" s="179">
        <f>SUM(T122:T158)</f>
        <v>0</v>
      </c>
      <c r="AR121" s="180" t="s">
        <v>87</v>
      </c>
      <c r="AT121" s="181" t="s">
        <v>77</v>
      </c>
      <c r="AU121" s="181" t="s">
        <v>78</v>
      </c>
      <c r="AY121" s="180" t="s">
        <v>151</v>
      </c>
      <c r="BK121" s="182">
        <f>SUM(BK122:BK158)</f>
        <v>0</v>
      </c>
    </row>
    <row r="122" spans="2:65" s="1" customFormat="1" ht="16.5" customHeight="1">
      <c r="B122" s="34"/>
      <c r="C122" s="183" t="s">
        <v>78</v>
      </c>
      <c r="D122" s="183" t="s">
        <v>153</v>
      </c>
      <c r="E122" s="184" t="s">
        <v>2761</v>
      </c>
      <c r="F122" s="185" t="s">
        <v>2655</v>
      </c>
      <c r="G122" s="186" t="s">
        <v>1842</v>
      </c>
      <c r="H122" s="187">
        <v>1</v>
      </c>
      <c r="I122" s="188"/>
      <c r="J122" s="189">
        <f aca="true" t="shared" si="0" ref="J122:J129">ROUND(I122*H122,2)</f>
        <v>0</v>
      </c>
      <c r="K122" s="185" t="s">
        <v>1</v>
      </c>
      <c r="L122" s="38"/>
      <c r="M122" s="190" t="s">
        <v>1</v>
      </c>
      <c r="N122" s="191" t="s">
        <v>43</v>
      </c>
      <c r="O122" s="66"/>
      <c r="P122" s="192">
        <f aca="true" t="shared" si="1" ref="P122:P129">O122*H122</f>
        <v>0</v>
      </c>
      <c r="Q122" s="192">
        <v>0</v>
      </c>
      <c r="R122" s="192">
        <f aca="true" t="shared" si="2" ref="R122:R129">Q122*H122</f>
        <v>0</v>
      </c>
      <c r="S122" s="192">
        <v>0</v>
      </c>
      <c r="T122" s="193">
        <f aca="true" t="shared" si="3" ref="T122:T129">S122*H122</f>
        <v>0</v>
      </c>
      <c r="AR122" s="194" t="s">
        <v>167</v>
      </c>
      <c r="AT122" s="194" t="s">
        <v>153</v>
      </c>
      <c r="AU122" s="194" t="s">
        <v>14</v>
      </c>
      <c r="AY122" s="17" t="s">
        <v>151</v>
      </c>
      <c r="BE122" s="195">
        <f aca="true" t="shared" si="4" ref="BE122:BE129">IF(N122="základní",J122,0)</f>
        <v>0</v>
      </c>
      <c r="BF122" s="195">
        <f aca="true" t="shared" si="5" ref="BF122:BF129">IF(N122="snížená",J122,0)</f>
        <v>0</v>
      </c>
      <c r="BG122" s="195">
        <f aca="true" t="shared" si="6" ref="BG122:BG129">IF(N122="zákl. přenesená",J122,0)</f>
        <v>0</v>
      </c>
      <c r="BH122" s="195">
        <f aca="true" t="shared" si="7" ref="BH122:BH129">IF(N122="sníž. přenesená",J122,0)</f>
        <v>0</v>
      </c>
      <c r="BI122" s="195">
        <f aca="true" t="shared" si="8" ref="BI122:BI129">IF(N122="nulová",J122,0)</f>
        <v>0</v>
      </c>
      <c r="BJ122" s="17" t="s">
        <v>14</v>
      </c>
      <c r="BK122" s="195">
        <f aca="true" t="shared" si="9" ref="BK122:BK129">ROUND(I122*H122,2)</f>
        <v>0</v>
      </c>
      <c r="BL122" s="17" t="s">
        <v>167</v>
      </c>
      <c r="BM122" s="194" t="s">
        <v>234</v>
      </c>
    </row>
    <row r="123" spans="2:65" s="1" customFormat="1" ht="16.5" customHeight="1">
      <c r="B123" s="34"/>
      <c r="C123" s="183" t="s">
        <v>193</v>
      </c>
      <c r="D123" s="183" t="s">
        <v>153</v>
      </c>
      <c r="E123" s="184" t="s">
        <v>2762</v>
      </c>
      <c r="F123" s="185" t="s">
        <v>2656</v>
      </c>
      <c r="G123" s="186" t="s">
        <v>1842</v>
      </c>
      <c r="H123" s="187">
        <v>1</v>
      </c>
      <c r="I123" s="188"/>
      <c r="J123" s="189">
        <f t="shared" si="0"/>
        <v>0</v>
      </c>
      <c r="K123" s="185" t="s">
        <v>1</v>
      </c>
      <c r="L123" s="38"/>
      <c r="M123" s="190" t="s">
        <v>1</v>
      </c>
      <c r="N123" s="191" t="s">
        <v>43</v>
      </c>
      <c r="O123" s="66"/>
      <c r="P123" s="192">
        <f t="shared" si="1"/>
        <v>0</v>
      </c>
      <c r="Q123" s="192">
        <v>0</v>
      </c>
      <c r="R123" s="192">
        <f t="shared" si="2"/>
        <v>0</v>
      </c>
      <c r="S123" s="192">
        <v>0</v>
      </c>
      <c r="T123" s="193">
        <f t="shared" si="3"/>
        <v>0</v>
      </c>
      <c r="AR123" s="194" t="s">
        <v>167</v>
      </c>
      <c r="AT123" s="194" t="s">
        <v>153</v>
      </c>
      <c r="AU123" s="194" t="s">
        <v>14</v>
      </c>
      <c r="AY123" s="17" t="s">
        <v>151</v>
      </c>
      <c r="BE123" s="195">
        <f t="shared" si="4"/>
        <v>0</v>
      </c>
      <c r="BF123" s="195">
        <f t="shared" si="5"/>
        <v>0</v>
      </c>
      <c r="BG123" s="195">
        <f t="shared" si="6"/>
        <v>0</v>
      </c>
      <c r="BH123" s="195">
        <f t="shared" si="7"/>
        <v>0</v>
      </c>
      <c r="BI123" s="195">
        <f t="shared" si="8"/>
        <v>0</v>
      </c>
      <c r="BJ123" s="17" t="s">
        <v>14</v>
      </c>
      <c r="BK123" s="195">
        <f t="shared" si="9"/>
        <v>0</v>
      </c>
      <c r="BL123" s="17" t="s">
        <v>167</v>
      </c>
      <c r="BM123" s="194" t="s">
        <v>247</v>
      </c>
    </row>
    <row r="124" spans="2:65" s="1" customFormat="1" ht="24" customHeight="1">
      <c r="B124" s="34"/>
      <c r="C124" s="183" t="s">
        <v>343</v>
      </c>
      <c r="D124" s="183" t="s">
        <v>153</v>
      </c>
      <c r="E124" s="184" t="s">
        <v>2763</v>
      </c>
      <c r="F124" s="185" t="s">
        <v>2764</v>
      </c>
      <c r="G124" s="186" t="s">
        <v>1842</v>
      </c>
      <c r="H124" s="187">
        <v>16</v>
      </c>
      <c r="I124" s="188"/>
      <c r="J124" s="189">
        <f t="shared" si="0"/>
        <v>0</v>
      </c>
      <c r="K124" s="185" t="s">
        <v>1</v>
      </c>
      <c r="L124" s="38"/>
      <c r="M124" s="190" t="s">
        <v>1</v>
      </c>
      <c r="N124" s="191" t="s">
        <v>43</v>
      </c>
      <c r="O124" s="66"/>
      <c r="P124" s="192">
        <f t="shared" si="1"/>
        <v>0</v>
      </c>
      <c r="Q124" s="192">
        <v>0</v>
      </c>
      <c r="R124" s="192">
        <f t="shared" si="2"/>
        <v>0</v>
      </c>
      <c r="S124" s="192">
        <v>0</v>
      </c>
      <c r="T124" s="193">
        <f t="shared" si="3"/>
        <v>0</v>
      </c>
      <c r="AR124" s="194" t="s">
        <v>167</v>
      </c>
      <c r="AT124" s="194" t="s">
        <v>153</v>
      </c>
      <c r="AU124" s="194" t="s">
        <v>14</v>
      </c>
      <c r="AY124" s="17" t="s">
        <v>151</v>
      </c>
      <c r="BE124" s="195">
        <f t="shared" si="4"/>
        <v>0</v>
      </c>
      <c r="BF124" s="195">
        <f t="shared" si="5"/>
        <v>0</v>
      </c>
      <c r="BG124" s="195">
        <f t="shared" si="6"/>
        <v>0</v>
      </c>
      <c r="BH124" s="195">
        <f t="shared" si="7"/>
        <v>0</v>
      </c>
      <c r="BI124" s="195">
        <f t="shared" si="8"/>
        <v>0</v>
      </c>
      <c r="BJ124" s="17" t="s">
        <v>14</v>
      </c>
      <c r="BK124" s="195">
        <f t="shared" si="9"/>
        <v>0</v>
      </c>
      <c r="BL124" s="17" t="s">
        <v>167</v>
      </c>
      <c r="BM124" s="194" t="s">
        <v>256</v>
      </c>
    </row>
    <row r="125" spans="2:65" s="1" customFormat="1" ht="24" customHeight="1">
      <c r="B125" s="34"/>
      <c r="C125" s="183" t="s">
        <v>8</v>
      </c>
      <c r="D125" s="183" t="s">
        <v>153</v>
      </c>
      <c r="E125" s="184" t="s">
        <v>2765</v>
      </c>
      <c r="F125" s="185" t="s">
        <v>2766</v>
      </c>
      <c r="G125" s="186" t="s">
        <v>1842</v>
      </c>
      <c r="H125" s="187">
        <v>14</v>
      </c>
      <c r="I125" s="188"/>
      <c r="J125" s="189">
        <f t="shared" si="0"/>
        <v>0</v>
      </c>
      <c r="K125" s="185" t="s">
        <v>1</v>
      </c>
      <c r="L125" s="38"/>
      <c r="M125" s="190" t="s">
        <v>1</v>
      </c>
      <c r="N125" s="191" t="s">
        <v>43</v>
      </c>
      <c r="O125" s="66"/>
      <c r="P125" s="192">
        <f t="shared" si="1"/>
        <v>0</v>
      </c>
      <c r="Q125" s="192">
        <v>0</v>
      </c>
      <c r="R125" s="192">
        <f t="shared" si="2"/>
        <v>0</v>
      </c>
      <c r="S125" s="192">
        <v>0</v>
      </c>
      <c r="T125" s="193">
        <f t="shared" si="3"/>
        <v>0</v>
      </c>
      <c r="AR125" s="194" t="s">
        <v>167</v>
      </c>
      <c r="AT125" s="194" t="s">
        <v>153</v>
      </c>
      <c r="AU125" s="194" t="s">
        <v>14</v>
      </c>
      <c r="AY125" s="17" t="s">
        <v>151</v>
      </c>
      <c r="BE125" s="195">
        <f t="shared" si="4"/>
        <v>0</v>
      </c>
      <c r="BF125" s="195">
        <f t="shared" si="5"/>
        <v>0</v>
      </c>
      <c r="BG125" s="195">
        <f t="shared" si="6"/>
        <v>0</v>
      </c>
      <c r="BH125" s="195">
        <f t="shared" si="7"/>
        <v>0</v>
      </c>
      <c r="BI125" s="195">
        <f t="shared" si="8"/>
        <v>0</v>
      </c>
      <c r="BJ125" s="17" t="s">
        <v>14</v>
      </c>
      <c r="BK125" s="195">
        <f t="shared" si="9"/>
        <v>0</v>
      </c>
      <c r="BL125" s="17" t="s">
        <v>167</v>
      </c>
      <c r="BM125" s="194" t="s">
        <v>343</v>
      </c>
    </row>
    <row r="126" spans="2:65" s="1" customFormat="1" ht="16.5" customHeight="1">
      <c r="B126" s="34"/>
      <c r="C126" s="183" t="s">
        <v>264</v>
      </c>
      <c r="D126" s="183" t="s">
        <v>153</v>
      </c>
      <c r="E126" s="184" t="s">
        <v>2767</v>
      </c>
      <c r="F126" s="185" t="s">
        <v>2768</v>
      </c>
      <c r="G126" s="186" t="s">
        <v>1842</v>
      </c>
      <c r="H126" s="187">
        <v>2</v>
      </c>
      <c r="I126" s="188"/>
      <c r="J126" s="189">
        <f t="shared" si="0"/>
        <v>0</v>
      </c>
      <c r="K126" s="185" t="s">
        <v>1</v>
      </c>
      <c r="L126" s="38"/>
      <c r="M126" s="190" t="s">
        <v>1</v>
      </c>
      <c r="N126" s="191" t="s">
        <v>43</v>
      </c>
      <c r="O126" s="66"/>
      <c r="P126" s="192">
        <f t="shared" si="1"/>
        <v>0</v>
      </c>
      <c r="Q126" s="192">
        <v>0</v>
      </c>
      <c r="R126" s="192">
        <f t="shared" si="2"/>
        <v>0</v>
      </c>
      <c r="S126" s="192">
        <v>0</v>
      </c>
      <c r="T126" s="193">
        <f t="shared" si="3"/>
        <v>0</v>
      </c>
      <c r="AR126" s="194" t="s">
        <v>167</v>
      </c>
      <c r="AT126" s="194" t="s">
        <v>153</v>
      </c>
      <c r="AU126" s="194" t="s">
        <v>14</v>
      </c>
      <c r="AY126" s="17" t="s">
        <v>151</v>
      </c>
      <c r="BE126" s="195">
        <f t="shared" si="4"/>
        <v>0</v>
      </c>
      <c r="BF126" s="195">
        <f t="shared" si="5"/>
        <v>0</v>
      </c>
      <c r="BG126" s="195">
        <f t="shared" si="6"/>
        <v>0</v>
      </c>
      <c r="BH126" s="195">
        <f t="shared" si="7"/>
        <v>0</v>
      </c>
      <c r="BI126" s="195">
        <f t="shared" si="8"/>
        <v>0</v>
      </c>
      <c r="BJ126" s="17" t="s">
        <v>14</v>
      </c>
      <c r="BK126" s="195">
        <f t="shared" si="9"/>
        <v>0</v>
      </c>
      <c r="BL126" s="17" t="s">
        <v>167</v>
      </c>
      <c r="BM126" s="194" t="s">
        <v>264</v>
      </c>
    </row>
    <row r="127" spans="2:65" s="1" customFormat="1" ht="36" customHeight="1">
      <c r="B127" s="34"/>
      <c r="C127" s="183" t="s">
        <v>260</v>
      </c>
      <c r="D127" s="183" t="s">
        <v>153</v>
      </c>
      <c r="E127" s="184" t="s">
        <v>2769</v>
      </c>
      <c r="F127" s="185" t="s">
        <v>2770</v>
      </c>
      <c r="G127" s="186" t="s">
        <v>1842</v>
      </c>
      <c r="H127" s="187">
        <v>1</v>
      </c>
      <c r="I127" s="188"/>
      <c r="J127" s="189">
        <f t="shared" si="0"/>
        <v>0</v>
      </c>
      <c r="K127" s="185" t="s">
        <v>1</v>
      </c>
      <c r="L127" s="38"/>
      <c r="M127" s="190" t="s">
        <v>1</v>
      </c>
      <c r="N127" s="191" t="s">
        <v>43</v>
      </c>
      <c r="O127" s="66"/>
      <c r="P127" s="192">
        <f t="shared" si="1"/>
        <v>0</v>
      </c>
      <c r="Q127" s="192">
        <v>0</v>
      </c>
      <c r="R127" s="192">
        <f t="shared" si="2"/>
        <v>0</v>
      </c>
      <c r="S127" s="192">
        <v>0</v>
      </c>
      <c r="T127" s="193">
        <f t="shared" si="3"/>
        <v>0</v>
      </c>
      <c r="AR127" s="194" t="s">
        <v>167</v>
      </c>
      <c r="AT127" s="194" t="s">
        <v>153</v>
      </c>
      <c r="AU127" s="194" t="s">
        <v>14</v>
      </c>
      <c r="AY127" s="17" t="s">
        <v>151</v>
      </c>
      <c r="BE127" s="195">
        <f t="shared" si="4"/>
        <v>0</v>
      </c>
      <c r="BF127" s="195">
        <f t="shared" si="5"/>
        <v>0</v>
      </c>
      <c r="BG127" s="195">
        <f t="shared" si="6"/>
        <v>0</v>
      </c>
      <c r="BH127" s="195">
        <f t="shared" si="7"/>
        <v>0</v>
      </c>
      <c r="BI127" s="195">
        <f t="shared" si="8"/>
        <v>0</v>
      </c>
      <c r="BJ127" s="17" t="s">
        <v>14</v>
      </c>
      <c r="BK127" s="195">
        <f t="shared" si="9"/>
        <v>0</v>
      </c>
      <c r="BL127" s="17" t="s">
        <v>167</v>
      </c>
      <c r="BM127" s="194" t="s">
        <v>361</v>
      </c>
    </row>
    <row r="128" spans="2:65" s="1" customFormat="1" ht="24" customHeight="1">
      <c r="B128" s="34"/>
      <c r="C128" s="183" t="s">
        <v>361</v>
      </c>
      <c r="D128" s="183" t="s">
        <v>153</v>
      </c>
      <c r="E128" s="184" t="s">
        <v>2771</v>
      </c>
      <c r="F128" s="185" t="s">
        <v>2772</v>
      </c>
      <c r="G128" s="186" t="s">
        <v>1842</v>
      </c>
      <c r="H128" s="187">
        <v>2</v>
      </c>
      <c r="I128" s="188"/>
      <c r="J128" s="189">
        <f t="shared" si="0"/>
        <v>0</v>
      </c>
      <c r="K128" s="185" t="s">
        <v>1</v>
      </c>
      <c r="L128" s="38"/>
      <c r="M128" s="190" t="s">
        <v>1</v>
      </c>
      <c r="N128" s="191" t="s">
        <v>43</v>
      </c>
      <c r="O128" s="66"/>
      <c r="P128" s="192">
        <f t="shared" si="1"/>
        <v>0</v>
      </c>
      <c r="Q128" s="192">
        <v>0</v>
      </c>
      <c r="R128" s="192">
        <f t="shared" si="2"/>
        <v>0</v>
      </c>
      <c r="S128" s="192">
        <v>0</v>
      </c>
      <c r="T128" s="193">
        <f t="shared" si="3"/>
        <v>0</v>
      </c>
      <c r="AR128" s="194" t="s">
        <v>167</v>
      </c>
      <c r="AT128" s="194" t="s">
        <v>153</v>
      </c>
      <c r="AU128" s="194" t="s">
        <v>14</v>
      </c>
      <c r="AY128" s="17" t="s">
        <v>151</v>
      </c>
      <c r="BE128" s="195">
        <f t="shared" si="4"/>
        <v>0</v>
      </c>
      <c r="BF128" s="195">
        <f t="shared" si="5"/>
        <v>0</v>
      </c>
      <c r="BG128" s="195">
        <f t="shared" si="6"/>
        <v>0</v>
      </c>
      <c r="BH128" s="195">
        <f t="shared" si="7"/>
        <v>0</v>
      </c>
      <c r="BI128" s="195">
        <f t="shared" si="8"/>
        <v>0</v>
      </c>
      <c r="BJ128" s="17" t="s">
        <v>14</v>
      </c>
      <c r="BK128" s="195">
        <f t="shared" si="9"/>
        <v>0</v>
      </c>
      <c r="BL128" s="17" t="s">
        <v>167</v>
      </c>
      <c r="BM128" s="194" t="s">
        <v>213</v>
      </c>
    </row>
    <row r="129" spans="2:65" s="1" customFormat="1" ht="24" customHeight="1">
      <c r="B129" s="34"/>
      <c r="C129" s="183" t="s">
        <v>367</v>
      </c>
      <c r="D129" s="183" t="s">
        <v>153</v>
      </c>
      <c r="E129" s="184" t="s">
        <v>2773</v>
      </c>
      <c r="F129" s="185" t="s">
        <v>2774</v>
      </c>
      <c r="G129" s="186" t="s">
        <v>1842</v>
      </c>
      <c r="H129" s="187">
        <v>2</v>
      </c>
      <c r="I129" s="188"/>
      <c r="J129" s="189">
        <f t="shared" si="0"/>
        <v>0</v>
      </c>
      <c r="K129" s="185" t="s">
        <v>1</v>
      </c>
      <c r="L129" s="38"/>
      <c r="M129" s="190" t="s">
        <v>1</v>
      </c>
      <c r="N129" s="191" t="s">
        <v>43</v>
      </c>
      <c r="O129" s="66"/>
      <c r="P129" s="192">
        <f t="shared" si="1"/>
        <v>0</v>
      </c>
      <c r="Q129" s="192">
        <v>0</v>
      </c>
      <c r="R129" s="192">
        <f t="shared" si="2"/>
        <v>0</v>
      </c>
      <c r="S129" s="192">
        <v>0</v>
      </c>
      <c r="T129" s="193">
        <f t="shared" si="3"/>
        <v>0</v>
      </c>
      <c r="AR129" s="194" t="s">
        <v>167</v>
      </c>
      <c r="AT129" s="194" t="s">
        <v>153</v>
      </c>
      <c r="AU129" s="194" t="s">
        <v>14</v>
      </c>
      <c r="AY129" s="17" t="s">
        <v>151</v>
      </c>
      <c r="BE129" s="195">
        <f t="shared" si="4"/>
        <v>0</v>
      </c>
      <c r="BF129" s="195">
        <f t="shared" si="5"/>
        <v>0</v>
      </c>
      <c r="BG129" s="195">
        <f t="shared" si="6"/>
        <v>0</v>
      </c>
      <c r="BH129" s="195">
        <f t="shared" si="7"/>
        <v>0</v>
      </c>
      <c r="BI129" s="195">
        <f t="shared" si="8"/>
        <v>0</v>
      </c>
      <c r="BJ129" s="17" t="s">
        <v>14</v>
      </c>
      <c r="BK129" s="195">
        <f t="shared" si="9"/>
        <v>0</v>
      </c>
      <c r="BL129" s="17" t="s">
        <v>167</v>
      </c>
      <c r="BM129" s="194" t="s">
        <v>382</v>
      </c>
    </row>
    <row r="130" spans="2:47" s="1" customFormat="1" ht="48.75">
      <c r="B130" s="34"/>
      <c r="C130" s="35"/>
      <c r="D130" s="212" t="s">
        <v>515</v>
      </c>
      <c r="E130" s="35"/>
      <c r="F130" s="256" t="s">
        <v>2775</v>
      </c>
      <c r="G130" s="35"/>
      <c r="H130" s="35"/>
      <c r="I130" s="110"/>
      <c r="J130" s="35"/>
      <c r="K130" s="35"/>
      <c r="L130" s="38"/>
      <c r="M130" s="257"/>
      <c r="N130" s="66"/>
      <c r="O130" s="66"/>
      <c r="P130" s="66"/>
      <c r="Q130" s="66"/>
      <c r="R130" s="66"/>
      <c r="S130" s="66"/>
      <c r="T130" s="67"/>
      <c r="AT130" s="17" t="s">
        <v>515</v>
      </c>
      <c r="AU130" s="17" t="s">
        <v>14</v>
      </c>
    </row>
    <row r="131" spans="2:65" s="1" customFormat="1" ht="16.5" customHeight="1">
      <c r="B131" s="34"/>
      <c r="C131" s="183" t="s">
        <v>382</v>
      </c>
      <c r="D131" s="183" t="s">
        <v>153</v>
      </c>
      <c r="E131" s="184" t="s">
        <v>2776</v>
      </c>
      <c r="F131" s="185" t="s">
        <v>2777</v>
      </c>
      <c r="G131" s="186" t="s">
        <v>188</v>
      </c>
      <c r="H131" s="187">
        <v>47</v>
      </c>
      <c r="I131" s="188"/>
      <c r="J131" s="189">
        <f>ROUND(I131*H131,2)</f>
        <v>0</v>
      </c>
      <c r="K131" s="185" t="s">
        <v>1</v>
      </c>
      <c r="L131" s="38"/>
      <c r="M131" s="190" t="s">
        <v>1</v>
      </c>
      <c r="N131" s="191" t="s">
        <v>43</v>
      </c>
      <c r="O131" s="66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AR131" s="194" t="s">
        <v>167</v>
      </c>
      <c r="AT131" s="194" t="s">
        <v>153</v>
      </c>
      <c r="AU131" s="194" t="s">
        <v>14</v>
      </c>
      <c r="AY131" s="17" t="s">
        <v>151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17" t="s">
        <v>14</v>
      </c>
      <c r="BK131" s="195">
        <f>ROUND(I131*H131,2)</f>
        <v>0</v>
      </c>
      <c r="BL131" s="17" t="s">
        <v>167</v>
      </c>
      <c r="BM131" s="194" t="s">
        <v>197</v>
      </c>
    </row>
    <row r="132" spans="2:65" s="1" customFormat="1" ht="16.5" customHeight="1">
      <c r="B132" s="34"/>
      <c r="C132" s="183" t="s">
        <v>386</v>
      </c>
      <c r="D132" s="183" t="s">
        <v>153</v>
      </c>
      <c r="E132" s="184" t="s">
        <v>2778</v>
      </c>
      <c r="F132" s="185" t="s">
        <v>2779</v>
      </c>
      <c r="G132" s="186" t="s">
        <v>188</v>
      </c>
      <c r="H132" s="187">
        <v>42</v>
      </c>
      <c r="I132" s="188"/>
      <c r="J132" s="189">
        <f>ROUND(I132*H132,2)</f>
        <v>0</v>
      </c>
      <c r="K132" s="185" t="s">
        <v>1</v>
      </c>
      <c r="L132" s="38"/>
      <c r="M132" s="190" t="s">
        <v>1</v>
      </c>
      <c r="N132" s="191" t="s">
        <v>43</v>
      </c>
      <c r="O132" s="66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194" t="s">
        <v>167</v>
      </c>
      <c r="AT132" s="194" t="s">
        <v>153</v>
      </c>
      <c r="AU132" s="194" t="s">
        <v>14</v>
      </c>
      <c r="AY132" s="17" t="s">
        <v>151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17" t="s">
        <v>14</v>
      </c>
      <c r="BK132" s="195">
        <f>ROUND(I132*H132,2)</f>
        <v>0</v>
      </c>
      <c r="BL132" s="17" t="s">
        <v>167</v>
      </c>
      <c r="BM132" s="194" t="s">
        <v>208</v>
      </c>
    </row>
    <row r="133" spans="2:47" s="1" customFormat="1" ht="39">
      <c r="B133" s="34"/>
      <c r="C133" s="35"/>
      <c r="D133" s="212" t="s">
        <v>515</v>
      </c>
      <c r="E133" s="35"/>
      <c r="F133" s="256" t="s">
        <v>2780</v>
      </c>
      <c r="G133" s="35"/>
      <c r="H133" s="35"/>
      <c r="I133" s="110"/>
      <c r="J133" s="35"/>
      <c r="K133" s="35"/>
      <c r="L133" s="38"/>
      <c r="M133" s="257"/>
      <c r="N133" s="66"/>
      <c r="O133" s="66"/>
      <c r="P133" s="66"/>
      <c r="Q133" s="66"/>
      <c r="R133" s="66"/>
      <c r="S133" s="66"/>
      <c r="T133" s="67"/>
      <c r="AT133" s="17" t="s">
        <v>515</v>
      </c>
      <c r="AU133" s="17" t="s">
        <v>14</v>
      </c>
    </row>
    <row r="134" spans="2:65" s="1" customFormat="1" ht="36" customHeight="1">
      <c r="B134" s="34"/>
      <c r="C134" s="183" t="s">
        <v>208</v>
      </c>
      <c r="D134" s="183" t="s">
        <v>153</v>
      </c>
      <c r="E134" s="184" t="s">
        <v>2781</v>
      </c>
      <c r="F134" s="185" t="s">
        <v>2782</v>
      </c>
      <c r="G134" s="186" t="s">
        <v>229</v>
      </c>
      <c r="H134" s="187">
        <v>1</v>
      </c>
      <c r="I134" s="188"/>
      <c r="J134" s="189">
        <f aca="true" t="shared" si="10" ref="J134:J158">ROUND(I134*H134,2)</f>
        <v>0</v>
      </c>
      <c r="K134" s="185" t="s">
        <v>1</v>
      </c>
      <c r="L134" s="38"/>
      <c r="M134" s="190" t="s">
        <v>1</v>
      </c>
      <c r="N134" s="191" t="s">
        <v>43</v>
      </c>
      <c r="O134" s="66"/>
      <c r="P134" s="192">
        <f aca="true" t="shared" si="11" ref="P134:P158">O134*H134</f>
        <v>0</v>
      </c>
      <c r="Q134" s="192">
        <v>0</v>
      </c>
      <c r="R134" s="192">
        <f aca="true" t="shared" si="12" ref="R134:R158">Q134*H134</f>
        <v>0</v>
      </c>
      <c r="S134" s="192">
        <v>0</v>
      </c>
      <c r="T134" s="193">
        <f aca="true" t="shared" si="13" ref="T134:T158">S134*H134</f>
        <v>0</v>
      </c>
      <c r="AR134" s="194" t="s">
        <v>167</v>
      </c>
      <c r="AT134" s="194" t="s">
        <v>153</v>
      </c>
      <c r="AU134" s="194" t="s">
        <v>14</v>
      </c>
      <c r="AY134" s="17" t="s">
        <v>151</v>
      </c>
      <c r="BE134" s="195">
        <f aca="true" t="shared" si="14" ref="BE134:BE158">IF(N134="základní",J134,0)</f>
        <v>0</v>
      </c>
      <c r="BF134" s="195">
        <f aca="true" t="shared" si="15" ref="BF134:BF158">IF(N134="snížená",J134,0)</f>
        <v>0</v>
      </c>
      <c r="BG134" s="195">
        <f aca="true" t="shared" si="16" ref="BG134:BG158">IF(N134="zákl. přenesená",J134,0)</f>
        <v>0</v>
      </c>
      <c r="BH134" s="195">
        <f aca="true" t="shared" si="17" ref="BH134:BH158">IF(N134="sníž. přenesená",J134,0)</f>
        <v>0</v>
      </c>
      <c r="BI134" s="195">
        <f aca="true" t="shared" si="18" ref="BI134:BI158">IF(N134="nulová",J134,0)</f>
        <v>0</v>
      </c>
      <c r="BJ134" s="17" t="s">
        <v>14</v>
      </c>
      <c r="BK134" s="195">
        <f aca="true" t="shared" si="19" ref="BK134:BK158">ROUND(I134*H134,2)</f>
        <v>0</v>
      </c>
      <c r="BL134" s="17" t="s">
        <v>167</v>
      </c>
      <c r="BM134" s="194" t="s">
        <v>409</v>
      </c>
    </row>
    <row r="135" spans="2:65" s="1" customFormat="1" ht="36" customHeight="1">
      <c r="B135" s="34"/>
      <c r="C135" s="183" t="s">
        <v>403</v>
      </c>
      <c r="D135" s="183" t="s">
        <v>153</v>
      </c>
      <c r="E135" s="184" t="s">
        <v>2783</v>
      </c>
      <c r="F135" s="185" t="s">
        <v>2784</v>
      </c>
      <c r="G135" s="186" t="s">
        <v>229</v>
      </c>
      <c r="H135" s="187">
        <v>30</v>
      </c>
      <c r="I135" s="188"/>
      <c r="J135" s="189">
        <f t="shared" si="10"/>
        <v>0</v>
      </c>
      <c r="K135" s="185" t="s">
        <v>1</v>
      </c>
      <c r="L135" s="38"/>
      <c r="M135" s="190" t="s">
        <v>1</v>
      </c>
      <c r="N135" s="191" t="s">
        <v>43</v>
      </c>
      <c r="O135" s="66"/>
      <c r="P135" s="192">
        <f t="shared" si="11"/>
        <v>0</v>
      </c>
      <c r="Q135" s="192">
        <v>0</v>
      </c>
      <c r="R135" s="192">
        <f t="shared" si="12"/>
        <v>0</v>
      </c>
      <c r="S135" s="192">
        <v>0</v>
      </c>
      <c r="T135" s="193">
        <f t="shared" si="13"/>
        <v>0</v>
      </c>
      <c r="AR135" s="194" t="s">
        <v>167</v>
      </c>
      <c r="AT135" s="194" t="s">
        <v>153</v>
      </c>
      <c r="AU135" s="194" t="s">
        <v>14</v>
      </c>
      <c r="AY135" s="17" t="s">
        <v>151</v>
      </c>
      <c r="BE135" s="195">
        <f t="shared" si="14"/>
        <v>0</v>
      </c>
      <c r="BF135" s="195">
        <f t="shared" si="15"/>
        <v>0</v>
      </c>
      <c r="BG135" s="195">
        <f t="shared" si="16"/>
        <v>0</v>
      </c>
      <c r="BH135" s="195">
        <f t="shared" si="17"/>
        <v>0</v>
      </c>
      <c r="BI135" s="195">
        <f t="shared" si="18"/>
        <v>0</v>
      </c>
      <c r="BJ135" s="17" t="s">
        <v>14</v>
      </c>
      <c r="BK135" s="195">
        <f t="shared" si="19"/>
        <v>0</v>
      </c>
      <c r="BL135" s="17" t="s">
        <v>167</v>
      </c>
      <c r="BM135" s="194" t="s">
        <v>420</v>
      </c>
    </row>
    <row r="136" spans="2:65" s="1" customFormat="1" ht="36" customHeight="1">
      <c r="B136" s="34"/>
      <c r="C136" s="183" t="s">
        <v>409</v>
      </c>
      <c r="D136" s="183" t="s">
        <v>153</v>
      </c>
      <c r="E136" s="184" t="s">
        <v>2785</v>
      </c>
      <c r="F136" s="185" t="s">
        <v>2786</v>
      </c>
      <c r="G136" s="186" t="s">
        <v>229</v>
      </c>
      <c r="H136" s="187">
        <v>52</v>
      </c>
      <c r="I136" s="188"/>
      <c r="J136" s="189">
        <f t="shared" si="10"/>
        <v>0</v>
      </c>
      <c r="K136" s="185" t="s">
        <v>1</v>
      </c>
      <c r="L136" s="38"/>
      <c r="M136" s="190" t="s">
        <v>1</v>
      </c>
      <c r="N136" s="191" t="s">
        <v>43</v>
      </c>
      <c r="O136" s="66"/>
      <c r="P136" s="192">
        <f t="shared" si="11"/>
        <v>0</v>
      </c>
      <c r="Q136" s="192">
        <v>0</v>
      </c>
      <c r="R136" s="192">
        <f t="shared" si="12"/>
        <v>0</v>
      </c>
      <c r="S136" s="192">
        <v>0</v>
      </c>
      <c r="T136" s="193">
        <f t="shared" si="13"/>
        <v>0</v>
      </c>
      <c r="AR136" s="194" t="s">
        <v>167</v>
      </c>
      <c r="AT136" s="194" t="s">
        <v>153</v>
      </c>
      <c r="AU136" s="194" t="s">
        <v>14</v>
      </c>
      <c r="AY136" s="17" t="s">
        <v>151</v>
      </c>
      <c r="BE136" s="195">
        <f t="shared" si="14"/>
        <v>0</v>
      </c>
      <c r="BF136" s="195">
        <f t="shared" si="15"/>
        <v>0</v>
      </c>
      <c r="BG136" s="195">
        <f t="shared" si="16"/>
        <v>0</v>
      </c>
      <c r="BH136" s="195">
        <f t="shared" si="17"/>
        <v>0</v>
      </c>
      <c r="BI136" s="195">
        <f t="shared" si="18"/>
        <v>0</v>
      </c>
      <c r="BJ136" s="17" t="s">
        <v>14</v>
      </c>
      <c r="BK136" s="195">
        <f t="shared" si="19"/>
        <v>0</v>
      </c>
      <c r="BL136" s="17" t="s">
        <v>167</v>
      </c>
      <c r="BM136" s="194" t="s">
        <v>430</v>
      </c>
    </row>
    <row r="137" spans="2:65" s="1" customFormat="1" ht="36" customHeight="1">
      <c r="B137" s="34"/>
      <c r="C137" s="183" t="s">
        <v>415</v>
      </c>
      <c r="D137" s="183" t="s">
        <v>153</v>
      </c>
      <c r="E137" s="184" t="s">
        <v>2787</v>
      </c>
      <c r="F137" s="185" t="s">
        <v>2680</v>
      </c>
      <c r="G137" s="186" t="s">
        <v>229</v>
      </c>
      <c r="H137" s="187">
        <v>46</v>
      </c>
      <c r="I137" s="188"/>
      <c r="J137" s="189">
        <f t="shared" si="10"/>
        <v>0</v>
      </c>
      <c r="K137" s="185" t="s">
        <v>1</v>
      </c>
      <c r="L137" s="38"/>
      <c r="M137" s="190" t="s">
        <v>1</v>
      </c>
      <c r="N137" s="191" t="s">
        <v>43</v>
      </c>
      <c r="O137" s="66"/>
      <c r="P137" s="192">
        <f t="shared" si="11"/>
        <v>0</v>
      </c>
      <c r="Q137" s="192">
        <v>0</v>
      </c>
      <c r="R137" s="192">
        <f t="shared" si="12"/>
        <v>0</v>
      </c>
      <c r="S137" s="192">
        <v>0</v>
      </c>
      <c r="T137" s="193">
        <f t="shared" si="13"/>
        <v>0</v>
      </c>
      <c r="AR137" s="194" t="s">
        <v>167</v>
      </c>
      <c r="AT137" s="194" t="s">
        <v>153</v>
      </c>
      <c r="AU137" s="194" t="s">
        <v>14</v>
      </c>
      <c r="AY137" s="17" t="s">
        <v>151</v>
      </c>
      <c r="BE137" s="195">
        <f t="shared" si="14"/>
        <v>0</v>
      </c>
      <c r="BF137" s="195">
        <f t="shared" si="15"/>
        <v>0</v>
      </c>
      <c r="BG137" s="195">
        <f t="shared" si="16"/>
        <v>0</v>
      </c>
      <c r="BH137" s="195">
        <f t="shared" si="17"/>
        <v>0</v>
      </c>
      <c r="BI137" s="195">
        <f t="shared" si="18"/>
        <v>0</v>
      </c>
      <c r="BJ137" s="17" t="s">
        <v>14</v>
      </c>
      <c r="BK137" s="195">
        <f t="shared" si="19"/>
        <v>0</v>
      </c>
      <c r="BL137" s="17" t="s">
        <v>167</v>
      </c>
      <c r="BM137" s="194" t="s">
        <v>440</v>
      </c>
    </row>
    <row r="138" spans="2:65" s="1" customFormat="1" ht="48" customHeight="1">
      <c r="B138" s="34"/>
      <c r="C138" s="183" t="s">
        <v>420</v>
      </c>
      <c r="D138" s="183" t="s">
        <v>153</v>
      </c>
      <c r="E138" s="184" t="s">
        <v>2788</v>
      </c>
      <c r="F138" s="185" t="s">
        <v>2789</v>
      </c>
      <c r="G138" s="186" t="s">
        <v>1842</v>
      </c>
      <c r="H138" s="187">
        <v>2</v>
      </c>
      <c r="I138" s="188"/>
      <c r="J138" s="189">
        <f t="shared" si="10"/>
        <v>0</v>
      </c>
      <c r="K138" s="185" t="s">
        <v>1</v>
      </c>
      <c r="L138" s="38"/>
      <c r="M138" s="190" t="s">
        <v>1</v>
      </c>
      <c r="N138" s="191" t="s">
        <v>43</v>
      </c>
      <c r="O138" s="66"/>
      <c r="P138" s="192">
        <f t="shared" si="11"/>
        <v>0</v>
      </c>
      <c r="Q138" s="192">
        <v>0</v>
      </c>
      <c r="R138" s="192">
        <f t="shared" si="12"/>
        <v>0</v>
      </c>
      <c r="S138" s="192">
        <v>0</v>
      </c>
      <c r="T138" s="193">
        <f t="shared" si="13"/>
        <v>0</v>
      </c>
      <c r="AR138" s="194" t="s">
        <v>167</v>
      </c>
      <c r="AT138" s="194" t="s">
        <v>153</v>
      </c>
      <c r="AU138" s="194" t="s">
        <v>14</v>
      </c>
      <c r="AY138" s="17" t="s">
        <v>151</v>
      </c>
      <c r="BE138" s="195">
        <f t="shared" si="14"/>
        <v>0</v>
      </c>
      <c r="BF138" s="195">
        <f t="shared" si="15"/>
        <v>0</v>
      </c>
      <c r="BG138" s="195">
        <f t="shared" si="16"/>
        <v>0</v>
      </c>
      <c r="BH138" s="195">
        <f t="shared" si="17"/>
        <v>0</v>
      </c>
      <c r="BI138" s="195">
        <f t="shared" si="18"/>
        <v>0</v>
      </c>
      <c r="BJ138" s="17" t="s">
        <v>14</v>
      </c>
      <c r="BK138" s="195">
        <f t="shared" si="19"/>
        <v>0</v>
      </c>
      <c r="BL138" s="17" t="s">
        <v>167</v>
      </c>
      <c r="BM138" s="194" t="s">
        <v>451</v>
      </c>
    </row>
    <row r="139" spans="2:65" s="1" customFormat="1" ht="48" customHeight="1">
      <c r="B139" s="34"/>
      <c r="C139" s="183" t="s">
        <v>425</v>
      </c>
      <c r="D139" s="183" t="s">
        <v>153</v>
      </c>
      <c r="E139" s="184" t="s">
        <v>2790</v>
      </c>
      <c r="F139" s="185" t="s">
        <v>2791</v>
      </c>
      <c r="G139" s="186" t="s">
        <v>1842</v>
      </c>
      <c r="H139" s="187">
        <v>2</v>
      </c>
      <c r="I139" s="188"/>
      <c r="J139" s="189">
        <f t="shared" si="10"/>
        <v>0</v>
      </c>
      <c r="K139" s="185" t="s">
        <v>1</v>
      </c>
      <c r="L139" s="38"/>
      <c r="M139" s="190" t="s">
        <v>1</v>
      </c>
      <c r="N139" s="191" t="s">
        <v>43</v>
      </c>
      <c r="O139" s="66"/>
      <c r="P139" s="192">
        <f t="shared" si="11"/>
        <v>0</v>
      </c>
      <c r="Q139" s="192">
        <v>0</v>
      </c>
      <c r="R139" s="192">
        <f t="shared" si="12"/>
        <v>0</v>
      </c>
      <c r="S139" s="192">
        <v>0</v>
      </c>
      <c r="T139" s="193">
        <f t="shared" si="13"/>
        <v>0</v>
      </c>
      <c r="AR139" s="194" t="s">
        <v>167</v>
      </c>
      <c r="AT139" s="194" t="s">
        <v>153</v>
      </c>
      <c r="AU139" s="194" t="s">
        <v>14</v>
      </c>
      <c r="AY139" s="17" t="s">
        <v>151</v>
      </c>
      <c r="BE139" s="195">
        <f t="shared" si="14"/>
        <v>0</v>
      </c>
      <c r="BF139" s="195">
        <f t="shared" si="15"/>
        <v>0</v>
      </c>
      <c r="BG139" s="195">
        <f t="shared" si="16"/>
        <v>0</v>
      </c>
      <c r="BH139" s="195">
        <f t="shared" si="17"/>
        <v>0</v>
      </c>
      <c r="BI139" s="195">
        <f t="shared" si="18"/>
        <v>0</v>
      </c>
      <c r="BJ139" s="17" t="s">
        <v>14</v>
      </c>
      <c r="BK139" s="195">
        <f t="shared" si="19"/>
        <v>0</v>
      </c>
      <c r="BL139" s="17" t="s">
        <v>167</v>
      </c>
      <c r="BM139" s="194" t="s">
        <v>461</v>
      </c>
    </row>
    <row r="140" spans="2:65" s="1" customFormat="1" ht="36" customHeight="1">
      <c r="B140" s="34"/>
      <c r="C140" s="183" t="s">
        <v>430</v>
      </c>
      <c r="D140" s="183" t="s">
        <v>153</v>
      </c>
      <c r="E140" s="184" t="s">
        <v>2792</v>
      </c>
      <c r="F140" s="185" t="s">
        <v>2793</v>
      </c>
      <c r="G140" s="186" t="s">
        <v>1842</v>
      </c>
      <c r="H140" s="187">
        <v>8</v>
      </c>
      <c r="I140" s="188"/>
      <c r="J140" s="189">
        <f t="shared" si="10"/>
        <v>0</v>
      </c>
      <c r="K140" s="185" t="s">
        <v>1</v>
      </c>
      <c r="L140" s="38"/>
      <c r="M140" s="190" t="s">
        <v>1</v>
      </c>
      <c r="N140" s="191" t="s">
        <v>43</v>
      </c>
      <c r="O140" s="66"/>
      <c r="P140" s="192">
        <f t="shared" si="11"/>
        <v>0</v>
      </c>
      <c r="Q140" s="192">
        <v>0</v>
      </c>
      <c r="R140" s="192">
        <f t="shared" si="12"/>
        <v>0</v>
      </c>
      <c r="S140" s="192">
        <v>0</v>
      </c>
      <c r="T140" s="193">
        <f t="shared" si="13"/>
        <v>0</v>
      </c>
      <c r="AR140" s="194" t="s">
        <v>167</v>
      </c>
      <c r="AT140" s="194" t="s">
        <v>153</v>
      </c>
      <c r="AU140" s="194" t="s">
        <v>14</v>
      </c>
      <c r="AY140" s="17" t="s">
        <v>151</v>
      </c>
      <c r="BE140" s="195">
        <f t="shared" si="14"/>
        <v>0</v>
      </c>
      <c r="BF140" s="195">
        <f t="shared" si="15"/>
        <v>0</v>
      </c>
      <c r="BG140" s="195">
        <f t="shared" si="16"/>
        <v>0</v>
      </c>
      <c r="BH140" s="195">
        <f t="shared" si="17"/>
        <v>0</v>
      </c>
      <c r="BI140" s="195">
        <f t="shared" si="18"/>
        <v>0</v>
      </c>
      <c r="BJ140" s="17" t="s">
        <v>14</v>
      </c>
      <c r="BK140" s="195">
        <f t="shared" si="19"/>
        <v>0</v>
      </c>
      <c r="BL140" s="17" t="s">
        <v>167</v>
      </c>
      <c r="BM140" s="194" t="s">
        <v>471</v>
      </c>
    </row>
    <row r="141" spans="2:65" s="1" customFormat="1" ht="36" customHeight="1">
      <c r="B141" s="34"/>
      <c r="C141" s="183" t="s">
        <v>435</v>
      </c>
      <c r="D141" s="183" t="s">
        <v>153</v>
      </c>
      <c r="E141" s="184" t="s">
        <v>2794</v>
      </c>
      <c r="F141" s="185" t="s">
        <v>2795</v>
      </c>
      <c r="G141" s="186" t="s">
        <v>1842</v>
      </c>
      <c r="H141" s="187">
        <v>4</v>
      </c>
      <c r="I141" s="188"/>
      <c r="J141" s="189">
        <f t="shared" si="10"/>
        <v>0</v>
      </c>
      <c r="K141" s="185" t="s">
        <v>1</v>
      </c>
      <c r="L141" s="38"/>
      <c r="M141" s="190" t="s">
        <v>1</v>
      </c>
      <c r="N141" s="191" t="s">
        <v>43</v>
      </c>
      <c r="O141" s="66"/>
      <c r="P141" s="192">
        <f t="shared" si="11"/>
        <v>0</v>
      </c>
      <c r="Q141" s="192">
        <v>0</v>
      </c>
      <c r="R141" s="192">
        <f t="shared" si="12"/>
        <v>0</v>
      </c>
      <c r="S141" s="192">
        <v>0</v>
      </c>
      <c r="T141" s="193">
        <f t="shared" si="13"/>
        <v>0</v>
      </c>
      <c r="AR141" s="194" t="s">
        <v>167</v>
      </c>
      <c r="AT141" s="194" t="s">
        <v>153</v>
      </c>
      <c r="AU141" s="194" t="s">
        <v>14</v>
      </c>
      <c r="AY141" s="17" t="s">
        <v>151</v>
      </c>
      <c r="BE141" s="195">
        <f t="shared" si="14"/>
        <v>0</v>
      </c>
      <c r="BF141" s="195">
        <f t="shared" si="15"/>
        <v>0</v>
      </c>
      <c r="BG141" s="195">
        <f t="shared" si="16"/>
        <v>0</v>
      </c>
      <c r="BH141" s="195">
        <f t="shared" si="17"/>
        <v>0</v>
      </c>
      <c r="BI141" s="195">
        <f t="shared" si="18"/>
        <v>0</v>
      </c>
      <c r="BJ141" s="17" t="s">
        <v>14</v>
      </c>
      <c r="BK141" s="195">
        <f t="shared" si="19"/>
        <v>0</v>
      </c>
      <c r="BL141" s="17" t="s">
        <v>167</v>
      </c>
      <c r="BM141" s="194" t="s">
        <v>479</v>
      </c>
    </row>
    <row r="142" spans="2:65" s="1" customFormat="1" ht="36" customHeight="1">
      <c r="B142" s="34"/>
      <c r="C142" s="183" t="s">
        <v>440</v>
      </c>
      <c r="D142" s="183" t="s">
        <v>153</v>
      </c>
      <c r="E142" s="184" t="s">
        <v>2796</v>
      </c>
      <c r="F142" s="185" t="s">
        <v>2797</v>
      </c>
      <c r="G142" s="186" t="s">
        <v>1842</v>
      </c>
      <c r="H142" s="187">
        <v>4</v>
      </c>
      <c r="I142" s="188"/>
      <c r="J142" s="189">
        <f t="shared" si="10"/>
        <v>0</v>
      </c>
      <c r="K142" s="185" t="s">
        <v>1</v>
      </c>
      <c r="L142" s="38"/>
      <c r="M142" s="190" t="s">
        <v>1</v>
      </c>
      <c r="N142" s="191" t="s">
        <v>43</v>
      </c>
      <c r="O142" s="66"/>
      <c r="P142" s="192">
        <f t="shared" si="11"/>
        <v>0</v>
      </c>
      <c r="Q142" s="192">
        <v>0</v>
      </c>
      <c r="R142" s="192">
        <f t="shared" si="12"/>
        <v>0</v>
      </c>
      <c r="S142" s="192">
        <v>0</v>
      </c>
      <c r="T142" s="193">
        <f t="shared" si="13"/>
        <v>0</v>
      </c>
      <c r="AR142" s="194" t="s">
        <v>167</v>
      </c>
      <c r="AT142" s="194" t="s">
        <v>153</v>
      </c>
      <c r="AU142" s="194" t="s">
        <v>14</v>
      </c>
      <c r="AY142" s="17" t="s">
        <v>151</v>
      </c>
      <c r="BE142" s="195">
        <f t="shared" si="14"/>
        <v>0</v>
      </c>
      <c r="BF142" s="195">
        <f t="shared" si="15"/>
        <v>0</v>
      </c>
      <c r="BG142" s="195">
        <f t="shared" si="16"/>
        <v>0</v>
      </c>
      <c r="BH142" s="195">
        <f t="shared" si="17"/>
        <v>0</v>
      </c>
      <c r="BI142" s="195">
        <f t="shared" si="18"/>
        <v>0</v>
      </c>
      <c r="BJ142" s="17" t="s">
        <v>14</v>
      </c>
      <c r="BK142" s="195">
        <f t="shared" si="19"/>
        <v>0</v>
      </c>
      <c r="BL142" s="17" t="s">
        <v>167</v>
      </c>
      <c r="BM142" s="194" t="s">
        <v>489</v>
      </c>
    </row>
    <row r="143" spans="2:65" s="1" customFormat="1" ht="36" customHeight="1">
      <c r="B143" s="34"/>
      <c r="C143" s="183" t="s">
        <v>445</v>
      </c>
      <c r="D143" s="183" t="s">
        <v>153</v>
      </c>
      <c r="E143" s="184" t="s">
        <v>2798</v>
      </c>
      <c r="F143" s="185" t="s">
        <v>2799</v>
      </c>
      <c r="G143" s="186" t="s">
        <v>1842</v>
      </c>
      <c r="H143" s="187">
        <v>2</v>
      </c>
      <c r="I143" s="188"/>
      <c r="J143" s="189">
        <f t="shared" si="10"/>
        <v>0</v>
      </c>
      <c r="K143" s="185" t="s">
        <v>1</v>
      </c>
      <c r="L143" s="38"/>
      <c r="M143" s="190" t="s">
        <v>1</v>
      </c>
      <c r="N143" s="191" t="s">
        <v>43</v>
      </c>
      <c r="O143" s="66"/>
      <c r="P143" s="192">
        <f t="shared" si="11"/>
        <v>0</v>
      </c>
      <c r="Q143" s="192">
        <v>0</v>
      </c>
      <c r="R143" s="192">
        <f t="shared" si="12"/>
        <v>0</v>
      </c>
      <c r="S143" s="192">
        <v>0</v>
      </c>
      <c r="T143" s="193">
        <f t="shared" si="13"/>
        <v>0</v>
      </c>
      <c r="AR143" s="194" t="s">
        <v>167</v>
      </c>
      <c r="AT143" s="194" t="s">
        <v>153</v>
      </c>
      <c r="AU143" s="194" t="s">
        <v>14</v>
      </c>
      <c r="AY143" s="17" t="s">
        <v>151</v>
      </c>
      <c r="BE143" s="195">
        <f t="shared" si="14"/>
        <v>0</v>
      </c>
      <c r="BF143" s="195">
        <f t="shared" si="15"/>
        <v>0</v>
      </c>
      <c r="BG143" s="195">
        <f t="shared" si="16"/>
        <v>0</v>
      </c>
      <c r="BH143" s="195">
        <f t="shared" si="17"/>
        <v>0</v>
      </c>
      <c r="BI143" s="195">
        <f t="shared" si="18"/>
        <v>0</v>
      </c>
      <c r="BJ143" s="17" t="s">
        <v>14</v>
      </c>
      <c r="BK143" s="195">
        <f t="shared" si="19"/>
        <v>0</v>
      </c>
      <c r="BL143" s="17" t="s">
        <v>167</v>
      </c>
      <c r="BM143" s="194" t="s">
        <v>497</v>
      </c>
    </row>
    <row r="144" spans="2:65" s="1" customFormat="1" ht="36" customHeight="1">
      <c r="B144" s="34"/>
      <c r="C144" s="183" t="s">
        <v>451</v>
      </c>
      <c r="D144" s="183" t="s">
        <v>153</v>
      </c>
      <c r="E144" s="184" t="s">
        <v>2800</v>
      </c>
      <c r="F144" s="185" t="s">
        <v>2801</v>
      </c>
      <c r="G144" s="186" t="s">
        <v>1842</v>
      </c>
      <c r="H144" s="187">
        <v>2</v>
      </c>
      <c r="I144" s="188"/>
      <c r="J144" s="189">
        <f t="shared" si="10"/>
        <v>0</v>
      </c>
      <c r="K144" s="185" t="s">
        <v>1</v>
      </c>
      <c r="L144" s="38"/>
      <c r="M144" s="190" t="s">
        <v>1</v>
      </c>
      <c r="N144" s="191" t="s">
        <v>43</v>
      </c>
      <c r="O144" s="66"/>
      <c r="P144" s="192">
        <f t="shared" si="11"/>
        <v>0</v>
      </c>
      <c r="Q144" s="192">
        <v>0</v>
      </c>
      <c r="R144" s="192">
        <f t="shared" si="12"/>
        <v>0</v>
      </c>
      <c r="S144" s="192">
        <v>0</v>
      </c>
      <c r="T144" s="193">
        <f t="shared" si="13"/>
        <v>0</v>
      </c>
      <c r="AR144" s="194" t="s">
        <v>167</v>
      </c>
      <c r="AT144" s="194" t="s">
        <v>153</v>
      </c>
      <c r="AU144" s="194" t="s">
        <v>14</v>
      </c>
      <c r="AY144" s="17" t="s">
        <v>151</v>
      </c>
      <c r="BE144" s="195">
        <f t="shared" si="14"/>
        <v>0</v>
      </c>
      <c r="BF144" s="195">
        <f t="shared" si="15"/>
        <v>0</v>
      </c>
      <c r="BG144" s="195">
        <f t="shared" si="16"/>
        <v>0</v>
      </c>
      <c r="BH144" s="195">
        <f t="shared" si="17"/>
        <v>0</v>
      </c>
      <c r="BI144" s="195">
        <f t="shared" si="18"/>
        <v>0</v>
      </c>
      <c r="BJ144" s="17" t="s">
        <v>14</v>
      </c>
      <c r="BK144" s="195">
        <f t="shared" si="19"/>
        <v>0</v>
      </c>
      <c r="BL144" s="17" t="s">
        <v>167</v>
      </c>
      <c r="BM144" s="194" t="s">
        <v>506</v>
      </c>
    </row>
    <row r="145" spans="2:65" s="1" customFormat="1" ht="36" customHeight="1">
      <c r="B145" s="34"/>
      <c r="C145" s="183" t="s">
        <v>457</v>
      </c>
      <c r="D145" s="183" t="s">
        <v>153</v>
      </c>
      <c r="E145" s="184" t="s">
        <v>2802</v>
      </c>
      <c r="F145" s="185" t="s">
        <v>2803</v>
      </c>
      <c r="G145" s="186" t="s">
        <v>1842</v>
      </c>
      <c r="H145" s="187">
        <v>4</v>
      </c>
      <c r="I145" s="188"/>
      <c r="J145" s="189">
        <f t="shared" si="10"/>
        <v>0</v>
      </c>
      <c r="K145" s="185" t="s">
        <v>1</v>
      </c>
      <c r="L145" s="38"/>
      <c r="M145" s="190" t="s">
        <v>1</v>
      </c>
      <c r="N145" s="191" t="s">
        <v>43</v>
      </c>
      <c r="O145" s="66"/>
      <c r="P145" s="192">
        <f t="shared" si="11"/>
        <v>0</v>
      </c>
      <c r="Q145" s="192">
        <v>0</v>
      </c>
      <c r="R145" s="192">
        <f t="shared" si="12"/>
        <v>0</v>
      </c>
      <c r="S145" s="192">
        <v>0</v>
      </c>
      <c r="T145" s="193">
        <f t="shared" si="13"/>
        <v>0</v>
      </c>
      <c r="AR145" s="194" t="s">
        <v>167</v>
      </c>
      <c r="AT145" s="194" t="s">
        <v>153</v>
      </c>
      <c r="AU145" s="194" t="s">
        <v>14</v>
      </c>
      <c r="AY145" s="17" t="s">
        <v>151</v>
      </c>
      <c r="BE145" s="195">
        <f t="shared" si="14"/>
        <v>0</v>
      </c>
      <c r="BF145" s="195">
        <f t="shared" si="15"/>
        <v>0</v>
      </c>
      <c r="BG145" s="195">
        <f t="shared" si="16"/>
        <v>0</v>
      </c>
      <c r="BH145" s="195">
        <f t="shared" si="17"/>
        <v>0</v>
      </c>
      <c r="BI145" s="195">
        <f t="shared" si="18"/>
        <v>0</v>
      </c>
      <c r="BJ145" s="17" t="s">
        <v>14</v>
      </c>
      <c r="BK145" s="195">
        <f t="shared" si="19"/>
        <v>0</v>
      </c>
      <c r="BL145" s="17" t="s">
        <v>167</v>
      </c>
      <c r="BM145" s="194" t="s">
        <v>517</v>
      </c>
    </row>
    <row r="146" spans="2:65" s="1" customFormat="1" ht="48" customHeight="1">
      <c r="B146" s="34"/>
      <c r="C146" s="183" t="s">
        <v>461</v>
      </c>
      <c r="D146" s="183" t="s">
        <v>153</v>
      </c>
      <c r="E146" s="184" t="s">
        <v>2804</v>
      </c>
      <c r="F146" s="185" t="s">
        <v>2805</v>
      </c>
      <c r="G146" s="186" t="s">
        <v>1842</v>
      </c>
      <c r="H146" s="187">
        <v>6</v>
      </c>
      <c r="I146" s="188"/>
      <c r="J146" s="189">
        <f t="shared" si="10"/>
        <v>0</v>
      </c>
      <c r="K146" s="185" t="s">
        <v>1</v>
      </c>
      <c r="L146" s="38"/>
      <c r="M146" s="190" t="s">
        <v>1</v>
      </c>
      <c r="N146" s="191" t="s">
        <v>43</v>
      </c>
      <c r="O146" s="66"/>
      <c r="P146" s="192">
        <f t="shared" si="11"/>
        <v>0</v>
      </c>
      <c r="Q146" s="192">
        <v>0</v>
      </c>
      <c r="R146" s="192">
        <f t="shared" si="12"/>
        <v>0</v>
      </c>
      <c r="S146" s="192">
        <v>0</v>
      </c>
      <c r="T146" s="193">
        <f t="shared" si="13"/>
        <v>0</v>
      </c>
      <c r="AR146" s="194" t="s">
        <v>167</v>
      </c>
      <c r="AT146" s="194" t="s">
        <v>153</v>
      </c>
      <c r="AU146" s="194" t="s">
        <v>14</v>
      </c>
      <c r="AY146" s="17" t="s">
        <v>151</v>
      </c>
      <c r="BE146" s="195">
        <f t="shared" si="14"/>
        <v>0</v>
      </c>
      <c r="BF146" s="195">
        <f t="shared" si="15"/>
        <v>0</v>
      </c>
      <c r="BG146" s="195">
        <f t="shared" si="16"/>
        <v>0</v>
      </c>
      <c r="BH146" s="195">
        <f t="shared" si="17"/>
        <v>0</v>
      </c>
      <c r="BI146" s="195">
        <f t="shared" si="18"/>
        <v>0</v>
      </c>
      <c r="BJ146" s="17" t="s">
        <v>14</v>
      </c>
      <c r="BK146" s="195">
        <f t="shared" si="19"/>
        <v>0</v>
      </c>
      <c r="BL146" s="17" t="s">
        <v>167</v>
      </c>
      <c r="BM146" s="194" t="s">
        <v>529</v>
      </c>
    </row>
    <row r="147" spans="2:65" s="1" customFormat="1" ht="48" customHeight="1">
      <c r="B147" s="34"/>
      <c r="C147" s="183" t="s">
        <v>467</v>
      </c>
      <c r="D147" s="183" t="s">
        <v>153</v>
      </c>
      <c r="E147" s="184" t="s">
        <v>2806</v>
      </c>
      <c r="F147" s="185" t="s">
        <v>2807</v>
      </c>
      <c r="G147" s="186" t="s">
        <v>1842</v>
      </c>
      <c r="H147" s="187">
        <v>16</v>
      </c>
      <c r="I147" s="188"/>
      <c r="J147" s="189">
        <f t="shared" si="10"/>
        <v>0</v>
      </c>
      <c r="K147" s="185" t="s">
        <v>1</v>
      </c>
      <c r="L147" s="38"/>
      <c r="M147" s="190" t="s">
        <v>1</v>
      </c>
      <c r="N147" s="191" t="s">
        <v>43</v>
      </c>
      <c r="O147" s="66"/>
      <c r="P147" s="192">
        <f t="shared" si="11"/>
        <v>0</v>
      </c>
      <c r="Q147" s="192">
        <v>0</v>
      </c>
      <c r="R147" s="192">
        <f t="shared" si="12"/>
        <v>0</v>
      </c>
      <c r="S147" s="192">
        <v>0</v>
      </c>
      <c r="T147" s="193">
        <f t="shared" si="13"/>
        <v>0</v>
      </c>
      <c r="AR147" s="194" t="s">
        <v>167</v>
      </c>
      <c r="AT147" s="194" t="s">
        <v>153</v>
      </c>
      <c r="AU147" s="194" t="s">
        <v>14</v>
      </c>
      <c r="AY147" s="17" t="s">
        <v>151</v>
      </c>
      <c r="BE147" s="195">
        <f t="shared" si="14"/>
        <v>0</v>
      </c>
      <c r="BF147" s="195">
        <f t="shared" si="15"/>
        <v>0</v>
      </c>
      <c r="BG147" s="195">
        <f t="shared" si="16"/>
        <v>0</v>
      </c>
      <c r="BH147" s="195">
        <f t="shared" si="17"/>
        <v>0</v>
      </c>
      <c r="BI147" s="195">
        <f t="shared" si="18"/>
        <v>0</v>
      </c>
      <c r="BJ147" s="17" t="s">
        <v>14</v>
      </c>
      <c r="BK147" s="195">
        <f t="shared" si="19"/>
        <v>0</v>
      </c>
      <c r="BL147" s="17" t="s">
        <v>167</v>
      </c>
      <c r="BM147" s="194" t="s">
        <v>539</v>
      </c>
    </row>
    <row r="148" spans="2:65" s="1" customFormat="1" ht="48" customHeight="1">
      <c r="B148" s="34"/>
      <c r="C148" s="183" t="s">
        <v>471</v>
      </c>
      <c r="D148" s="183" t="s">
        <v>153</v>
      </c>
      <c r="E148" s="184" t="s">
        <v>2808</v>
      </c>
      <c r="F148" s="185" t="s">
        <v>2809</v>
      </c>
      <c r="G148" s="186" t="s">
        <v>1842</v>
      </c>
      <c r="H148" s="187">
        <v>16</v>
      </c>
      <c r="I148" s="188"/>
      <c r="J148" s="189">
        <f t="shared" si="10"/>
        <v>0</v>
      </c>
      <c r="K148" s="185" t="s">
        <v>1</v>
      </c>
      <c r="L148" s="38"/>
      <c r="M148" s="190" t="s">
        <v>1</v>
      </c>
      <c r="N148" s="191" t="s">
        <v>43</v>
      </c>
      <c r="O148" s="66"/>
      <c r="P148" s="192">
        <f t="shared" si="11"/>
        <v>0</v>
      </c>
      <c r="Q148" s="192">
        <v>0</v>
      </c>
      <c r="R148" s="192">
        <f t="shared" si="12"/>
        <v>0</v>
      </c>
      <c r="S148" s="192">
        <v>0</v>
      </c>
      <c r="T148" s="193">
        <f t="shared" si="13"/>
        <v>0</v>
      </c>
      <c r="AR148" s="194" t="s">
        <v>167</v>
      </c>
      <c r="AT148" s="194" t="s">
        <v>153</v>
      </c>
      <c r="AU148" s="194" t="s">
        <v>14</v>
      </c>
      <c r="AY148" s="17" t="s">
        <v>151</v>
      </c>
      <c r="BE148" s="195">
        <f t="shared" si="14"/>
        <v>0</v>
      </c>
      <c r="BF148" s="195">
        <f t="shared" si="15"/>
        <v>0</v>
      </c>
      <c r="BG148" s="195">
        <f t="shared" si="16"/>
        <v>0</v>
      </c>
      <c r="BH148" s="195">
        <f t="shared" si="17"/>
        <v>0</v>
      </c>
      <c r="BI148" s="195">
        <f t="shared" si="18"/>
        <v>0</v>
      </c>
      <c r="BJ148" s="17" t="s">
        <v>14</v>
      </c>
      <c r="BK148" s="195">
        <f t="shared" si="19"/>
        <v>0</v>
      </c>
      <c r="BL148" s="17" t="s">
        <v>167</v>
      </c>
      <c r="BM148" s="194" t="s">
        <v>549</v>
      </c>
    </row>
    <row r="149" spans="2:65" s="1" customFormat="1" ht="48" customHeight="1">
      <c r="B149" s="34"/>
      <c r="C149" s="183" t="s">
        <v>475</v>
      </c>
      <c r="D149" s="183" t="s">
        <v>153</v>
      </c>
      <c r="E149" s="184" t="s">
        <v>2810</v>
      </c>
      <c r="F149" s="185" t="s">
        <v>2811</v>
      </c>
      <c r="G149" s="186" t="s">
        <v>1842</v>
      </c>
      <c r="H149" s="187">
        <v>2</v>
      </c>
      <c r="I149" s="188"/>
      <c r="J149" s="189">
        <f t="shared" si="10"/>
        <v>0</v>
      </c>
      <c r="K149" s="185" t="s">
        <v>1</v>
      </c>
      <c r="L149" s="38"/>
      <c r="M149" s="190" t="s">
        <v>1</v>
      </c>
      <c r="N149" s="191" t="s">
        <v>43</v>
      </c>
      <c r="O149" s="66"/>
      <c r="P149" s="192">
        <f t="shared" si="11"/>
        <v>0</v>
      </c>
      <c r="Q149" s="192">
        <v>0</v>
      </c>
      <c r="R149" s="192">
        <f t="shared" si="12"/>
        <v>0</v>
      </c>
      <c r="S149" s="192">
        <v>0</v>
      </c>
      <c r="T149" s="193">
        <f t="shared" si="13"/>
        <v>0</v>
      </c>
      <c r="AR149" s="194" t="s">
        <v>167</v>
      </c>
      <c r="AT149" s="194" t="s">
        <v>153</v>
      </c>
      <c r="AU149" s="194" t="s">
        <v>14</v>
      </c>
      <c r="AY149" s="17" t="s">
        <v>151</v>
      </c>
      <c r="BE149" s="195">
        <f t="shared" si="14"/>
        <v>0</v>
      </c>
      <c r="BF149" s="195">
        <f t="shared" si="15"/>
        <v>0</v>
      </c>
      <c r="BG149" s="195">
        <f t="shared" si="16"/>
        <v>0</v>
      </c>
      <c r="BH149" s="195">
        <f t="shared" si="17"/>
        <v>0</v>
      </c>
      <c r="BI149" s="195">
        <f t="shared" si="18"/>
        <v>0</v>
      </c>
      <c r="BJ149" s="17" t="s">
        <v>14</v>
      </c>
      <c r="BK149" s="195">
        <f t="shared" si="19"/>
        <v>0</v>
      </c>
      <c r="BL149" s="17" t="s">
        <v>167</v>
      </c>
      <c r="BM149" s="194" t="s">
        <v>563</v>
      </c>
    </row>
    <row r="150" spans="2:65" s="1" customFormat="1" ht="48" customHeight="1">
      <c r="B150" s="34"/>
      <c r="C150" s="183" t="s">
        <v>479</v>
      </c>
      <c r="D150" s="183" t="s">
        <v>153</v>
      </c>
      <c r="E150" s="184" t="s">
        <v>2812</v>
      </c>
      <c r="F150" s="185" t="s">
        <v>2813</v>
      </c>
      <c r="G150" s="186" t="s">
        <v>1842</v>
      </c>
      <c r="H150" s="187">
        <v>2</v>
      </c>
      <c r="I150" s="188"/>
      <c r="J150" s="189">
        <f t="shared" si="10"/>
        <v>0</v>
      </c>
      <c r="K150" s="185" t="s">
        <v>1</v>
      </c>
      <c r="L150" s="38"/>
      <c r="M150" s="190" t="s">
        <v>1</v>
      </c>
      <c r="N150" s="191" t="s">
        <v>43</v>
      </c>
      <c r="O150" s="66"/>
      <c r="P150" s="192">
        <f t="shared" si="11"/>
        <v>0</v>
      </c>
      <c r="Q150" s="192">
        <v>0</v>
      </c>
      <c r="R150" s="192">
        <f t="shared" si="12"/>
        <v>0</v>
      </c>
      <c r="S150" s="192">
        <v>0</v>
      </c>
      <c r="T150" s="193">
        <f t="shared" si="13"/>
        <v>0</v>
      </c>
      <c r="AR150" s="194" t="s">
        <v>167</v>
      </c>
      <c r="AT150" s="194" t="s">
        <v>153</v>
      </c>
      <c r="AU150" s="194" t="s">
        <v>14</v>
      </c>
      <c r="AY150" s="17" t="s">
        <v>151</v>
      </c>
      <c r="BE150" s="195">
        <f t="shared" si="14"/>
        <v>0</v>
      </c>
      <c r="BF150" s="195">
        <f t="shared" si="15"/>
        <v>0</v>
      </c>
      <c r="BG150" s="195">
        <f t="shared" si="16"/>
        <v>0</v>
      </c>
      <c r="BH150" s="195">
        <f t="shared" si="17"/>
        <v>0</v>
      </c>
      <c r="BI150" s="195">
        <f t="shared" si="18"/>
        <v>0</v>
      </c>
      <c r="BJ150" s="17" t="s">
        <v>14</v>
      </c>
      <c r="BK150" s="195">
        <f t="shared" si="19"/>
        <v>0</v>
      </c>
      <c r="BL150" s="17" t="s">
        <v>167</v>
      </c>
      <c r="BM150" s="194" t="s">
        <v>572</v>
      </c>
    </row>
    <row r="151" spans="2:65" s="1" customFormat="1" ht="48" customHeight="1">
      <c r="B151" s="34"/>
      <c r="C151" s="183" t="s">
        <v>484</v>
      </c>
      <c r="D151" s="183" t="s">
        <v>153</v>
      </c>
      <c r="E151" s="184" t="s">
        <v>2814</v>
      </c>
      <c r="F151" s="185" t="s">
        <v>2815</v>
      </c>
      <c r="G151" s="186" t="s">
        <v>1842</v>
      </c>
      <c r="H151" s="187">
        <v>2</v>
      </c>
      <c r="I151" s="188"/>
      <c r="J151" s="189">
        <f t="shared" si="10"/>
        <v>0</v>
      </c>
      <c r="K151" s="185" t="s">
        <v>1</v>
      </c>
      <c r="L151" s="38"/>
      <c r="M151" s="190" t="s">
        <v>1</v>
      </c>
      <c r="N151" s="191" t="s">
        <v>43</v>
      </c>
      <c r="O151" s="66"/>
      <c r="P151" s="192">
        <f t="shared" si="11"/>
        <v>0</v>
      </c>
      <c r="Q151" s="192">
        <v>0</v>
      </c>
      <c r="R151" s="192">
        <f t="shared" si="12"/>
        <v>0</v>
      </c>
      <c r="S151" s="192">
        <v>0</v>
      </c>
      <c r="T151" s="193">
        <f t="shared" si="13"/>
        <v>0</v>
      </c>
      <c r="AR151" s="194" t="s">
        <v>167</v>
      </c>
      <c r="AT151" s="194" t="s">
        <v>153</v>
      </c>
      <c r="AU151" s="194" t="s">
        <v>14</v>
      </c>
      <c r="AY151" s="17" t="s">
        <v>151</v>
      </c>
      <c r="BE151" s="195">
        <f t="shared" si="14"/>
        <v>0</v>
      </c>
      <c r="BF151" s="195">
        <f t="shared" si="15"/>
        <v>0</v>
      </c>
      <c r="BG151" s="195">
        <f t="shared" si="16"/>
        <v>0</v>
      </c>
      <c r="BH151" s="195">
        <f t="shared" si="17"/>
        <v>0</v>
      </c>
      <c r="BI151" s="195">
        <f t="shared" si="18"/>
        <v>0</v>
      </c>
      <c r="BJ151" s="17" t="s">
        <v>14</v>
      </c>
      <c r="BK151" s="195">
        <f t="shared" si="19"/>
        <v>0</v>
      </c>
      <c r="BL151" s="17" t="s">
        <v>167</v>
      </c>
      <c r="BM151" s="194" t="s">
        <v>583</v>
      </c>
    </row>
    <row r="152" spans="2:65" s="1" customFormat="1" ht="24" customHeight="1">
      <c r="B152" s="34"/>
      <c r="C152" s="183" t="s">
        <v>497</v>
      </c>
      <c r="D152" s="183" t="s">
        <v>153</v>
      </c>
      <c r="E152" s="184" t="s">
        <v>2816</v>
      </c>
      <c r="F152" s="185" t="s">
        <v>2817</v>
      </c>
      <c r="G152" s="186" t="s">
        <v>188</v>
      </c>
      <c r="H152" s="187">
        <v>3</v>
      </c>
      <c r="I152" s="188"/>
      <c r="J152" s="189">
        <f t="shared" si="10"/>
        <v>0</v>
      </c>
      <c r="K152" s="185" t="s">
        <v>1</v>
      </c>
      <c r="L152" s="38"/>
      <c r="M152" s="190" t="s">
        <v>1</v>
      </c>
      <c r="N152" s="191" t="s">
        <v>43</v>
      </c>
      <c r="O152" s="66"/>
      <c r="P152" s="192">
        <f t="shared" si="11"/>
        <v>0</v>
      </c>
      <c r="Q152" s="192">
        <v>0</v>
      </c>
      <c r="R152" s="192">
        <f t="shared" si="12"/>
        <v>0</v>
      </c>
      <c r="S152" s="192">
        <v>0</v>
      </c>
      <c r="T152" s="193">
        <f t="shared" si="13"/>
        <v>0</v>
      </c>
      <c r="AR152" s="194" t="s">
        <v>167</v>
      </c>
      <c r="AT152" s="194" t="s">
        <v>153</v>
      </c>
      <c r="AU152" s="194" t="s">
        <v>14</v>
      </c>
      <c r="AY152" s="17" t="s">
        <v>151</v>
      </c>
      <c r="BE152" s="195">
        <f t="shared" si="14"/>
        <v>0</v>
      </c>
      <c r="BF152" s="195">
        <f t="shared" si="15"/>
        <v>0</v>
      </c>
      <c r="BG152" s="195">
        <f t="shared" si="16"/>
        <v>0</v>
      </c>
      <c r="BH152" s="195">
        <f t="shared" si="17"/>
        <v>0</v>
      </c>
      <c r="BI152" s="195">
        <f t="shared" si="18"/>
        <v>0</v>
      </c>
      <c r="BJ152" s="17" t="s">
        <v>14</v>
      </c>
      <c r="BK152" s="195">
        <f t="shared" si="19"/>
        <v>0</v>
      </c>
      <c r="BL152" s="17" t="s">
        <v>167</v>
      </c>
      <c r="BM152" s="194" t="s">
        <v>593</v>
      </c>
    </row>
    <row r="153" spans="2:65" s="1" customFormat="1" ht="16.5" customHeight="1">
      <c r="B153" s="34"/>
      <c r="C153" s="183" t="s">
        <v>501</v>
      </c>
      <c r="D153" s="183" t="s">
        <v>153</v>
      </c>
      <c r="E153" s="184" t="s">
        <v>2818</v>
      </c>
      <c r="F153" s="185" t="s">
        <v>2744</v>
      </c>
      <c r="G153" s="186" t="s">
        <v>1842</v>
      </c>
      <c r="H153" s="187">
        <v>1</v>
      </c>
      <c r="I153" s="188"/>
      <c r="J153" s="189">
        <f t="shared" si="10"/>
        <v>0</v>
      </c>
      <c r="K153" s="185" t="s">
        <v>1</v>
      </c>
      <c r="L153" s="38"/>
      <c r="M153" s="190" t="s">
        <v>1</v>
      </c>
      <c r="N153" s="191" t="s">
        <v>43</v>
      </c>
      <c r="O153" s="66"/>
      <c r="P153" s="192">
        <f t="shared" si="11"/>
        <v>0</v>
      </c>
      <c r="Q153" s="192">
        <v>0</v>
      </c>
      <c r="R153" s="192">
        <f t="shared" si="12"/>
        <v>0</v>
      </c>
      <c r="S153" s="192">
        <v>0</v>
      </c>
      <c r="T153" s="193">
        <f t="shared" si="13"/>
        <v>0</v>
      </c>
      <c r="AR153" s="194" t="s">
        <v>167</v>
      </c>
      <c r="AT153" s="194" t="s">
        <v>153</v>
      </c>
      <c r="AU153" s="194" t="s">
        <v>14</v>
      </c>
      <c r="AY153" s="17" t="s">
        <v>151</v>
      </c>
      <c r="BE153" s="195">
        <f t="shared" si="14"/>
        <v>0</v>
      </c>
      <c r="BF153" s="195">
        <f t="shared" si="15"/>
        <v>0</v>
      </c>
      <c r="BG153" s="195">
        <f t="shared" si="16"/>
        <v>0</v>
      </c>
      <c r="BH153" s="195">
        <f t="shared" si="17"/>
        <v>0</v>
      </c>
      <c r="BI153" s="195">
        <f t="shared" si="18"/>
        <v>0</v>
      </c>
      <c r="BJ153" s="17" t="s">
        <v>14</v>
      </c>
      <c r="BK153" s="195">
        <f t="shared" si="19"/>
        <v>0</v>
      </c>
      <c r="BL153" s="17" t="s">
        <v>167</v>
      </c>
      <c r="BM153" s="194" t="s">
        <v>623</v>
      </c>
    </row>
    <row r="154" spans="2:65" s="1" customFormat="1" ht="16.5" customHeight="1">
      <c r="B154" s="34"/>
      <c r="C154" s="183" t="s">
        <v>506</v>
      </c>
      <c r="D154" s="183" t="s">
        <v>153</v>
      </c>
      <c r="E154" s="184" t="s">
        <v>2819</v>
      </c>
      <c r="F154" s="185" t="s">
        <v>2745</v>
      </c>
      <c r="G154" s="186" t="s">
        <v>1842</v>
      </c>
      <c r="H154" s="187">
        <v>1</v>
      </c>
      <c r="I154" s="188"/>
      <c r="J154" s="189">
        <f t="shared" si="10"/>
        <v>0</v>
      </c>
      <c r="K154" s="185" t="s">
        <v>1</v>
      </c>
      <c r="L154" s="38"/>
      <c r="M154" s="190" t="s">
        <v>1</v>
      </c>
      <c r="N154" s="191" t="s">
        <v>43</v>
      </c>
      <c r="O154" s="66"/>
      <c r="P154" s="192">
        <f t="shared" si="11"/>
        <v>0</v>
      </c>
      <c r="Q154" s="192">
        <v>0</v>
      </c>
      <c r="R154" s="192">
        <f t="shared" si="12"/>
        <v>0</v>
      </c>
      <c r="S154" s="192">
        <v>0</v>
      </c>
      <c r="T154" s="193">
        <f t="shared" si="13"/>
        <v>0</v>
      </c>
      <c r="AR154" s="194" t="s">
        <v>167</v>
      </c>
      <c r="AT154" s="194" t="s">
        <v>153</v>
      </c>
      <c r="AU154" s="194" t="s">
        <v>14</v>
      </c>
      <c r="AY154" s="17" t="s">
        <v>151</v>
      </c>
      <c r="BE154" s="195">
        <f t="shared" si="14"/>
        <v>0</v>
      </c>
      <c r="BF154" s="195">
        <f t="shared" si="15"/>
        <v>0</v>
      </c>
      <c r="BG154" s="195">
        <f t="shared" si="16"/>
        <v>0</v>
      </c>
      <c r="BH154" s="195">
        <f t="shared" si="17"/>
        <v>0</v>
      </c>
      <c r="BI154" s="195">
        <f t="shared" si="18"/>
        <v>0</v>
      </c>
      <c r="BJ154" s="17" t="s">
        <v>14</v>
      </c>
      <c r="BK154" s="195">
        <f t="shared" si="19"/>
        <v>0</v>
      </c>
      <c r="BL154" s="17" t="s">
        <v>167</v>
      </c>
      <c r="BM154" s="194" t="s">
        <v>633</v>
      </c>
    </row>
    <row r="155" spans="2:65" s="1" customFormat="1" ht="36" customHeight="1">
      <c r="B155" s="34"/>
      <c r="C155" s="183" t="s">
        <v>511</v>
      </c>
      <c r="D155" s="183" t="s">
        <v>153</v>
      </c>
      <c r="E155" s="184" t="s">
        <v>2820</v>
      </c>
      <c r="F155" s="185" t="s">
        <v>2746</v>
      </c>
      <c r="G155" s="186" t="s">
        <v>1842</v>
      </c>
      <c r="H155" s="187">
        <v>1</v>
      </c>
      <c r="I155" s="188"/>
      <c r="J155" s="189">
        <f t="shared" si="10"/>
        <v>0</v>
      </c>
      <c r="K155" s="185" t="s">
        <v>1</v>
      </c>
      <c r="L155" s="38"/>
      <c r="M155" s="190" t="s">
        <v>1</v>
      </c>
      <c r="N155" s="191" t="s">
        <v>43</v>
      </c>
      <c r="O155" s="66"/>
      <c r="P155" s="192">
        <f t="shared" si="11"/>
        <v>0</v>
      </c>
      <c r="Q155" s="192">
        <v>0</v>
      </c>
      <c r="R155" s="192">
        <f t="shared" si="12"/>
        <v>0</v>
      </c>
      <c r="S155" s="192">
        <v>0</v>
      </c>
      <c r="T155" s="193">
        <f t="shared" si="13"/>
        <v>0</v>
      </c>
      <c r="AR155" s="194" t="s">
        <v>167</v>
      </c>
      <c r="AT155" s="194" t="s">
        <v>153</v>
      </c>
      <c r="AU155" s="194" t="s">
        <v>14</v>
      </c>
      <c r="AY155" s="17" t="s">
        <v>151</v>
      </c>
      <c r="BE155" s="195">
        <f t="shared" si="14"/>
        <v>0</v>
      </c>
      <c r="BF155" s="195">
        <f t="shared" si="15"/>
        <v>0</v>
      </c>
      <c r="BG155" s="195">
        <f t="shared" si="16"/>
        <v>0</v>
      </c>
      <c r="BH155" s="195">
        <f t="shared" si="17"/>
        <v>0</v>
      </c>
      <c r="BI155" s="195">
        <f t="shared" si="18"/>
        <v>0</v>
      </c>
      <c r="BJ155" s="17" t="s">
        <v>14</v>
      </c>
      <c r="BK155" s="195">
        <f t="shared" si="19"/>
        <v>0</v>
      </c>
      <c r="BL155" s="17" t="s">
        <v>167</v>
      </c>
      <c r="BM155" s="194" t="s">
        <v>644</v>
      </c>
    </row>
    <row r="156" spans="2:65" s="1" customFormat="1" ht="16.5" customHeight="1">
      <c r="B156" s="34"/>
      <c r="C156" s="183" t="s">
        <v>517</v>
      </c>
      <c r="D156" s="183" t="s">
        <v>153</v>
      </c>
      <c r="E156" s="184" t="s">
        <v>980</v>
      </c>
      <c r="F156" s="185" t="s">
        <v>2747</v>
      </c>
      <c r="G156" s="186" t="s">
        <v>1842</v>
      </c>
      <c r="H156" s="187">
        <v>1</v>
      </c>
      <c r="I156" s="188"/>
      <c r="J156" s="189">
        <f t="shared" si="10"/>
        <v>0</v>
      </c>
      <c r="K156" s="185" t="s">
        <v>1</v>
      </c>
      <c r="L156" s="38"/>
      <c r="M156" s="190" t="s">
        <v>1</v>
      </c>
      <c r="N156" s="191" t="s">
        <v>43</v>
      </c>
      <c r="O156" s="66"/>
      <c r="P156" s="192">
        <f t="shared" si="11"/>
        <v>0</v>
      </c>
      <c r="Q156" s="192">
        <v>0</v>
      </c>
      <c r="R156" s="192">
        <f t="shared" si="12"/>
        <v>0</v>
      </c>
      <c r="S156" s="192">
        <v>0</v>
      </c>
      <c r="T156" s="193">
        <f t="shared" si="13"/>
        <v>0</v>
      </c>
      <c r="AR156" s="194" t="s">
        <v>167</v>
      </c>
      <c r="AT156" s="194" t="s">
        <v>153</v>
      </c>
      <c r="AU156" s="194" t="s">
        <v>14</v>
      </c>
      <c r="AY156" s="17" t="s">
        <v>151</v>
      </c>
      <c r="BE156" s="195">
        <f t="shared" si="14"/>
        <v>0</v>
      </c>
      <c r="BF156" s="195">
        <f t="shared" si="15"/>
        <v>0</v>
      </c>
      <c r="BG156" s="195">
        <f t="shared" si="16"/>
        <v>0</v>
      </c>
      <c r="BH156" s="195">
        <f t="shared" si="17"/>
        <v>0</v>
      </c>
      <c r="BI156" s="195">
        <f t="shared" si="18"/>
        <v>0</v>
      </c>
      <c r="BJ156" s="17" t="s">
        <v>14</v>
      </c>
      <c r="BK156" s="195">
        <f t="shared" si="19"/>
        <v>0</v>
      </c>
      <c r="BL156" s="17" t="s">
        <v>167</v>
      </c>
      <c r="BM156" s="194" t="s">
        <v>654</v>
      </c>
    </row>
    <row r="157" spans="2:65" s="1" customFormat="1" ht="24" customHeight="1">
      <c r="B157" s="34"/>
      <c r="C157" s="183" t="s">
        <v>523</v>
      </c>
      <c r="D157" s="183" t="s">
        <v>153</v>
      </c>
      <c r="E157" s="184" t="s">
        <v>985</v>
      </c>
      <c r="F157" s="185" t="s">
        <v>2748</v>
      </c>
      <c r="G157" s="186" t="s">
        <v>1842</v>
      </c>
      <c r="H157" s="187">
        <v>1</v>
      </c>
      <c r="I157" s="188"/>
      <c r="J157" s="189">
        <f t="shared" si="10"/>
        <v>0</v>
      </c>
      <c r="K157" s="185" t="s">
        <v>1</v>
      </c>
      <c r="L157" s="38"/>
      <c r="M157" s="190" t="s">
        <v>1</v>
      </c>
      <c r="N157" s="191" t="s">
        <v>43</v>
      </c>
      <c r="O157" s="66"/>
      <c r="P157" s="192">
        <f t="shared" si="11"/>
        <v>0</v>
      </c>
      <c r="Q157" s="192">
        <v>0</v>
      </c>
      <c r="R157" s="192">
        <f t="shared" si="12"/>
        <v>0</v>
      </c>
      <c r="S157" s="192">
        <v>0</v>
      </c>
      <c r="T157" s="193">
        <f t="shared" si="13"/>
        <v>0</v>
      </c>
      <c r="AR157" s="194" t="s">
        <v>167</v>
      </c>
      <c r="AT157" s="194" t="s">
        <v>153</v>
      </c>
      <c r="AU157" s="194" t="s">
        <v>14</v>
      </c>
      <c r="AY157" s="17" t="s">
        <v>151</v>
      </c>
      <c r="BE157" s="195">
        <f t="shared" si="14"/>
        <v>0</v>
      </c>
      <c r="BF157" s="195">
        <f t="shared" si="15"/>
        <v>0</v>
      </c>
      <c r="BG157" s="195">
        <f t="shared" si="16"/>
        <v>0</v>
      </c>
      <c r="BH157" s="195">
        <f t="shared" si="17"/>
        <v>0</v>
      </c>
      <c r="BI157" s="195">
        <f t="shared" si="18"/>
        <v>0</v>
      </c>
      <c r="BJ157" s="17" t="s">
        <v>14</v>
      </c>
      <c r="BK157" s="195">
        <f t="shared" si="19"/>
        <v>0</v>
      </c>
      <c r="BL157" s="17" t="s">
        <v>167</v>
      </c>
      <c r="BM157" s="194" t="s">
        <v>661</v>
      </c>
    </row>
    <row r="158" spans="2:65" s="1" customFormat="1" ht="16.5" customHeight="1">
      <c r="B158" s="34"/>
      <c r="C158" s="183" t="s">
        <v>529</v>
      </c>
      <c r="D158" s="183" t="s">
        <v>153</v>
      </c>
      <c r="E158" s="184" t="s">
        <v>990</v>
      </c>
      <c r="F158" s="185" t="s">
        <v>2749</v>
      </c>
      <c r="G158" s="186" t="s">
        <v>1842</v>
      </c>
      <c r="H158" s="187">
        <v>1</v>
      </c>
      <c r="I158" s="188"/>
      <c r="J158" s="189">
        <f t="shared" si="10"/>
        <v>0</v>
      </c>
      <c r="K158" s="185" t="s">
        <v>1</v>
      </c>
      <c r="L158" s="38"/>
      <c r="M158" s="190" t="s">
        <v>1</v>
      </c>
      <c r="N158" s="191" t="s">
        <v>43</v>
      </c>
      <c r="O158" s="66"/>
      <c r="P158" s="192">
        <f t="shared" si="11"/>
        <v>0</v>
      </c>
      <c r="Q158" s="192">
        <v>0</v>
      </c>
      <c r="R158" s="192">
        <f t="shared" si="12"/>
        <v>0</v>
      </c>
      <c r="S158" s="192">
        <v>0</v>
      </c>
      <c r="T158" s="193">
        <f t="shared" si="13"/>
        <v>0</v>
      </c>
      <c r="AR158" s="194" t="s">
        <v>167</v>
      </c>
      <c r="AT158" s="194" t="s">
        <v>153</v>
      </c>
      <c r="AU158" s="194" t="s">
        <v>14</v>
      </c>
      <c r="AY158" s="17" t="s">
        <v>151</v>
      </c>
      <c r="BE158" s="195">
        <f t="shared" si="14"/>
        <v>0</v>
      </c>
      <c r="BF158" s="195">
        <f t="shared" si="15"/>
        <v>0</v>
      </c>
      <c r="BG158" s="195">
        <f t="shared" si="16"/>
        <v>0</v>
      </c>
      <c r="BH158" s="195">
        <f t="shared" si="17"/>
        <v>0</v>
      </c>
      <c r="BI158" s="195">
        <f t="shared" si="18"/>
        <v>0</v>
      </c>
      <c r="BJ158" s="17" t="s">
        <v>14</v>
      </c>
      <c r="BK158" s="195">
        <f t="shared" si="19"/>
        <v>0</v>
      </c>
      <c r="BL158" s="17" t="s">
        <v>167</v>
      </c>
      <c r="BM158" s="194" t="s">
        <v>669</v>
      </c>
    </row>
    <row r="159" spans="2:63" s="10" customFormat="1" ht="25.9" customHeight="1">
      <c r="B159" s="169"/>
      <c r="C159" s="170"/>
      <c r="D159" s="171" t="s">
        <v>77</v>
      </c>
      <c r="E159" s="172" t="s">
        <v>1246</v>
      </c>
      <c r="F159" s="172" t="s">
        <v>1247</v>
      </c>
      <c r="G159" s="170"/>
      <c r="H159" s="170"/>
      <c r="I159" s="173"/>
      <c r="J159" s="174">
        <f>BK159</f>
        <v>0</v>
      </c>
      <c r="K159" s="170"/>
      <c r="L159" s="175"/>
      <c r="M159" s="176"/>
      <c r="N159" s="177"/>
      <c r="O159" s="177"/>
      <c r="P159" s="178">
        <f>P160</f>
        <v>0</v>
      </c>
      <c r="Q159" s="177"/>
      <c r="R159" s="178">
        <f>R160</f>
        <v>0</v>
      </c>
      <c r="S159" s="177"/>
      <c r="T159" s="179">
        <f>T160</f>
        <v>0</v>
      </c>
      <c r="AR159" s="180" t="s">
        <v>167</v>
      </c>
      <c r="AT159" s="181" t="s">
        <v>77</v>
      </c>
      <c r="AU159" s="181" t="s">
        <v>78</v>
      </c>
      <c r="AY159" s="180" t="s">
        <v>151</v>
      </c>
      <c r="BK159" s="182">
        <f>BK160</f>
        <v>0</v>
      </c>
    </row>
    <row r="160" spans="2:65" s="1" customFormat="1" ht="16.5" customHeight="1">
      <c r="B160" s="34"/>
      <c r="C160" s="183" t="s">
        <v>533</v>
      </c>
      <c r="D160" s="183" t="s">
        <v>153</v>
      </c>
      <c r="E160" s="184" t="s">
        <v>2750</v>
      </c>
      <c r="F160" s="185" t="s">
        <v>2751</v>
      </c>
      <c r="G160" s="186" t="s">
        <v>1251</v>
      </c>
      <c r="H160" s="187">
        <v>25</v>
      </c>
      <c r="I160" s="188"/>
      <c r="J160" s="189">
        <f>ROUND(I160*H160,2)</f>
        <v>0</v>
      </c>
      <c r="K160" s="185" t="s">
        <v>157</v>
      </c>
      <c r="L160" s="38"/>
      <c r="M160" s="190" t="s">
        <v>1</v>
      </c>
      <c r="N160" s="191" t="s">
        <v>43</v>
      </c>
      <c r="O160" s="66"/>
      <c r="P160" s="192">
        <f>O160*H160</f>
        <v>0</v>
      </c>
      <c r="Q160" s="192">
        <v>0</v>
      </c>
      <c r="R160" s="192">
        <f>Q160*H160</f>
        <v>0</v>
      </c>
      <c r="S160" s="192">
        <v>0</v>
      </c>
      <c r="T160" s="193">
        <f>S160*H160</f>
        <v>0</v>
      </c>
      <c r="AR160" s="194" t="s">
        <v>1252</v>
      </c>
      <c r="AT160" s="194" t="s">
        <v>153</v>
      </c>
      <c r="AU160" s="194" t="s">
        <v>14</v>
      </c>
      <c r="AY160" s="17" t="s">
        <v>151</v>
      </c>
      <c r="BE160" s="195">
        <f>IF(N160="základní",J160,0)</f>
        <v>0</v>
      </c>
      <c r="BF160" s="195">
        <f>IF(N160="snížená",J160,0)</f>
        <v>0</v>
      </c>
      <c r="BG160" s="195">
        <f>IF(N160="zákl. přenesená",J160,0)</f>
        <v>0</v>
      </c>
      <c r="BH160" s="195">
        <f>IF(N160="sníž. přenesená",J160,0)</f>
        <v>0</v>
      </c>
      <c r="BI160" s="195">
        <f>IF(N160="nulová",J160,0)</f>
        <v>0</v>
      </c>
      <c r="BJ160" s="17" t="s">
        <v>14</v>
      </c>
      <c r="BK160" s="195">
        <f>ROUND(I160*H160,2)</f>
        <v>0</v>
      </c>
      <c r="BL160" s="17" t="s">
        <v>1252</v>
      </c>
      <c r="BM160" s="194" t="s">
        <v>2821</v>
      </c>
    </row>
    <row r="161" spans="2:63" s="10" customFormat="1" ht="25.9" customHeight="1">
      <c r="B161" s="169"/>
      <c r="C161" s="170"/>
      <c r="D161" s="171" t="s">
        <v>77</v>
      </c>
      <c r="E161" s="172" t="s">
        <v>84</v>
      </c>
      <c r="F161" s="172" t="s">
        <v>149</v>
      </c>
      <c r="G161" s="170"/>
      <c r="H161" s="170"/>
      <c r="I161" s="173"/>
      <c r="J161" s="174">
        <f>BK161</f>
        <v>0</v>
      </c>
      <c r="K161" s="170"/>
      <c r="L161" s="175"/>
      <c r="M161" s="176"/>
      <c r="N161" s="177"/>
      <c r="O161" s="177"/>
      <c r="P161" s="178">
        <f>P162</f>
        <v>0</v>
      </c>
      <c r="Q161" s="177"/>
      <c r="R161" s="178">
        <f>R162</f>
        <v>0</v>
      </c>
      <c r="S161" s="177"/>
      <c r="T161" s="179">
        <f>T162</f>
        <v>0</v>
      </c>
      <c r="AR161" s="180" t="s">
        <v>150</v>
      </c>
      <c r="AT161" s="181" t="s">
        <v>77</v>
      </c>
      <c r="AU161" s="181" t="s">
        <v>78</v>
      </c>
      <c r="AY161" s="180" t="s">
        <v>151</v>
      </c>
      <c r="BK161" s="182">
        <f>BK162</f>
        <v>0</v>
      </c>
    </row>
    <row r="162" spans="2:63" s="10" customFormat="1" ht="22.9" customHeight="1">
      <c r="B162" s="169"/>
      <c r="C162" s="170"/>
      <c r="D162" s="171" t="s">
        <v>77</v>
      </c>
      <c r="E162" s="208" t="s">
        <v>2753</v>
      </c>
      <c r="F162" s="208" t="s">
        <v>2754</v>
      </c>
      <c r="G162" s="170"/>
      <c r="H162" s="170"/>
      <c r="I162" s="173"/>
      <c r="J162" s="209">
        <f>BK162</f>
        <v>0</v>
      </c>
      <c r="K162" s="170"/>
      <c r="L162" s="175"/>
      <c r="M162" s="176"/>
      <c r="N162" s="177"/>
      <c r="O162" s="177"/>
      <c r="P162" s="178">
        <f>P163</f>
        <v>0</v>
      </c>
      <c r="Q162" s="177"/>
      <c r="R162" s="178">
        <f>R163</f>
        <v>0</v>
      </c>
      <c r="S162" s="177"/>
      <c r="T162" s="179">
        <f>T163</f>
        <v>0</v>
      </c>
      <c r="AR162" s="180" t="s">
        <v>150</v>
      </c>
      <c r="AT162" s="181" t="s">
        <v>77</v>
      </c>
      <c r="AU162" s="181" t="s">
        <v>14</v>
      </c>
      <c r="AY162" s="180" t="s">
        <v>151</v>
      </c>
      <c r="BK162" s="182">
        <f>BK163</f>
        <v>0</v>
      </c>
    </row>
    <row r="163" spans="2:65" s="1" customFormat="1" ht="16.5" customHeight="1">
      <c r="B163" s="34"/>
      <c r="C163" s="183" t="s">
        <v>539</v>
      </c>
      <c r="D163" s="183" t="s">
        <v>153</v>
      </c>
      <c r="E163" s="184" t="s">
        <v>2755</v>
      </c>
      <c r="F163" s="185" t="s">
        <v>2756</v>
      </c>
      <c r="G163" s="186" t="s">
        <v>156</v>
      </c>
      <c r="H163" s="187">
        <v>1</v>
      </c>
      <c r="I163" s="188"/>
      <c r="J163" s="189">
        <f>ROUND(I163*H163,2)</f>
        <v>0</v>
      </c>
      <c r="K163" s="185" t="s">
        <v>157</v>
      </c>
      <c r="L163" s="38"/>
      <c r="M163" s="196" t="s">
        <v>1</v>
      </c>
      <c r="N163" s="197" t="s">
        <v>43</v>
      </c>
      <c r="O163" s="198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AR163" s="194" t="s">
        <v>158</v>
      </c>
      <c r="AT163" s="194" t="s">
        <v>153</v>
      </c>
      <c r="AU163" s="194" t="s">
        <v>87</v>
      </c>
      <c r="AY163" s="17" t="s">
        <v>151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17" t="s">
        <v>14</v>
      </c>
      <c r="BK163" s="195">
        <f>ROUND(I163*H163,2)</f>
        <v>0</v>
      </c>
      <c r="BL163" s="17" t="s">
        <v>158</v>
      </c>
      <c r="BM163" s="194" t="s">
        <v>2822</v>
      </c>
    </row>
    <row r="164" spans="2:12" s="1" customFormat="1" ht="6.95" customHeight="1">
      <c r="B164" s="49"/>
      <c r="C164" s="50"/>
      <c r="D164" s="50"/>
      <c r="E164" s="50"/>
      <c r="F164" s="50"/>
      <c r="G164" s="50"/>
      <c r="H164" s="50"/>
      <c r="I164" s="142"/>
      <c r="J164" s="50"/>
      <c r="K164" s="50"/>
      <c r="L164" s="38"/>
    </row>
  </sheetData>
  <sheetProtection algorithmName="SHA-512" hashValue="8Ifmm9Hbzo13vWGRkynki4OPGOHVFvnN2EF15FN3TVsOdabEAs1WFWEK+BSq+sKhGyLq76M2Fj1JOIX377RbIQ==" saltValue="wTDoYAznk+l5TTn6DZ7/pWZBLh93Fin/aiHBBiFsnPRKpfPD4fJoxdYRAn4W3ntupUsxdt3PS2ivBOKwCAcZvA==" spinCount="100000" sheet="1" objects="1" scenarios="1" formatColumns="0" formatRows="0" autoFilter="0"/>
  <autoFilter ref="C119:K16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86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127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16" t="str">
        <f>'Rekapitulace stavby'!K6</f>
        <v>Rozšíření kapacit zázemí ZŠ Šlapanice - pavilon G</v>
      </c>
      <c r="F7" s="317"/>
      <c r="G7" s="317"/>
      <c r="H7" s="317"/>
      <c r="L7" s="20"/>
    </row>
    <row r="8" spans="2:12" s="1" customFormat="1" ht="12" customHeight="1">
      <c r="B8" s="38"/>
      <c r="D8" s="109" t="s">
        <v>128</v>
      </c>
      <c r="I8" s="110"/>
      <c r="L8" s="38"/>
    </row>
    <row r="9" spans="2:12" s="1" customFormat="1" ht="36.95" customHeight="1">
      <c r="B9" s="38"/>
      <c r="E9" s="318" t="s">
        <v>129</v>
      </c>
      <c r="F9" s="319"/>
      <c r="G9" s="319"/>
      <c r="H9" s="31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36</v>
      </c>
      <c r="I12" s="112" t="s">
        <v>22</v>
      </c>
      <c r="J12" s="113" t="str">
        <f>'Rekapitulace stavby'!AN8</f>
        <v>11. 12. 2018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>00282651</v>
      </c>
      <c r="L14" s="38"/>
    </row>
    <row r="15" spans="2:12" s="1" customFormat="1" ht="18" customHeight="1">
      <c r="B15" s="38"/>
      <c r="E15" s="111" t="str">
        <f>IF('Rekapitulace stavby'!E11="","",'Rekapitulace stavby'!E11)</f>
        <v>Město Šlapanice</v>
      </c>
      <c r="I15" s="112" t="s">
        <v>28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29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0" t="str">
        <f>'Rekapitulace stavby'!E14</f>
        <v>Vyplň údaj</v>
      </c>
      <c r="F18" s="321"/>
      <c r="G18" s="321"/>
      <c r="H18" s="321"/>
      <c r="I18" s="112" t="s">
        <v>28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31</v>
      </c>
      <c r="I20" s="112" t="s">
        <v>25</v>
      </c>
      <c r="J20" s="111" t="str">
        <f>IF('Rekapitulace stavby'!AN16="","",'Rekapitulace stavby'!AN16)</f>
        <v>04679199</v>
      </c>
      <c r="L20" s="38"/>
    </row>
    <row r="21" spans="2:12" s="1" customFormat="1" ht="18" customHeight="1">
      <c r="B21" s="38"/>
      <c r="E21" s="111" t="str">
        <f>IF('Rekapitulace stavby'!E17="","",'Rekapitulace stavby'!E17)</f>
        <v>T PROJEKT AED s.r.o.</v>
      </c>
      <c r="I21" s="112" t="s">
        <v>28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35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28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22" t="s">
        <v>1</v>
      </c>
      <c r="F27" s="322"/>
      <c r="G27" s="322"/>
      <c r="H27" s="32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ROUND(J117,2)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ROUND((SUM(BE117:BE124)),2)</f>
        <v>0</v>
      </c>
      <c r="I33" s="123">
        <v>0.21</v>
      </c>
      <c r="J33" s="122">
        <f>ROUND(((SUM(BE117:BE124))*I33),2)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ROUND((SUM(BF117:BF124)),2)</f>
        <v>0</v>
      </c>
      <c r="I34" s="123">
        <v>0.15</v>
      </c>
      <c r="J34" s="122">
        <f>ROUND(((SUM(BF117:BF124))*I34),2)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ROUND((SUM(BG117:BG124)),2)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ROUND((SUM(BH117:BH124)),2)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ROUND((SUM(BI117:BI124)),2)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130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3" t="str">
        <f>E7</f>
        <v>Rozšíření kapacit zázemí ZŠ Šlapanice - pavilon G</v>
      </c>
      <c r="F85" s="324"/>
      <c r="G85" s="324"/>
      <c r="H85" s="324"/>
      <c r="I85" s="110"/>
      <c r="J85" s="35"/>
      <c r="K85" s="35"/>
      <c r="L85" s="38"/>
    </row>
    <row r="86" spans="2:12" s="1" customFormat="1" ht="12" customHeight="1">
      <c r="B86" s="34"/>
      <c r="C86" s="29" t="s">
        <v>128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95" t="str">
        <f>E9</f>
        <v>SO 00 - VRN</v>
      </c>
      <c r="F87" s="325"/>
      <c r="G87" s="325"/>
      <c r="H87" s="32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11. 12. 2018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Město Šlapanice</v>
      </c>
      <c r="G91" s="35"/>
      <c r="H91" s="35"/>
      <c r="I91" s="112" t="s">
        <v>31</v>
      </c>
      <c r="J91" s="32" t="str">
        <f>E21</f>
        <v>T PROJEKT AED s.r.o.</v>
      </c>
      <c r="K91" s="35"/>
      <c r="L91" s="38"/>
    </row>
    <row r="92" spans="2:12" s="1" customFormat="1" ht="15.2" customHeight="1">
      <c r="B92" s="34"/>
      <c r="C92" s="29" t="s">
        <v>29</v>
      </c>
      <c r="D92" s="35"/>
      <c r="E92" s="35"/>
      <c r="F92" s="27" t="str">
        <f>IF(E18="","",E18)</f>
        <v>Vyplň údaj</v>
      </c>
      <c r="G92" s="35"/>
      <c r="H92" s="35"/>
      <c r="I92" s="112" t="s">
        <v>35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131</v>
      </c>
      <c r="D94" s="147"/>
      <c r="E94" s="147"/>
      <c r="F94" s="147"/>
      <c r="G94" s="147"/>
      <c r="H94" s="147"/>
      <c r="I94" s="148"/>
      <c r="J94" s="149" t="s">
        <v>132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133</v>
      </c>
      <c r="D96" s="35"/>
      <c r="E96" s="35"/>
      <c r="F96" s="35"/>
      <c r="G96" s="35"/>
      <c r="H96" s="35"/>
      <c r="I96" s="110"/>
      <c r="J96" s="79">
        <f>J117</f>
        <v>0</v>
      </c>
      <c r="K96" s="35"/>
      <c r="L96" s="38"/>
      <c r="AU96" s="17" t="s">
        <v>134</v>
      </c>
    </row>
    <row r="97" spans="2:12" s="8" customFormat="1" ht="24.95" customHeight="1">
      <c r="B97" s="151"/>
      <c r="C97" s="152"/>
      <c r="D97" s="153" t="s">
        <v>135</v>
      </c>
      <c r="E97" s="154"/>
      <c r="F97" s="154"/>
      <c r="G97" s="154"/>
      <c r="H97" s="154"/>
      <c r="I97" s="155"/>
      <c r="J97" s="156">
        <f>J118</f>
        <v>0</v>
      </c>
      <c r="K97" s="152"/>
      <c r="L97" s="157"/>
    </row>
    <row r="98" spans="2:12" s="1" customFormat="1" ht="21.75" customHeight="1">
      <c r="B98" s="34"/>
      <c r="C98" s="35"/>
      <c r="D98" s="35"/>
      <c r="E98" s="35"/>
      <c r="F98" s="35"/>
      <c r="G98" s="35"/>
      <c r="H98" s="35"/>
      <c r="I98" s="110"/>
      <c r="J98" s="35"/>
      <c r="K98" s="35"/>
      <c r="L98" s="38"/>
    </row>
    <row r="99" spans="2:12" s="1" customFormat="1" ht="6.95" customHeight="1">
      <c r="B99" s="49"/>
      <c r="C99" s="50"/>
      <c r="D99" s="50"/>
      <c r="E99" s="50"/>
      <c r="F99" s="50"/>
      <c r="G99" s="50"/>
      <c r="H99" s="50"/>
      <c r="I99" s="142"/>
      <c r="J99" s="50"/>
      <c r="K99" s="50"/>
      <c r="L99" s="38"/>
    </row>
    <row r="103" spans="2:12" s="1" customFormat="1" ht="6.95" customHeight="1">
      <c r="B103" s="51"/>
      <c r="C103" s="52"/>
      <c r="D103" s="52"/>
      <c r="E103" s="52"/>
      <c r="F103" s="52"/>
      <c r="G103" s="52"/>
      <c r="H103" s="52"/>
      <c r="I103" s="145"/>
      <c r="J103" s="52"/>
      <c r="K103" s="52"/>
      <c r="L103" s="38"/>
    </row>
    <row r="104" spans="2:12" s="1" customFormat="1" ht="24.95" customHeight="1">
      <c r="B104" s="34"/>
      <c r="C104" s="23" t="s">
        <v>136</v>
      </c>
      <c r="D104" s="35"/>
      <c r="E104" s="35"/>
      <c r="F104" s="35"/>
      <c r="G104" s="35"/>
      <c r="H104" s="35"/>
      <c r="I104" s="110"/>
      <c r="J104" s="35"/>
      <c r="K104" s="35"/>
      <c r="L104" s="38"/>
    </row>
    <row r="105" spans="2:12" s="1" customFormat="1" ht="6.95" customHeight="1">
      <c r="B105" s="34"/>
      <c r="C105" s="35"/>
      <c r="D105" s="35"/>
      <c r="E105" s="35"/>
      <c r="F105" s="35"/>
      <c r="G105" s="35"/>
      <c r="H105" s="35"/>
      <c r="I105" s="110"/>
      <c r="J105" s="35"/>
      <c r="K105" s="35"/>
      <c r="L105" s="38"/>
    </row>
    <row r="106" spans="2:12" s="1" customFormat="1" ht="12" customHeight="1">
      <c r="B106" s="34"/>
      <c r="C106" s="29" t="s">
        <v>16</v>
      </c>
      <c r="D106" s="35"/>
      <c r="E106" s="35"/>
      <c r="F106" s="35"/>
      <c r="G106" s="35"/>
      <c r="H106" s="35"/>
      <c r="I106" s="110"/>
      <c r="J106" s="35"/>
      <c r="K106" s="35"/>
      <c r="L106" s="38"/>
    </row>
    <row r="107" spans="2:12" s="1" customFormat="1" ht="16.5" customHeight="1">
      <c r="B107" s="34"/>
      <c r="C107" s="35"/>
      <c r="D107" s="35"/>
      <c r="E107" s="323" t="str">
        <f>E7</f>
        <v>Rozšíření kapacit zázemí ZŠ Šlapanice - pavilon G</v>
      </c>
      <c r="F107" s="324"/>
      <c r="G107" s="324"/>
      <c r="H107" s="324"/>
      <c r="I107" s="110"/>
      <c r="J107" s="35"/>
      <c r="K107" s="35"/>
      <c r="L107" s="38"/>
    </row>
    <row r="108" spans="2:12" s="1" customFormat="1" ht="12" customHeight="1">
      <c r="B108" s="34"/>
      <c r="C108" s="29" t="s">
        <v>128</v>
      </c>
      <c r="D108" s="35"/>
      <c r="E108" s="35"/>
      <c r="F108" s="35"/>
      <c r="G108" s="35"/>
      <c r="H108" s="35"/>
      <c r="I108" s="110"/>
      <c r="J108" s="35"/>
      <c r="K108" s="35"/>
      <c r="L108" s="38"/>
    </row>
    <row r="109" spans="2:12" s="1" customFormat="1" ht="16.5" customHeight="1">
      <c r="B109" s="34"/>
      <c r="C109" s="35"/>
      <c r="D109" s="35"/>
      <c r="E109" s="295" t="str">
        <f>E9</f>
        <v>SO 00 - VRN</v>
      </c>
      <c r="F109" s="325"/>
      <c r="G109" s="325"/>
      <c r="H109" s="325"/>
      <c r="I109" s="110"/>
      <c r="J109" s="35"/>
      <c r="K109" s="35"/>
      <c r="L109" s="38"/>
    </row>
    <row r="110" spans="2:12" s="1" customFormat="1" ht="6.95" customHeight="1">
      <c r="B110" s="34"/>
      <c r="C110" s="35"/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12" customHeight="1">
      <c r="B111" s="34"/>
      <c r="C111" s="29" t="s">
        <v>20</v>
      </c>
      <c r="D111" s="35"/>
      <c r="E111" s="35"/>
      <c r="F111" s="27" t="str">
        <f>F12</f>
        <v xml:space="preserve"> </v>
      </c>
      <c r="G111" s="35"/>
      <c r="H111" s="35"/>
      <c r="I111" s="112" t="s">
        <v>22</v>
      </c>
      <c r="J111" s="61" t="str">
        <f>IF(J12="","",J12)</f>
        <v>11. 12. 2018</v>
      </c>
      <c r="K111" s="35"/>
      <c r="L111" s="38"/>
    </row>
    <row r="112" spans="2:12" s="1" customFormat="1" ht="6.95" customHeight="1">
      <c r="B112" s="34"/>
      <c r="C112" s="35"/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27.95" customHeight="1">
      <c r="B113" s="34"/>
      <c r="C113" s="29" t="s">
        <v>24</v>
      </c>
      <c r="D113" s="35"/>
      <c r="E113" s="35"/>
      <c r="F113" s="27" t="str">
        <f>E15</f>
        <v>Město Šlapanice</v>
      </c>
      <c r="G113" s="35"/>
      <c r="H113" s="35"/>
      <c r="I113" s="112" t="s">
        <v>31</v>
      </c>
      <c r="J113" s="32" t="str">
        <f>E21</f>
        <v>T PROJEKT AED s.r.o.</v>
      </c>
      <c r="K113" s="35"/>
      <c r="L113" s="38"/>
    </row>
    <row r="114" spans="2:12" s="1" customFormat="1" ht="15.2" customHeight="1">
      <c r="B114" s="34"/>
      <c r="C114" s="29" t="s">
        <v>29</v>
      </c>
      <c r="D114" s="35"/>
      <c r="E114" s="35"/>
      <c r="F114" s="27" t="str">
        <f>IF(E18="","",E18)</f>
        <v>Vyplň údaj</v>
      </c>
      <c r="G114" s="35"/>
      <c r="H114" s="35"/>
      <c r="I114" s="112" t="s">
        <v>35</v>
      </c>
      <c r="J114" s="32" t="str">
        <f>E24</f>
        <v xml:space="preserve"> </v>
      </c>
      <c r="K114" s="35"/>
      <c r="L114" s="38"/>
    </row>
    <row r="115" spans="2:12" s="1" customFormat="1" ht="10.35" customHeight="1">
      <c r="B115" s="34"/>
      <c r="C115" s="35"/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20" s="9" customFormat="1" ht="29.25" customHeight="1">
      <c r="B116" s="158"/>
      <c r="C116" s="159" t="s">
        <v>137</v>
      </c>
      <c r="D116" s="160" t="s">
        <v>63</v>
      </c>
      <c r="E116" s="160" t="s">
        <v>59</v>
      </c>
      <c r="F116" s="160" t="s">
        <v>60</v>
      </c>
      <c r="G116" s="160" t="s">
        <v>138</v>
      </c>
      <c r="H116" s="160" t="s">
        <v>139</v>
      </c>
      <c r="I116" s="161" t="s">
        <v>140</v>
      </c>
      <c r="J116" s="162" t="s">
        <v>132</v>
      </c>
      <c r="K116" s="163" t="s">
        <v>141</v>
      </c>
      <c r="L116" s="164"/>
      <c r="M116" s="70" t="s">
        <v>1</v>
      </c>
      <c r="N116" s="71" t="s">
        <v>42</v>
      </c>
      <c r="O116" s="71" t="s">
        <v>142</v>
      </c>
      <c r="P116" s="71" t="s">
        <v>143</v>
      </c>
      <c r="Q116" s="71" t="s">
        <v>144</v>
      </c>
      <c r="R116" s="71" t="s">
        <v>145</v>
      </c>
      <c r="S116" s="71" t="s">
        <v>146</v>
      </c>
      <c r="T116" s="72" t="s">
        <v>147</v>
      </c>
    </row>
    <row r="117" spans="2:63" s="1" customFormat="1" ht="22.9" customHeight="1">
      <c r="B117" s="34"/>
      <c r="C117" s="77" t="s">
        <v>148</v>
      </c>
      <c r="D117" s="35"/>
      <c r="E117" s="35"/>
      <c r="F117" s="35"/>
      <c r="G117" s="35"/>
      <c r="H117" s="35"/>
      <c r="I117" s="110"/>
      <c r="J117" s="165">
        <f>BK117</f>
        <v>0</v>
      </c>
      <c r="K117" s="35"/>
      <c r="L117" s="38"/>
      <c r="M117" s="73"/>
      <c r="N117" s="74"/>
      <c r="O117" s="74"/>
      <c r="P117" s="166">
        <f>P118</f>
        <v>0</v>
      </c>
      <c r="Q117" s="74"/>
      <c r="R117" s="166">
        <f>R118</f>
        <v>0</v>
      </c>
      <c r="S117" s="74"/>
      <c r="T117" s="167">
        <f>T118</f>
        <v>0</v>
      </c>
      <c r="AT117" s="17" t="s">
        <v>77</v>
      </c>
      <c r="AU117" s="17" t="s">
        <v>134</v>
      </c>
      <c r="BK117" s="168">
        <f>BK118</f>
        <v>0</v>
      </c>
    </row>
    <row r="118" spans="2:63" s="10" customFormat="1" ht="25.9" customHeight="1">
      <c r="B118" s="169"/>
      <c r="C118" s="170"/>
      <c r="D118" s="171" t="s">
        <v>77</v>
      </c>
      <c r="E118" s="172" t="s">
        <v>84</v>
      </c>
      <c r="F118" s="172" t="s">
        <v>149</v>
      </c>
      <c r="G118" s="170"/>
      <c r="H118" s="170"/>
      <c r="I118" s="173"/>
      <c r="J118" s="174">
        <f>BK118</f>
        <v>0</v>
      </c>
      <c r="K118" s="170"/>
      <c r="L118" s="175"/>
      <c r="M118" s="176"/>
      <c r="N118" s="177"/>
      <c r="O118" s="177"/>
      <c r="P118" s="178">
        <f>SUM(P119:P124)</f>
        <v>0</v>
      </c>
      <c r="Q118" s="177"/>
      <c r="R118" s="178">
        <f>SUM(R119:R124)</f>
        <v>0</v>
      </c>
      <c r="S118" s="177"/>
      <c r="T118" s="179">
        <f>SUM(T119:T124)</f>
        <v>0</v>
      </c>
      <c r="AR118" s="180" t="s">
        <v>150</v>
      </c>
      <c r="AT118" s="181" t="s">
        <v>77</v>
      </c>
      <c r="AU118" s="181" t="s">
        <v>78</v>
      </c>
      <c r="AY118" s="180" t="s">
        <v>151</v>
      </c>
      <c r="BK118" s="182">
        <f>SUM(BK119:BK124)</f>
        <v>0</v>
      </c>
    </row>
    <row r="119" spans="2:65" s="1" customFormat="1" ht="16.5" customHeight="1">
      <c r="B119" s="34"/>
      <c r="C119" s="183" t="s">
        <v>152</v>
      </c>
      <c r="D119" s="183" t="s">
        <v>153</v>
      </c>
      <c r="E119" s="184" t="s">
        <v>154</v>
      </c>
      <c r="F119" s="185" t="s">
        <v>155</v>
      </c>
      <c r="G119" s="186" t="s">
        <v>156</v>
      </c>
      <c r="H119" s="187">
        <v>1</v>
      </c>
      <c r="I119" s="188"/>
      <c r="J119" s="189">
        <f aca="true" t="shared" si="0" ref="J119:J124">ROUND(I119*H119,2)</f>
        <v>0</v>
      </c>
      <c r="K119" s="185" t="s">
        <v>157</v>
      </c>
      <c r="L119" s="38"/>
      <c r="M119" s="190" t="s">
        <v>1</v>
      </c>
      <c r="N119" s="191" t="s">
        <v>43</v>
      </c>
      <c r="O119" s="66"/>
      <c r="P119" s="192">
        <f aca="true" t="shared" si="1" ref="P119:P124">O119*H119</f>
        <v>0</v>
      </c>
      <c r="Q119" s="192">
        <v>0</v>
      </c>
      <c r="R119" s="192">
        <f aca="true" t="shared" si="2" ref="R119:R124">Q119*H119</f>
        <v>0</v>
      </c>
      <c r="S119" s="192">
        <v>0</v>
      </c>
      <c r="T119" s="193">
        <f aca="true" t="shared" si="3" ref="T119:T124">S119*H119</f>
        <v>0</v>
      </c>
      <c r="AR119" s="194" t="s">
        <v>158</v>
      </c>
      <c r="AT119" s="194" t="s">
        <v>153</v>
      </c>
      <c r="AU119" s="194" t="s">
        <v>14</v>
      </c>
      <c r="AY119" s="17" t="s">
        <v>151</v>
      </c>
      <c r="BE119" s="195">
        <f aca="true" t="shared" si="4" ref="BE119:BE124">IF(N119="základní",J119,0)</f>
        <v>0</v>
      </c>
      <c r="BF119" s="195">
        <f aca="true" t="shared" si="5" ref="BF119:BF124">IF(N119="snížená",J119,0)</f>
        <v>0</v>
      </c>
      <c r="BG119" s="195">
        <f aca="true" t="shared" si="6" ref="BG119:BG124">IF(N119="zákl. přenesená",J119,0)</f>
        <v>0</v>
      </c>
      <c r="BH119" s="195">
        <f aca="true" t="shared" si="7" ref="BH119:BH124">IF(N119="sníž. přenesená",J119,0)</f>
        <v>0</v>
      </c>
      <c r="BI119" s="195">
        <f aca="true" t="shared" si="8" ref="BI119:BI124">IF(N119="nulová",J119,0)</f>
        <v>0</v>
      </c>
      <c r="BJ119" s="17" t="s">
        <v>14</v>
      </c>
      <c r="BK119" s="195">
        <f aca="true" t="shared" si="9" ref="BK119:BK124">ROUND(I119*H119,2)</f>
        <v>0</v>
      </c>
      <c r="BL119" s="17" t="s">
        <v>158</v>
      </c>
      <c r="BM119" s="194" t="s">
        <v>159</v>
      </c>
    </row>
    <row r="120" spans="2:65" s="1" customFormat="1" ht="16.5" customHeight="1">
      <c r="B120" s="34"/>
      <c r="C120" s="183" t="s">
        <v>87</v>
      </c>
      <c r="D120" s="183" t="s">
        <v>153</v>
      </c>
      <c r="E120" s="184" t="s">
        <v>160</v>
      </c>
      <c r="F120" s="185" t="s">
        <v>161</v>
      </c>
      <c r="G120" s="186" t="s">
        <v>156</v>
      </c>
      <c r="H120" s="187">
        <v>1</v>
      </c>
      <c r="I120" s="188"/>
      <c r="J120" s="189">
        <f t="shared" si="0"/>
        <v>0</v>
      </c>
      <c r="K120" s="185" t="s">
        <v>157</v>
      </c>
      <c r="L120" s="38"/>
      <c r="M120" s="190" t="s">
        <v>1</v>
      </c>
      <c r="N120" s="191" t="s">
        <v>43</v>
      </c>
      <c r="O120" s="66"/>
      <c r="P120" s="192">
        <f t="shared" si="1"/>
        <v>0</v>
      </c>
      <c r="Q120" s="192">
        <v>0</v>
      </c>
      <c r="R120" s="192">
        <f t="shared" si="2"/>
        <v>0</v>
      </c>
      <c r="S120" s="192">
        <v>0</v>
      </c>
      <c r="T120" s="193">
        <f t="shared" si="3"/>
        <v>0</v>
      </c>
      <c r="AR120" s="194" t="s">
        <v>158</v>
      </c>
      <c r="AT120" s="194" t="s">
        <v>153</v>
      </c>
      <c r="AU120" s="194" t="s">
        <v>14</v>
      </c>
      <c r="AY120" s="17" t="s">
        <v>151</v>
      </c>
      <c r="BE120" s="195">
        <f t="shared" si="4"/>
        <v>0</v>
      </c>
      <c r="BF120" s="195">
        <f t="shared" si="5"/>
        <v>0</v>
      </c>
      <c r="BG120" s="195">
        <f t="shared" si="6"/>
        <v>0</v>
      </c>
      <c r="BH120" s="195">
        <f t="shared" si="7"/>
        <v>0</v>
      </c>
      <c r="BI120" s="195">
        <f t="shared" si="8"/>
        <v>0</v>
      </c>
      <c r="BJ120" s="17" t="s">
        <v>14</v>
      </c>
      <c r="BK120" s="195">
        <f t="shared" si="9"/>
        <v>0</v>
      </c>
      <c r="BL120" s="17" t="s">
        <v>158</v>
      </c>
      <c r="BM120" s="194" t="s">
        <v>162</v>
      </c>
    </row>
    <row r="121" spans="2:65" s="1" customFormat="1" ht="16.5" customHeight="1">
      <c r="B121" s="34"/>
      <c r="C121" s="183" t="s">
        <v>163</v>
      </c>
      <c r="D121" s="183" t="s">
        <v>153</v>
      </c>
      <c r="E121" s="184" t="s">
        <v>164</v>
      </c>
      <c r="F121" s="185" t="s">
        <v>165</v>
      </c>
      <c r="G121" s="186" t="s">
        <v>156</v>
      </c>
      <c r="H121" s="187">
        <v>1</v>
      </c>
      <c r="I121" s="188"/>
      <c r="J121" s="189">
        <f t="shared" si="0"/>
        <v>0</v>
      </c>
      <c r="K121" s="185" t="s">
        <v>157</v>
      </c>
      <c r="L121" s="38"/>
      <c r="M121" s="190" t="s">
        <v>1</v>
      </c>
      <c r="N121" s="191" t="s">
        <v>43</v>
      </c>
      <c r="O121" s="66"/>
      <c r="P121" s="192">
        <f t="shared" si="1"/>
        <v>0</v>
      </c>
      <c r="Q121" s="192">
        <v>0</v>
      </c>
      <c r="R121" s="192">
        <f t="shared" si="2"/>
        <v>0</v>
      </c>
      <c r="S121" s="192">
        <v>0</v>
      </c>
      <c r="T121" s="193">
        <f t="shared" si="3"/>
        <v>0</v>
      </c>
      <c r="AR121" s="194" t="s">
        <v>158</v>
      </c>
      <c r="AT121" s="194" t="s">
        <v>153</v>
      </c>
      <c r="AU121" s="194" t="s">
        <v>14</v>
      </c>
      <c r="AY121" s="17" t="s">
        <v>151</v>
      </c>
      <c r="BE121" s="195">
        <f t="shared" si="4"/>
        <v>0</v>
      </c>
      <c r="BF121" s="195">
        <f t="shared" si="5"/>
        <v>0</v>
      </c>
      <c r="BG121" s="195">
        <f t="shared" si="6"/>
        <v>0</v>
      </c>
      <c r="BH121" s="195">
        <f t="shared" si="7"/>
        <v>0</v>
      </c>
      <c r="BI121" s="195">
        <f t="shared" si="8"/>
        <v>0</v>
      </c>
      <c r="BJ121" s="17" t="s">
        <v>14</v>
      </c>
      <c r="BK121" s="195">
        <f t="shared" si="9"/>
        <v>0</v>
      </c>
      <c r="BL121" s="17" t="s">
        <v>158</v>
      </c>
      <c r="BM121" s="194" t="s">
        <v>166</v>
      </c>
    </row>
    <row r="122" spans="2:65" s="1" customFormat="1" ht="16.5" customHeight="1">
      <c r="B122" s="34"/>
      <c r="C122" s="183" t="s">
        <v>167</v>
      </c>
      <c r="D122" s="183" t="s">
        <v>153</v>
      </c>
      <c r="E122" s="184" t="s">
        <v>168</v>
      </c>
      <c r="F122" s="185" t="s">
        <v>169</v>
      </c>
      <c r="G122" s="186" t="s">
        <v>156</v>
      </c>
      <c r="H122" s="187">
        <v>1</v>
      </c>
      <c r="I122" s="188"/>
      <c r="J122" s="189">
        <f t="shared" si="0"/>
        <v>0</v>
      </c>
      <c r="K122" s="185" t="s">
        <v>157</v>
      </c>
      <c r="L122" s="38"/>
      <c r="M122" s="190" t="s">
        <v>1</v>
      </c>
      <c r="N122" s="191" t="s">
        <v>43</v>
      </c>
      <c r="O122" s="66"/>
      <c r="P122" s="192">
        <f t="shared" si="1"/>
        <v>0</v>
      </c>
      <c r="Q122" s="192">
        <v>0</v>
      </c>
      <c r="R122" s="192">
        <f t="shared" si="2"/>
        <v>0</v>
      </c>
      <c r="S122" s="192">
        <v>0</v>
      </c>
      <c r="T122" s="193">
        <f t="shared" si="3"/>
        <v>0</v>
      </c>
      <c r="AR122" s="194" t="s">
        <v>158</v>
      </c>
      <c r="AT122" s="194" t="s">
        <v>153</v>
      </c>
      <c r="AU122" s="194" t="s">
        <v>14</v>
      </c>
      <c r="AY122" s="17" t="s">
        <v>151</v>
      </c>
      <c r="BE122" s="195">
        <f t="shared" si="4"/>
        <v>0</v>
      </c>
      <c r="BF122" s="195">
        <f t="shared" si="5"/>
        <v>0</v>
      </c>
      <c r="BG122" s="195">
        <f t="shared" si="6"/>
        <v>0</v>
      </c>
      <c r="BH122" s="195">
        <f t="shared" si="7"/>
        <v>0</v>
      </c>
      <c r="BI122" s="195">
        <f t="shared" si="8"/>
        <v>0</v>
      </c>
      <c r="BJ122" s="17" t="s">
        <v>14</v>
      </c>
      <c r="BK122" s="195">
        <f t="shared" si="9"/>
        <v>0</v>
      </c>
      <c r="BL122" s="17" t="s">
        <v>158</v>
      </c>
      <c r="BM122" s="194" t="s">
        <v>170</v>
      </c>
    </row>
    <row r="123" spans="2:65" s="1" customFormat="1" ht="16.5" customHeight="1">
      <c r="B123" s="34"/>
      <c r="C123" s="183" t="s">
        <v>150</v>
      </c>
      <c r="D123" s="183" t="s">
        <v>153</v>
      </c>
      <c r="E123" s="184" t="s">
        <v>171</v>
      </c>
      <c r="F123" s="185" t="s">
        <v>172</v>
      </c>
      <c r="G123" s="186" t="s">
        <v>156</v>
      </c>
      <c r="H123" s="187">
        <v>1</v>
      </c>
      <c r="I123" s="188"/>
      <c r="J123" s="189">
        <f t="shared" si="0"/>
        <v>0</v>
      </c>
      <c r="K123" s="185" t="s">
        <v>157</v>
      </c>
      <c r="L123" s="38"/>
      <c r="M123" s="190" t="s">
        <v>1</v>
      </c>
      <c r="N123" s="191" t="s">
        <v>43</v>
      </c>
      <c r="O123" s="66"/>
      <c r="P123" s="192">
        <f t="shared" si="1"/>
        <v>0</v>
      </c>
      <c r="Q123" s="192">
        <v>0</v>
      </c>
      <c r="R123" s="192">
        <f t="shared" si="2"/>
        <v>0</v>
      </c>
      <c r="S123" s="192">
        <v>0</v>
      </c>
      <c r="T123" s="193">
        <f t="shared" si="3"/>
        <v>0</v>
      </c>
      <c r="AR123" s="194" t="s">
        <v>158</v>
      </c>
      <c r="AT123" s="194" t="s">
        <v>153</v>
      </c>
      <c r="AU123" s="194" t="s">
        <v>14</v>
      </c>
      <c r="AY123" s="17" t="s">
        <v>151</v>
      </c>
      <c r="BE123" s="195">
        <f t="shared" si="4"/>
        <v>0</v>
      </c>
      <c r="BF123" s="195">
        <f t="shared" si="5"/>
        <v>0</v>
      </c>
      <c r="BG123" s="195">
        <f t="shared" si="6"/>
        <v>0</v>
      </c>
      <c r="BH123" s="195">
        <f t="shared" si="7"/>
        <v>0</v>
      </c>
      <c r="BI123" s="195">
        <f t="shared" si="8"/>
        <v>0</v>
      </c>
      <c r="BJ123" s="17" t="s">
        <v>14</v>
      </c>
      <c r="BK123" s="195">
        <f t="shared" si="9"/>
        <v>0</v>
      </c>
      <c r="BL123" s="17" t="s">
        <v>158</v>
      </c>
      <c r="BM123" s="194" t="s">
        <v>173</v>
      </c>
    </row>
    <row r="124" spans="2:65" s="1" customFormat="1" ht="16.5" customHeight="1">
      <c r="B124" s="34"/>
      <c r="C124" s="183" t="s">
        <v>174</v>
      </c>
      <c r="D124" s="183" t="s">
        <v>153</v>
      </c>
      <c r="E124" s="184" t="s">
        <v>175</v>
      </c>
      <c r="F124" s="185" t="s">
        <v>176</v>
      </c>
      <c r="G124" s="186" t="s">
        <v>156</v>
      </c>
      <c r="H124" s="187">
        <v>1</v>
      </c>
      <c r="I124" s="188"/>
      <c r="J124" s="189">
        <f t="shared" si="0"/>
        <v>0</v>
      </c>
      <c r="K124" s="185" t="s">
        <v>157</v>
      </c>
      <c r="L124" s="38"/>
      <c r="M124" s="196" t="s">
        <v>1</v>
      </c>
      <c r="N124" s="197" t="s">
        <v>43</v>
      </c>
      <c r="O124" s="198"/>
      <c r="P124" s="199">
        <f t="shared" si="1"/>
        <v>0</v>
      </c>
      <c r="Q124" s="199">
        <v>0</v>
      </c>
      <c r="R124" s="199">
        <f t="shared" si="2"/>
        <v>0</v>
      </c>
      <c r="S124" s="199">
        <v>0</v>
      </c>
      <c r="T124" s="200">
        <f t="shared" si="3"/>
        <v>0</v>
      </c>
      <c r="AR124" s="194" t="s">
        <v>158</v>
      </c>
      <c r="AT124" s="194" t="s">
        <v>153</v>
      </c>
      <c r="AU124" s="194" t="s">
        <v>14</v>
      </c>
      <c r="AY124" s="17" t="s">
        <v>151</v>
      </c>
      <c r="BE124" s="195">
        <f t="shared" si="4"/>
        <v>0</v>
      </c>
      <c r="BF124" s="195">
        <f t="shared" si="5"/>
        <v>0</v>
      </c>
      <c r="BG124" s="195">
        <f t="shared" si="6"/>
        <v>0</v>
      </c>
      <c r="BH124" s="195">
        <f t="shared" si="7"/>
        <v>0</v>
      </c>
      <c r="BI124" s="195">
        <f t="shared" si="8"/>
        <v>0</v>
      </c>
      <c r="BJ124" s="17" t="s">
        <v>14</v>
      </c>
      <c r="BK124" s="195">
        <f t="shared" si="9"/>
        <v>0</v>
      </c>
      <c r="BL124" s="17" t="s">
        <v>158</v>
      </c>
      <c r="BM124" s="194" t="s">
        <v>177</v>
      </c>
    </row>
    <row r="125" spans="2:12" s="1" customFormat="1" ht="6.95" customHeight="1">
      <c r="B125" s="49"/>
      <c r="C125" s="50"/>
      <c r="D125" s="50"/>
      <c r="E125" s="50"/>
      <c r="F125" s="50"/>
      <c r="G125" s="50"/>
      <c r="H125" s="50"/>
      <c r="I125" s="142"/>
      <c r="J125" s="50"/>
      <c r="K125" s="50"/>
      <c r="L125" s="38"/>
    </row>
  </sheetData>
  <sheetProtection algorithmName="SHA-512" hashValue="y0ydmkXK6FnGqzZ0NaPt8NKHGl8eNOEIB0L6RwwqOb3J1IxRhrJgFI5RbuOVUzHJeEFuRGTzLnEdqQ/f6oCd8A==" saltValue="Nh1cuMSeuis6a/ClsawXj86RKm0Ds2hcexZ+rE0g3GoGZwl+714qUxenbtXuqWZTZR+cUHJhRPs83GmeXSAoXg==" spinCount="100000" sheet="1" objects="1" scenarios="1" formatColumns="0" formatRows="0" autoFilter="0"/>
  <autoFilter ref="C116:K12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90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127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16" t="str">
        <f>'Rekapitulace stavby'!K6</f>
        <v>Rozšíření kapacit zázemí ZŠ Šlapanice - pavilon G</v>
      </c>
      <c r="F7" s="317"/>
      <c r="G7" s="317"/>
      <c r="H7" s="317"/>
      <c r="L7" s="20"/>
    </row>
    <row r="8" spans="2:12" s="1" customFormat="1" ht="12" customHeight="1">
      <c r="B8" s="38"/>
      <c r="D8" s="109" t="s">
        <v>128</v>
      </c>
      <c r="I8" s="110"/>
      <c r="L8" s="38"/>
    </row>
    <row r="9" spans="2:12" s="1" customFormat="1" ht="36.95" customHeight="1">
      <c r="B9" s="38"/>
      <c r="E9" s="318" t="s">
        <v>178</v>
      </c>
      <c r="F9" s="319"/>
      <c r="G9" s="319"/>
      <c r="H9" s="31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36</v>
      </c>
      <c r="I12" s="112" t="s">
        <v>22</v>
      </c>
      <c r="J12" s="113" t="str">
        <f>'Rekapitulace stavby'!AN8</f>
        <v>11. 12. 2018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>00282651</v>
      </c>
      <c r="L14" s="38"/>
    </row>
    <row r="15" spans="2:12" s="1" customFormat="1" ht="18" customHeight="1">
      <c r="B15" s="38"/>
      <c r="E15" s="111" t="str">
        <f>IF('Rekapitulace stavby'!E11="","",'Rekapitulace stavby'!E11)</f>
        <v>Město Šlapanice</v>
      </c>
      <c r="I15" s="112" t="s">
        <v>28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29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0" t="str">
        <f>'Rekapitulace stavby'!E14</f>
        <v>Vyplň údaj</v>
      </c>
      <c r="F18" s="321"/>
      <c r="G18" s="321"/>
      <c r="H18" s="321"/>
      <c r="I18" s="112" t="s">
        <v>28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31</v>
      </c>
      <c r="I20" s="112" t="s">
        <v>25</v>
      </c>
      <c r="J20" s="111" t="str">
        <f>IF('Rekapitulace stavby'!AN16="","",'Rekapitulace stavby'!AN16)</f>
        <v>04679199</v>
      </c>
      <c r="L20" s="38"/>
    </row>
    <row r="21" spans="2:12" s="1" customFormat="1" ht="18" customHeight="1">
      <c r="B21" s="38"/>
      <c r="E21" s="111" t="str">
        <f>IF('Rekapitulace stavby'!E17="","",'Rekapitulace stavby'!E17)</f>
        <v>T PROJEKT AED s.r.o.</v>
      </c>
      <c r="I21" s="112" t="s">
        <v>28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35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28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22" t="s">
        <v>1</v>
      </c>
      <c r="F27" s="322"/>
      <c r="G27" s="322"/>
      <c r="H27" s="32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ROUND(J120,2)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ROUND((SUM(BE120:BE153)),2)</f>
        <v>0</v>
      </c>
      <c r="I33" s="123">
        <v>0.21</v>
      </c>
      <c r="J33" s="122">
        <f>ROUND(((SUM(BE120:BE153))*I33),2)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ROUND((SUM(BF120:BF153)),2)</f>
        <v>0</v>
      </c>
      <c r="I34" s="123">
        <v>0.15</v>
      </c>
      <c r="J34" s="122">
        <f>ROUND(((SUM(BF120:BF153))*I34),2)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ROUND((SUM(BG120:BG153)),2)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ROUND((SUM(BH120:BH153)),2)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ROUND((SUM(BI120:BI153)),2)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130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3" t="str">
        <f>E7</f>
        <v>Rozšíření kapacit zázemí ZŠ Šlapanice - pavilon G</v>
      </c>
      <c r="F85" s="324"/>
      <c r="G85" s="324"/>
      <c r="H85" s="324"/>
      <c r="I85" s="110"/>
      <c r="J85" s="35"/>
      <c r="K85" s="35"/>
      <c r="L85" s="38"/>
    </row>
    <row r="86" spans="2:12" s="1" customFormat="1" ht="12" customHeight="1">
      <c r="B86" s="34"/>
      <c r="C86" s="29" t="s">
        <v>128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95" t="str">
        <f>E9</f>
        <v>SO 01 - Příprava území</v>
      </c>
      <c r="F87" s="325"/>
      <c r="G87" s="325"/>
      <c r="H87" s="32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11. 12. 2018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Město Šlapanice</v>
      </c>
      <c r="G91" s="35"/>
      <c r="H91" s="35"/>
      <c r="I91" s="112" t="s">
        <v>31</v>
      </c>
      <c r="J91" s="32" t="str">
        <f>E21</f>
        <v>T PROJEKT AED s.r.o.</v>
      </c>
      <c r="K91" s="35"/>
      <c r="L91" s="38"/>
    </row>
    <row r="92" spans="2:12" s="1" customFormat="1" ht="15.2" customHeight="1">
      <c r="B92" s="34"/>
      <c r="C92" s="29" t="s">
        <v>29</v>
      </c>
      <c r="D92" s="35"/>
      <c r="E92" s="35"/>
      <c r="F92" s="27" t="str">
        <f>IF(E18="","",E18)</f>
        <v>Vyplň údaj</v>
      </c>
      <c r="G92" s="35"/>
      <c r="H92" s="35"/>
      <c r="I92" s="112" t="s">
        <v>35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131</v>
      </c>
      <c r="D94" s="147"/>
      <c r="E94" s="147"/>
      <c r="F94" s="147"/>
      <c r="G94" s="147"/>
      <c r="H94" s="147"/>
      <c r="I94" s="148"/>
      <c r="J94" s="149" t="s">
        <v>132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133</v>
      </c>
      <c r="D96" s="35"/>
      <c r="E96" s="35"/>
      <c r="F96" s="35"/>
      <c r="G96" s="35"/>
      <c r="H96" s="35"/>
      <c r="I96" s="110"/>
      <c r="J96" s="79">
        <f>J120</f>
        <v>0</v>
      </c>
      <c r="K96" s="35"/>
      <c r="L96" s="38"/>
      <c r="AU96" s="17" t="s">
        <v>134</v>
      </c>
    </row>
    <row r="97" spans="2:12" s="8" customFormat="1" ht="24.95" customHeight="1">
      <c r="B97" s="151"/>
      <c r="C97" s="152"/>
      <c r="D97" s="153" t="s">
        <v>179</v>
      </c>
      <c r="E97" s="154"/>
      <c r="F97" s="154"/>
      <c r="G97" s="154"/>
      <c r="H97" s="154"/>
      <c r="I97" s="155"/>
      <c r="J97" s="156">
        <f>J121</f>
        <v>0</v>
      </c>
      <c r="K97" s="152"/>
      <c r="L97" s="157"/>
    </row>
    <row r="98" spans="2:12" s="11" customFormat="1" ht="19.9" customHeight="1">
      <c r="B98" s="201"/>
      <c r="C98" s="202"/>
      <c r="D98" s="203" t="s">
        <v>180</v>
      </c>
      <c r="E98" s="204"/>
      <c r="F98" s="204"/>
      <c r="G98" s="204"/>
      <c r="H98" s="204"/>
      <c r="I98" s="205"/>
      <c r="J98" s="206">
        <f>J122</f>
        <v>0</v>
      </c>
      <c r="K98" s="202"/>
      <c r="L98" s="207"/>
    </row>
    <row r="99" spans="2:12" s="11" customFormat="1" ht="19.9" customHeight="1">
      <c r="B99" s="201"/>
      <c r="C99" s="202"/>
      <c r="D99" s="203" t="s">
        <v>181</v>
      </c>
      <c r="E99" s="204"/>
      <c r="F99" s="204"/>
      <c r="G99" s="204"/>
      <c r="H99" s="204"/>
      <c r="I99" s="205"/>
      <c r="J99" s="206">
        <f>J132</f>
        <v>0</v>
      </c>
      <c r="K99" s="202"/>
      <c r="L99" s="207"/>
    </row>
    <row r="100" spans="2:12" s="11" customFormat="1" ht="19.9" customHeight="1">
      <c r="B100" s="201"/>
      <c r="C100" s="202"/>
      <c r="D100" s="203" t="s">
        <v>182</v>
      </c>
      <c r="E100" s="204"/>
      <c r="F100" s="204"/>
      <c r="G100" s="204"/>
      <c r="H100" s="204"/>
      <c r="I100" s="205"/>
      <c r="J100" s="206">
        <f>J139</f>
        <v>0</v>
      </c>
      <c r="K100" s="202"/>
      <c r="L100" s="207"/>
    </row>
    <row r="101" spans="2:12" s="1" customFormat="1" ht="21.75" customHeight="1">
      <c r="B101" s="34"/>
      <c r="C101" s="35"/>
      <c r="D101" s="35"/>
      <c r="E101" s="35"/>
      <c r="F101" s="35"/>
      <c r="G101" s="35"/>
      <c r="H101" s="35"/>
      <c r="I101" s="110"/>
      <c r="J101" s="35"/>
      <c r="K101" s="35"/>
      <c r="L101" s="38"/>
    </row>
    <row r="102" spans="2:12" s="1" customFormat="1" ht="6.95" customHeight="1">
      <c r="B102" s="49"/>
      <c r="C102" s="50"/>
      <c r="D102" s="50"/>
      <c r="E102" s="50"/>
      <c r="F102" s="50"/>
      <c r="G102" s="50"/>
      <c r="H102" s="50"/>
      <c r="I102" s="142"/>
      <c r="J102" s="50"/>
      <c r="K102" s="50"/>
      <c r="L102" s="38"/>
    </row>
    <row r="106" spans="2:12" s="1" customFormat="1" ht="6.95" customHeight="1">
      <c r="B106" s="51"/>
      <c r="C106" s="52"/>
      <c r="D106" s="52"/>
      <c r="E106" s="52"/>
      <c r="F106" s="52"/>
      <c r="G106" s="52"/>
      <c r="H106" s="52"/>
      <c r="I106" s="145"/>
      <c r="J106" s="52"/>
      <c r="K106" s="52"/>
      <c r="L106" s="38"/>
    </row>
    <row r="107" spans="2:12" s="1" customFormat="1" ht="24.95" customHeight="1">
      <c r="B107" s="34"/>
      <c r="C107" s="23" t="s">
        <v>136</v>
      </c>
      <c r="D107" s="35"/>
      <c r="E107" s="35"/>
      <c r="F107" s="35"/>
      <c r="G107" s="35"/>
      <c r="H107" s="35"/>
      <c r="I107" s="110"/>
      <c r="J107" s="35"/>
      <c r="K107" s="35"/>
      <c r="L107" s="38"/>
    </row>
    <row r="108" spans="2:12" s="1" customFormat="1" ht="6.95" customHeight="1">
      <c r="B108" s="34"/>
      <c r="C108" s="35"/>
      <c r="D108" s="35"/>
      <c r="E108" s="35"/>
      <c r="F108" s="35"/>
      <c r="G108" s="35"/>
      <c r="H108" s="35"/>
      <c r="I108" s="110"/>
      <c r="J108" s="35"/>
      <c r="K108" s="35"/>
      <c r="L108" s="38"/>
    </row>
    <row r="109" spans="2:12" s="1" customFormat="1" ht="12" customHeight="1">
      <c r="B109" s="34"/>
      <c r="C109" s="29" t="s">
        <v>16</v>
      </c>
      <c r="D109" s="35"/>
      <c r="E109" s="35"/>
      <c r="F109" s="35"/>
      <c r="G109" s="35"/>
      <c r="H109" s="35"/>
      <c r="I109" s="110"/>
      <c r="J109" s="35"/>
      <c r="K109" s="35"/>
      <c r="L109" s="38"/>
    </row>
    <row r="110" spans="2:12" s="1" customFormat="1" ht="16.5" customHeight="1">
      <c r="B110" s="34"/>
      <c r="C110" s="35"/>
      <c r="D110" s="35"/>
      <c r="E110" s="323" t="str">
        <f>E7</f>
        <v>Rozšíření kapacit zázemí ZŠ Šlapanice - pavilon G</v>
      </c>
      <c r="F110" s="324"/>
      <c r="G110" s="324"/>
      <c r="H110" s="324"/>
      <c r="I110" s="110"/>
      <c r="J110" s="35"/>
      <c r="K110" s="35"/>
      <c r="L110" s="38"/>
    </row>
    <row r="111" spans="2:12" s="1" customFormat="1" ht="12" customHeight="1">
      <c r="B111" s="34"/>
      <c r="C111" s="29" t="s">
        <v>128</v>
      </c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16.5" customHeight="1">
      <c r="B112" s="34"/>
      <c r="C112" s="35"/>
      <c r="D112" s="35"/>
      <c r="E112" s="295" t="str">
        <f>E9</f>
        <v>SO 01 - Příprava území</v>
      </c>
      <c r="F112" s="325"/>
      <c r="G112" s="325"/>
      <c r="H112" s="325"/>
      <c r="I112" s="110"/>
      <c r="J112" s="35"/>
      <c r="K112" s="35"/>
      <c r="L112" s="38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12" s="1" customFormat="1" ht="12" customHeight="1">
      <c r="B114" s="34"/>
      <c r="C114" s="29" t="s">
        <v>20</v>
      </c>
      <c r="D114" s="35"/>
      <c r="E114" s="35"/>
      <c r="F114" s="27" t="str">
        <f>F12</f>
        <v xml:space="preserve"> </v>
      </c>
      <c r="G114" s="35"/>
      <c r="H114" s="35"/>
      <c r="I114" s="112" t="s">
        <v>22</v>
      </c>
      <c r="J114" s="61" t="str">
        <f>IF(J12="","",J12)</f>
        <v>11. 12. 2018</v>
      </c>
      <c r="K114" s="35"/>
      <c r="L114" s="38"/>
    </row>
    <row r="115" spans="2:12" s="1" customFormat="1" ht="6.95" customHeight="1">
      <c r="B115" s="34"/>
      <c r="C115" s="35"/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12" s="1" customFormat="1" ht="27.95" customHeight="1">
      <c r="B116" s="34"/>
      <c r="C116" s="29" t="s">
        <v>24</v>
      </c>
      <c r="D116" s="35"/>
      <c r="E116" s="35"/>
      <c r="F116" s="27" t="str">
        <f>E15</f>
        <v>Město Šlapanice</v>
      </c>
      <c r="G116" s="35"/>
      <c r="H116" s="35"/>
      <c r="I116" s="112" t="s">
        <v>31</v>
      </c>
      <c r="J116" s="32" t="str">
        <f>E21</f>
        <v>T PROJEKT AED s.r.o.</v>
      </c>
      <c r="K116" s="35"/>
      <c r="L116" s="38"/>
    </row>
    <row r="117" spans="2:12" s="1" customFormat="1" ht="15.2" customHeight="1">
      <c r="B117" s="34"/>
      <c r="C117" s="29" t="s">
        <v>29</v>
      </c>
      <c r="D117" s="35"/>
      <c r="E117" s="35"/>
      <c r="F117" s="27" t="str">
        <f>IF(E18="","",E18)</f>
        <v>Vyplň údaj</v>
      </c>
      <c r="G117" s="35"/>
      <c r="H117" s="35"/>
      <c r="I117" s="112" t="s">
        <v>35</v>
      </c>
      <c r="J117" s="32" t="str">
        <f>E24</f>
        <v xml:space="preserve"> </v>
      </c>
      <c r="K117" s="35"/>
      <c r="L117" s="38"/>
    </row>
    <row r="118" spans="2:12" s="1" customFormat="1" ht="10.3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20" s="9" customFormat="1" ht="29.25" customHeight="1">
      <c r="B119" s="158"/>
      <c r="C119" s="159" t="s">
        <v>137</v>
      </c>
      <c r="D119" s="160" t="s">
        <v>63</v>
      </c>
      <c r="E119" s="160" t="s">
        <v>59</v>
      </c>
      <c r="F119" s="160" t="s">
        <v>60</v>
      </c>
      <c r="G119" s="160" t="s">
        <v>138</v>
      </c>
      <c r="H119" s="160" t="s">
        <v>139</v>
      </c>
      <c r="I119" s="161" t="s">
        <v>140</v>
      </c>
      <c r="J119" s="162" t="s">
        <v>132</v>
      </c>
      <c r="K119" s="163" t="s">
        <v>141</v>
      </c>
      <c r="L119" s="164"/>
      <c r="M119" s="70" t="s">
        <v>1</v>
      </c>
      <c r="N119" s="71" t="s">
        <v>42</v>
      </c>
      <c r="O119" s="71" t="s">
        <v>142</v>
      </c>
      <c r="P119" s="71" t="s">
        <v>143</v>
      </c>
      <c r="Q119" s="71" t="s">
        <v>144</v>
      </c>
      <c r="R119" s="71" t="s">
        <v>145</v>
      </c>
      <c r="S119" s="71" t="s">
        <v>146</v>
      </c>
      <c r="T119" s="72" t="s">
        <v>147</v>
      </c>
    </row>
    <row r="120" spans="2:63" s="1" customFormat="1" ht="22.9" customHeight="1">
      <c r="B120" s="34"/>
      <c r="C120" s="77" t="s">
        <v>148</v>
      </c>
      <c r="D120" s="35"/>
      <c r="E120" s="35"/>
      <c r="F120" s="35"/>
      <c r="G120" s="35"/>
      <c r="H120" s="35"/>
      <c r="I120" s="110"/>
      <c r="J120" s="165">
        <f>BK120</f>
        <v>0</v>
      </c>
      <c r="K120" s="35"/>
      <c r="L120" s="38"/>
      <c r="M120" s="73"/>
      <c r="N120" s="74"/>
      <c r="O120" s="74"/>
      <c r="P120" s="166">
        <f>P121</f>
        <v>0</v>
      </c>
      <c r="Q120" s="74"/>
      <c r="R120" s="166">
        <f>R121</f>
        <v>0.022860000000000002</v>
      </c>
      <c r="S120" s="74"/>
      <c r="T120" s="167">
        <f>T121</f>
        <v>1417.265024</v>
      </c>
      <c r="AT120" s="17" t="s">
        <v>77</v>
      </c>
      <c r="AU120" s="17" t="s">
        <v>134</v>
      </c>
      <c r="BK120" s="168">
        <f>BK121</f>
        <v>0</v>
      </c>
    </row>
    <row r="121" spans="2:63" s="10" customFormat="1" ht="25.9" customHeight="1">
      <c r="B121" s="169"/>
      <c r="C121" s="170"/>
      <c r="D121" s="171" t="s">
        <v>77</v>
      </c>
      <c r="E121" s="172" t="s">
        <v>183</v>
      </c>
      <c r="F121" s="172" t="s">
        <v>184</v>
      </c>
      <c r="G121" s="170"/>
      <c r="H121" s="170"/>
      <c r="I121" s="173"/>
      <c r="J121" s="174">
        <f>BK121</f>
        <v>0</v>
      </c>
      <c r="K121" s="170"/>
      <c r="L121" s="175"/>
      <c r="M121" s="176"/>
      <c r="N121" s="177"/>
      <c r="O121" s="177"/>
      <c r="P121" s="178">
        <f>P122+P132+P139</f>
        <v>0</v>
      </c>
      <c r="Q121" s="177"/>
      <c r="R121" s="178">
        <f>R122+R132+R139</f>
        <v>0.022860000000000002</v>
      </c>
      <c r="S121" s="177"/>
      <c r="T121" s="179">
        <f>T122+T132+T139</f>
        <v>1417.265024</v>
      </c>
      <c r="AR121" s="180" t="s">
        <v>14</v>
      </c>
      <c r="AT121" s="181" t="s">
        <v>77</v>
      </c>
      <c r="AU121" s="181" t="s">
        <v>78</v>
      </c>
      <c r="AY121" s="180" t="s">
        <v>151</v>
      </c>
      <c r="BK121" s="182">
        <f>BK122+BK132+BK139</f>
        <v>0</v>
      </c>
    </row>
    <row r="122" spans="2:63" s="10" customFormat="1" ht="22.9" customHeight="1">
      <c r="B122" s="169"/>
      <c r="C122" s="170"/>
      <c r="D122" s="171" t="s">
        <v>77</v>
      </c>
      <c r="E122" s="208" t="s">
        <v>14</v>
      </c>
      <c r="F122" s="208" t="s">
        <v>185</v>
      </c>
      <c r="G122" s="170"/>
      <c r="H122" s="170"/>
      <c r="I122" s="173"/>
      <c r="J122" s="209">
        <f>BK122</f>
        <v>0</v>
      </c>
      <c r="K122" s="170"/>
      <c r="L122" s="175"/>
      <c r="M122" s="176"/>
      <c r="N122" s="177"/>
      <c r="O122" s="177"/>
      <c r="P122" s="178">
        <f>SUM(P123:P131)</f>
        <v>0</v>
      </c>
      <c r="Q122" s="177"/>
      <c r="R122" s="178">
        <f>SUM(R123:R131)</f>
        <v>0.022860000000000002</v>
      </c>
      <c r="S122" s="177"/>
      <c r="T122" s="179">
        <f>SUM(T123:T131)</f>
        <v>1296.549</v>
      </c>
      <c r="AR122" s="180" t="s">
        <v>14</v>
      </c>
      <c r="AT122" s="181" t="s">
        <v>77</v>
      </c>
      <c r="AU122" s="181" t="s">
        <v>14</v>
      </c>
      <c r="AY122" s="180" t="s">
        <v>151</v>
      </c>
      <c r="BK122" s="182">
        <f>SUM(BK123:BK131)</f>
        <v>0</v>
      </c>
    </row>
    <row r="123" spans="2:65" s="1" customFormat="1" ht="24" customHeight="1">
      <c r="B123" s="34"/>
      <c r="C123" s="183" t="s">
        <v>14</v>
      </c>
      <c r="D123" s="183" t="s">
        <v>153</v>
      </c>
      <c r="E123" s="184" t="s">
        <v>186</v>
      </c>
      <c r="F123" s="185" t="s">
        <v>187</v>
      </c>
      <c r="G123" s="186" t="s">
        <v>188</v>
      </c>
      <c r="H123" s="187">
        <v>1249</v>
      </c>
      <c r="I123" s="188"/>
      <c r="J123" s="189">
        <f>ROUND(I123*H123,2)</f>
        <v>0</v>
      </c>
      <c r="K123" s="185" t="s">
        <v>157</v>
      </c>
      <c r="L123" s="38"/>
      <c r="M123" s="190" t="s">
        <v>1</v>
      </c>
      <c r="N123" s="191" t="s">
        <v>43</v>
      </c>
      <c r="O123" s="66"/>
      <c r="P123" s="192">
        <f>O123*H123</f>
        <v>0</v>
      </c>
      <c r="Q123" s="192">
        <v>0</v>
      </c>
      <c r="R123" s="192">
        <f>Q123*H123</f>
        <v>0</v>
      </c>
      <c r="S123" s="192">
        <v>0.625</v>
      </c>
      <c r="T123" s="193">
        <f>S123*H123</f>
        <v>780.625</v>
      </c>
      <c r="AR123" s="194" t="s">
        <v>167</v>
      </c>
      <c r="AT123" s="194" t="s">
        <v>153</v>
      </c>
      <c r="AU123" s="194" t="s">
        <v>87</v>
      </c>
      <c r="AY123" s="17" t="s">
        <v>151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17" t="s">
        <v>14</v>
      </c>
      <c r="BK123" s="195">
        <f>ROUND(I123*H123,2)</f>
        <v>0</v>
      </c>
      <c r="BL123" s="17" t="s">
        <v>167</v>
      </c>
      <c r="BM123" s="194" t="s">
        <v>189</v>
      </c>
    </row>
    <row r="124" spans="2:65" s="1" customFormat="1" ht="24" customHeight="1">
      <c r="B124" s="34"/>
      <c r="C124" s="183" t="s">
        <v>87</v>
      </c>
      <c r="D124" s="183" t="s">
        <v>153</v>
      </c>
      <c r="E124" s="184" t="s">
        <v>190</v>
      </c>
      <c r="F124" s="185" t="s">
        <v>191</v>
      </c>
      <c r="G124" s="186" t="s">
        <v>188</v>
      </c>
      <c r="H124" s="187">
        <v>1503</v>
      </c>
      <c r="I124" s="188"/>
      <c r="J124" s="189">
        <f>ROUND(I124*H124,2)</f>
        <v>0</v>
      </c>
      <c r="K124" s="185" t="s">
        <v>157</v>
      </c>
      <c r="L124" s="38"/>
      <c r="M124" s="190" t="s">
        <v>1</v>
      </c>
      <c r="N124" s="191" t="s">
        <v>43</v>
      </c>
      <c r="O124" s="66"/>
      <c r="P124" s="192">
        <f>O124*H124</f>
        <v>0</v>
      </c>
      <c r="Q124" s="192">
        <v>0</v>
      </c>
      <c r="R124" s="192">
        <f>Q124*H124</f>
        <v>0</v>
      </c>
      <c r="S124" s="192">
        <v>0.3</v>
      </c>
      <c r="T124" s="193">
        <f>S124*H124</f>
        <v>450.9</v>
      </c>
      <c r="AR124" s="194" t="s">
        <v>167</v>
      </c>
      <c r="AT124" s="194" t="s">
        <v>153</v>
      </c>
      <c r="AU124" s="194" t="s">
        <v>87</v>
      </c>
      <c r="AY124" s="17" t="s">
        <v>151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17" t="s">
        <v>14</v>
      </c>
      <c r="BK124" s="195">
        <f>ROUND(I124*H124,2)</f>
        <v>0</v>
      </c>
      <c r="BL124" s="17" t="s">
        <v>167</v>
      </c>
      <c r="BM124" s="194" t="s">
        <v>192</v>
      </c>
    </row>
    <row r="125" spans="2:65" s="1" customFormat="1" ht="24" customHeight="1">
      <c r="B125" s="34"/>
      <c r="C125" s="183" t="s">
        <v>193</v>
      </c>
      <c r="D125" s="183" t="s">
        <v>153</v>
      </c>
      <c r="E125" s="184" t="s">
        <v>194</v>
      </c>
      <c r="F125" s="185" t="s">
        <v>195</v>
      </c>
      <c r="G125" s="186" t="s">
        <v>188</v>
      </c>
      <c r="H125" s="187">
        <v>254</v>
      </c>
      <c r="I125" s="188"/>
      <c r="J125" s="189">
        <f>ROUND(I125*H125,2)</f>
        <v>0</v>
      </c>
      <c r="K125" s="185" t="s">
        <v>157</v>
      </c>
      <c r="L125" s="38"/>
      <c r="M125" s="190" t="s">
        <v>1</v>
      </c>
      <c r="N125" s="191" t="s">
        <v>43</v>
      </c>
      <c r="O125" s="66"/>
      <c r="P125" s="192">
        <f>O125*H125</f>
        <v>0</v>
      </c>
      <c r="Q125" s="192">
        <v>9E-05</v>
      </c>
      <c r="R125" s="192">
        <f>Q125*H125</f>
        <v>0.022860000000000002</v>
      </c>
      <c r="S125" s="192">
        <v>0.256</v>
      </c>
      <c r="T125" s="193">
        <f>S125*H125</f>
        <v>65.024</v>
      </c>
      <c r="AR125" s="194" t="s">
        <v>167</v>
      </c>
      <c r="AT125" s="194" t="s">
        <v>153</v>
      </c>
      <c r="AU125" s="194" t="s">
        <v>87</v>
      </c>
      <c r="AY125" s="17" t="s">
        <v>151</v>
      </c>
      <c r="BE125" s="195">
        <f>IF(N125="základní",J125,0)</f>
        <v>0</v>
      </c>
      <c r="BF125" s="195">
        <f>IF(N125="snížená",J125,0)</f>
        <v>0</v>
      </c>
      <c r="BG125" s="195">
        <f>IF(N125="zákl. přenesená",J125,0)</f>
        <v>0</v>
      </c>
      <c r="BH125" s="195">
        <f>IF(N125="sníž. přenesená",J125,0)</f>
        <v>0</v>
      </c>
      <c r="BI125" s="195">
        <f>IF(N125="nulová",J125,0)</f>
        <v>0</v>
      </c>
      <c r="BJ125" s="17" t="s">
        <v>14</v>
      </c>
      <c r="BK125" s="195">
        <f>ROUND(I125*H125,2)</f>
        <v>0</v>
      </c>
      <c r="BL125" s="17" t="s">
        <v>167</v>
      </c>
      <c r="BM125" s="194" t="s">
        <v>196</v>
      </c>
    </row>
    <row r="126" spans="2:65" s="1" customFormat="1" ht="24" customHeight="1">
      <c r="B126" s="34"/>
      <c r="C126" s="183" t="s">
        <v>197</v>
      </c>
      <c r="D126" s="183" t="s">
        <v>153</v>
      </c>
      <c r="E126" s="184" t="s">
        <v>198</v>
      </c>
      <c r="F126" s="185" t="s">
        <v>199</v>
      </c>
      <c r="G126" s="186" t="s">
        <v>200</v>
      </c>
      <c r="H126" s="187">
        <v>150</v>
      </c>
      <c r="I126" s="188"/>
      <c r="J126" s="189">
        <f>ROUND(I126*H126,2)</f>
        <v>0</v>
      </c>
      <c r="K126" s="185" t="s">
        <v>157</v>
      </c>
      <c r="L126" s="38"/>
      <c r="M126" s="190" t="s">
        <v>1</v>
      </c>
      <c r="N126" s="191" t="s">
        <v>43</v>
      </c>
      <c r="O126" s="66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AR126" s="194" t="s">
        <v>167</v>
      </c>
      <c r="AT126" s="194" t="s">
        <v>153</v>
      </c>
      <c r="AU126" s="194" t="s">
        <v>87</v>
      </c>
      <c r="AY126" s="17" t="s">
        <v>151</v>
      </c>
      <c r="BE126" s="195">
        <f>IF(N126="základní",J126,0)</f>
        <v>0</v>
      </c>
      <c r="BF126" s="195">
        <f>IF(N126="snížená",J126,0)</f>
        <v>0</v>
      </c>
      <c r="BG126" s="195">
        <f>IF(N126="zákl. přenesená",J126,0)</f>
        <v>0</v>
      </c>
      <c r="BH126" s="195">
        <f>IF(N126="sníž. přenesená",J126,0)</f>
        <v>0</v>
      </c>
      <c r="BI126" s="195">
        <f>IF(N126="nulová",J126,0)</f>
        <v>0</v>
      </c>
      <c r="BJ126" s="17" t="s">
        <v>14</v>
      </c>
      <c r="BK126" s="195">
        <f>ROUND(I126*H126,2)</f>
        <v>0</v>
      </c>
      <c r="BL126" s="17" t="s">
        <v>167</v>
      </c>
      <c r="BM126" s="194" t="s">
        <v>201</v>
      </c>
    </row>
    <row r="127" spans="2:51" s="12" customFormat="1" ht="11.25">
      <c r="B127" s="210"/>
      <c r="C127" s="211"/>
      <c r="D127" s="212" t="s">
        <v>202</v>
      </c>
      <c r="E127" s="213" t="s">
        <v>1</v>
      </c>
      <c r="F127" s="214" t="s">
        <v>203</v>
      </c>
      <c r="G127" s="211"/>
      <c r="H127" s="215">
        <v>150</v>
      </c>
      <c r="I127" s="216"/>
      <c r="J127" s="211"/>
      <c r="K127" s="211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202</v>
      </c>
      <c r="AU127" s="221" t="s">
        <v>87</v>
      </c>
      <c r="AV127" s="12" t="s">
        <v>87</v>
      </c>
      <c r="AW127" s="12" t="s">
        <v>34</v>
      </c>
      <c r="AX127" s="12" t="s">
        <v>14</v>
      </c>
      <c r="AY127" s="221" t="s">
        <v>151</v>
      </c>
    </row>
    <row r="128" spans="2:65" s="1" customFormat="1" ht="16.5" customHeight="1">
      <c r="B128" s="34"/>
      <c r="C128" s="183" t="s">
        <v>204</v>
      </c>
      <c r="D128" s="183" t="s">
        <v>153</v>
      </c>
      <c r="E128" s="184" t="s">
        <v>205</v>
      </c>
      <c r="F128" s="185" t="s">
        <v>206</v>
      </c>
      <c r="G128" s="186" t="s">
        <v>200</v>
      </c>
      <c r="H128" s="187">
        <v>150</v>
      </c>
      <c r="I128" s="188"/>
      <c r="J128" s="189">
        <f>ROUND(I128*H128,2)</f>
        <v>0</v>
      </c>
      <c r="K128" s="185" t="s">
        <v>157</v>
      </c>
      <c r="L128" s="38"/>
      <c r="M128" s="190" t="s">
        <v>1</v>
      </c>
      <c r="N128" s="191" t="s">
        <v>43</v>
      </c>
      <c r="O128" s="66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AR128" s="194" t="s">
        <v>167</v>
      </c>
      <c r="AT128" s="194" t="s">
        <v>153</v>
      </c>
      <c r="AU128" s="194" t="s">
        <v>87</v>
      </c>
      <c r="AY128" s="17" t="s">
        <v>151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17" t="s">
        <v>14</v>
      </c>
      <c r="BK128" s="195">
        <f>ROUND(I128*H128,2)</f>
        <v>0</v>
      </c>
      <c r="BL128" s="17" t="s">
        <v>167</v>
      </c>
      <c r="BM128" s="194" t="s">
        <v>207</v>
      </c>
    </row>
    <row r="129" spans="2:65" s="1" customFormat="1" ht="24" customHeight="1">
      <c r="B129" s="34"/>
      <c r="C129" s="183" t="s">
        <v>208</v>
      </c>
      <c r="D129" s="183" t="s">
        <v>153</v>
      </c>
      <c r="E129" s="184" t="s">
        <v>209</v>
      </c>
      <c r="F129" s="185" t="s">
        <v>210</v>
      </c>
      <c r="G129" s="186" t="s">
        <v>200</v>
      </c>
      <c r="H129" s="187">
        <v>150</v>
      </c>
      <c r="I129" s="188"/>
      <c r="J129" s="189">
        <f>ROUND(I129*H129,2)</f>
        <v>0</v>
      </c>
      <c r="K129" s="185" t="s">
        <v>157</v>
      </c>
      <c r="L129" s="38"/>
      <c r="M129" s="190" t="s">
        <v>1</v>
      </c>
      <c r="N129" s="191" t="s">
        <v>43</v>
      </c>
      <c r="O129" s="66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194" t="s">
        <v>167</v>
      </c>
      <c r="AT129" s="194" t="s">
        <v>153</v>
      </c>
      <c r="AU129" s="194" t="s">
        <v>87</v>
      </c>
      <c r="AY129" s="17" t="s">
        <v>151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17" t="s">
        <v>14</v>
      </c>
      <c r="BK129" s="195">
        <f>ROUND(I129*H129,2)</f>
        <v>0</v>
      </c>
      <c r="BL129" s="17" t="s">
        <v>167</v>
      </c>
      <c r="BM129" s="194" t="s">
        <v>211</v>
      </c>
    </row>
    <row r="130" spans="2:51" s="12" customFormat="1" ht="11.25">
      <c r="B130" s="210"/>
      <c r="C130" s="211"/>
      <c r="D130" s="212" t="s">
        <v>202</v>
      </c>
      <c r="E130" s="213" t="s">
        <v>1</v>
      </c>
      <c r="F130" s="214" t="s">
        <v>212</v>
      </c>
      <c r="G130" s="211"/>
      <c r="H130" s="215">
        <v>150</v>
      </c>
      <c r="I130" s="216"/>
      <c r="J130" s="211"/>
      <c r="K130" s="211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202</v>
      </c>
      <c r="AU130" s="221" t="s">
        <v>87</v>
      </c>
      <c r="AV130" s="12" t="s">
        <v>87</v>
      </c>
      <c r="AW130" s="12" t="s">
        <v>34</v>
      </c>
      <c r="AX130" s="12" t="s">
        <v>14</v>
      </c>
      <c r="AY130" s="221" t="s">
        <v>151</v>
      </c>
    </row>
    <row r="131" spans="2:65" s="1" customFormat="1" ht="16.5" customHeight="1">
      <c r="B131" s="34"/>
      <c r="C131" s="183" t="s">
        <v>213</v>
      </c>
      <c r="D131" s="183" t="s">
        <v>153</v>
      </c>
      <c r="E131" s="184" t="s">
        <v>214</v>
      </c>
      <c r="F131" s="185" t="s">
        <v>215</v>
      </c>
      <c r="G131" s="186" t="s">
        <v>188</v>
      </c>
      <c r="H131" s="187">
        <v>1503</v>
      </c>
      <c r="I131" s="188"/>
      <c r="J131" s="189">
        <f>ROUND(I131*H131,2)</f>
        <v>0</v>
      </c>
      <c r="K131" s="185" t="s">
        <v>157</v>
      </c>
      <c r="L131" s="38"/>
      <c r="M131" s="190" t="s">
        <v>1</v>
      </c>
      <c r="N131" s="191" t="s">
        <v>43</v>
      </c>
      <c r="O131" s="66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AR131" s="194" t="s">
        <v>167</v>
      </c>
      <c r="AT131" s="194" t="s">
        <v>153</v>
      </c>
      <c r="AU131" s="194" t="s">
        <v>87</v>
      </c>
      <c r="AY131" s="17" t="s">
        <v>151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17" t="s">
        <v>14</v>
      </c>
      <c r="BK131" s="195">
        <f>ROUND(I131*H131,2)</f>
        <v>0</v>
      </c>
      <c r="BL131" s="17" t="s">
        <v>167</v>
      </c>
      <c r="BM131" s="194" t="s">
        <v>216</v>
      </c>
    </row>
    <row r="132" spans="2:63" s="10" customFormat="1" ht="22.9" customHeight="1">
      <c r="B132" s="169"/>
      <c r="C132" s="170"/>
      <c r="D132" s="171" t="s">
        <v>77</v>
      </c>
      <c r="E132" s="208" t="s">
        <v>217</v>
      </c>
      <c r="F132" s="208" t="s">
        <v>218</v>
      </c>
      <c r="G132" s="170"/>
      <c r="H132" s="170"/>
      <c r="I132" s="173"/>
      <c r="J132" s="209">
        <f>BK132</f>
        <v>0</v>
      </c>
      <c r="K132" s="170"/>
      <c r="L132" s="175"/>
      <c r="M132" s="176"/>
      <c r="N132" s="177"/>
      <c r="O132" s="177"/>
      <c r="P132" s="178">
        <f>SUM(P133:P138)</f>
        <v>0</v>
      </c>
      <c r="Q132" s="177"/>
      <c r="R132" s="178">
        <f>SUM(R133:R138)</f>
        <v>0</v>
      </c>
      <c r="S132" s="177"/>
      <c r="T132" s="179">
        <f>SUM(T133:T138)</f>
        <v>120.716024</v>
      </c>
      <c r="AR132" s="180" t="s">
        <v>14</v>
      </c>
      <c r="AT132" s="181" t="s">
        <v>77</v>
      </c>
      <c r="AU132" s="181" t="s">
        <v>14</v>
      </c>
      <c r="AY132" s="180" t="s">
        <v>151</v>
      </c>
      <c r="BK132" s="182">
        <f>SUM(BK133:BK138)</f>
        <v>0</v>
      </c>
    </row>
    <row r="133" spans="2:65" s="1" customFormat="1" ht="16.5" customHeight="1">
      <c r="B133" s="34"/>
      <c r="C133" s="183" t="s">
        <v>150</v>
      </c>
      <c r="D133" s="183" t="s">
        <v>153</v>
      </c>
      <c r="E133" s="184" t="s">
        <v>219</v>
      </c>
      <c r="F133" s="185" t="s">
        <v>220</v>
      </c>
      <c r="G133" s="186" t="s">
        <v>200</v>
      </c>
      <c r="H133" s="187">
        <v>12.034</v>
      </c>
      <c r="I133" s="188"/>
      <c r="J133" s="189">
        <f>ROUND(I133*H133,2)</f>
        <v>0</v>
      </c>
      <c r="K133" s="185" t="s">
        <v>157</v>
      </c>
      <c r="L133" s="38"/>
      <c r="M133" s="190" t="s">
        <v>1</v>
      </c>
      <c r="N133" s="191" t="s">
        <v>43</v>
      </c>
      <c r="O133" s="66"/>
      <c r="P133" s="192">
        <f>O133*H133</f>
        <v>0</v>
      </c>
      <c r="Q133" s="192">
        <v>0</v>
      </c>
      <c r="R133" s="192">
        <f>Q133*H133</f>
        <v>0</v>
      </c>
      <c r="S133" s="192">
        <v>2</v>
      </c>
      <c r="T133" s="193">
        <f>S133*H133</f>
        <v>24.068</v>
      </c>
      <c r="AR133" s="194" t="s">
        <v>167</v>
      </c>
      <c r="AT133" s="194" t="s">
        <v>153</v>
      </c>
      <c r="AU133" s="194" t="s">
        <v>87</v>
      </c>
      <c r="AY133" s="17" t="s">
        <v>151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7" t="s">
        <v>14</v>
      </c>
      <c r="BK133" s="195">
        <f>ROUND(I133*H133,2)</f>
        <v>0</v>
      </c>
      <c r="BL133" s="17" t="s">
        <v>167</v>
      </c>
      <c r="BM133" s="194" t="s">
        <v>221</v>
      </c>
    </row>
    <row r="134" spans="2:51" s="12" customFormat="1" ht="22.5">
      <c r="B134" s="210"/>
      <c r="C134" s="211"/>
      <c r="D134" s="212" t="s">
        <v>202</v>
      </c>
      <c r="E134" s="213" t="s">
        <v>1</v>
      </c>
      <c r="F134" s="214" t="s">
        <v>222</v>
      </c>
      <c r="G134" s="211"/>
      <c r="H134" s="215">
        <v>12.034</v>
      </c>
      <c r="I134" s="216"/>
      <c r="J134" s="211"/>
      <c r="K134" s="211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202</v>
      </c>
      <c r="AU134" s="221" t="s">
        <v>87</v>
      </c>
      <c r="AV134" s="12" t="s">
        <v>87</v>
      </c>
      <c r="AW134" s="12" t="s">
        <v>34</v>
      </c>
      <c r="AX134" s="12" t="s">
        <v>14</v>
      </c>
      <c r="AY134" s="221" t="s">
        <v>151</v>
      </c>
    </row>
    <row r="135" spans="2:65" s="1" customFormat="1" ht="16.5" customHeight="1">
      <c r="B135" s="34"/>
      <c r="C135" s="183" t="s">
        <v>174</v>
      </c>
      <c r="D135" s="183" t="s">
        <v>153</v>
      </c>
      <c r="E135" s="184" t="s">
        <v>223</v>
      </c>
      <c r="F135" s="185" t="s">
        <v>224</v>
      </c>
      <c r="G135" s="186" t="s">
        <v>200</v>
      </c>
      <c r="H135" s="187">
        <v>40</v>
      </c>
      <c r="I135" s="188"/>
      <c r="J135" s="189">
        <f>ROUND(I135*H135,2)</f>
        <v>0</v>
      </c>
      <c r="K135" s="185" t="s">
        <v>157</v>
      </c>
      <c r="L135" s="38"/>
      <c r="M135" s="190" t="s">
        <v>1</v>
      </c>
      <c r="N135" s="191" t="s">
        <v>43</v>
      </c>
      <c r="O135" s="66"/>
      <c r="P135" s="192">
        <f>O135*H135</f>
        <v>0</v>
      </c>
      <c r="Q135" s="192">
        <v>0</v>
      </c>
      <c r="R135" s="192">
        <f>Q135*H135</f>
        <v>0</v>
      </c>
      <c r="S135" s="192">
        <v>2.4</v>
      </c>
      <c r="T135" s="193">
        <f>S135*H135</f>
        <v>96</v>
      </c>
      <c r="AR135" s="194" t="s">
        <v>167</v>
      </c>
      <c r="AT135" s="194" t="s">
        <v>153</v>
      </c>
      <c r="AU135" s="194" t="s">
        <v>87</v>
      </c>
      <c r="AY135" s="17" t="s">
        <v>151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17" t="s">
        <v>14</v>
      </c>
      <c r="BK135" s="195">
        <f>ROUND(I135*H135,2)</f>
        <v>0</v>
      </c>
      <c r="BL135" s="17" t="s">
        <v>167</v>
      </c>
      <c r="BM135" s="194" t="s">
        <v>225</v>
      </c>
    </row>
    <row r="136" spans="2:51" s="12" customFormat="1" ht="11.25">
      <c r="B136" s="210"/>
      <c r="C136" s="211"/>
      <c r="D136" s="212" t="s">
        <v>202</v>
      </c>
      <c r="E136" s="213" t="s">
        <v>1</v>
      </c>
      <c r="F136" s="214" t="s">
        <v>226</v>
      </c>
      <c r="G136" s="211"/>
      <c r="H136" s="215">
        <v>40</v>
      </c>
      <c r="I136" s="216"/>
      <c r="J136" s="211"/>
      <c r="K136" s="211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202</v>
      </c>
      <c r="AU136" s="221" t="s">
        <v>87</v>
      </c>
      <c r="AV136" s="12" t="s">
        <v>87</v>
      </c>
      <c r="AW136" s="12" t="s">
        <v>34</v>
      </c>
      <c r="AX136" s="12" t="s">
        <v>14</v>
      </c>
      <c r="AY136" s="221" t="s">
        <v>151</v>
      </c>
    </row>
    <row r="137" spans="2:65" s="1" customFormat="1" ht="24" customHeight="1">
      <c r="B137" s="34"/>
      <c r="C137" s="183" t="s">
        <v>152</v>
      </c>
      <c r="D137" s="183" t="s">
        <v>153</v>
      </c>
      <c r="E137" s="184" t="s">
        <v>227</v>
      </c>
      <c r="F137" s="185" t="s">
        <v>228</v>
      </c>
      <c r="G137" s="186" t="s">
        <v>229</v>
      </c>
      <c r="H137" s="187">
        <v>261.3</v>
      </c>
      <c r="I137" s="188"/>
      <c r="J137" s="189">
        <f>ROUND(I137*H137,2)</f>
        <v>0</v>
      </c>
      <c r="K137" s="185" t="s">
        <v>157</v>
      </c>
      <c r="L137" s="38"/>
      <c r="M137" s="190" t="s">
        <v>1</v>
      </c>
      <c r="N137" s="191" t="s">
        <v>43</v>
      </c>
      <c r="O137" s="66"/>
      <c r="P137" s="192">
        <f>O137*H137</f>
        <v>0</v>
      </c>
      <c r="Q137" s="192">
        <v>0</v>
      </c>
      <c r="R137" s="192">
        <f>Q137*H137</f>
        <v>0</v>
      </c>
      <c r="S137" s="192">
        <v>0.00248</v>
      </c>
      <c r="T137" s="193">
        <f>S137*H137</f>
        <v>0.648024</v>
      </c>
      <c r="AR137" s="194" t="s">
        <v>167</v>
      </c>
      <c r="AT137" s="194" t="s">
        <v>153</v>
      </c>
      <c r="AU137" s="194" t="s">
        <v>87</v>
      </c>
      <c r="AY137" s="17" t="s">
        <v>151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17" t="s">
        <v>14</v>
      </c>
      <c r="BK137" s="195">
        <f>ROUND(I137*H137,2)</f>
        <v>0</v>
      </c>
      <c r="BL137" s="17" t="s">
        <v>167</v>
      </c>
      <c r="BM137" s="194" t="s">
        <v>230</v>
      </c>
    </row>
    <row r="138" spans="2:51" s="12" customFormat="1" ht="11.25">
      <c r="B138" s="210"/>
      <c r="C138" s="211"/>
      <c r="D138" s="212" t="s">
        <v>202</v>
      </c>
      <c r="E138" s="213" t="s">
        <v>1</v>
      </c>
      <c r="F138" s="214" t="s">
        <v>231</v>
      </c>
      <c r="G138" s="211"/>
      <c r="H138" s="215">
        <v>261.3</v>
      </c>
      <c r="I138" s="216"/>
      <c r="J138" s="211"/>
      <c r="K138" s="211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202</v>
      </c>
      <c r="AU138" s="221" t="s">
        <v>87</v>
      </c>
      <c r="AV138" s="12" t="s">
        <v>87</v>
      </c>
      <c r="AW138" s="12" t="s">
        <v>34</v>
      </c>
      <c r="AX138" s="12" t="s">
        <v>14</v>
      </c>
      <c r="AY138" s="221" t="s">
        <v>151</v>
      </c>
    </row>
    <row r="139" spans="2:63" s="10" customFormat="1" ht="22.9" customHeight="1">
      <c r="B139" s="169"/>
      <c r="C139" s="170"/>
      <c r="D139" s="171" t="s">
        <v>77</v>
      </c>
      <c r="E139" s="208" t="s">
        <v>232</v>
      </c>
      <c r="F139" s="208" t="s">
        <v>233</v>
      </c>
      <c r="G139" s="170"/>
      <c r="H139" s="170"/>
      <c r="I139" s="173"/>
      <c r="J139" s="209">
        <f>BK139</f>
        <v>0</v>
      </c>
      <c r="K139" s="170"/>
      <c r="L139" s="175"/>
      <c r="M139" s="176"/>
      <c r="N139" s="177"/>
      <c r="O139" s="177"/>
      <c r="P139" s="178">
        <f>SUM(P140:P153)</f>
        <v>0</v>
      </c>
      <c r="Q139" s="177"/>
      <c r="R139" s="178">
        <f>SUM(R140:R153)</f>
        <v>0</v>
      </c>
      <c r="S139" s="177"/>
      <c r="T139" s="179">
        <f>SUM(T140:T153)</f>
        <v>0</v>
      </c>
      <c r="AR139" s="180" t="s">
        <v>14</v>
      </c>
      <c r="AT139" s="181" t="s">
        <v>77</v>
      </c>
      <c r="AU139" s="181" t="s">
        <v>14</v>
      </c>
      <c r="AY139" s="180" t="s">
        <v>151</v>
      </c>
      <c r="BK139" s="182">
        <f>SUM(BK140:BK153)</f>
        <v>0</v>
      </c>
    </row>
    <row r="140" spans="2:65" s="1" customFormat="1" ht="24" customHeight="1">
      <c r="B140" s="34"/>
      <c r="C140" s="183" t="s">
        <v>234</v>
      </c>
      <c r="D140" s="183" t="s">
        <v>153</v>
      </c>
      <c r="E140" s="184" t="s">
        <v>235</v>
      </c>
      <c r="F140" s="185" t="s">
        <v>236</v>
      </c>
      <c r="G140" s="186" t="s">
        <v>237</v>
      </c>
      <c r="H140" s="187">
        <v>2033.727</v>
      </c>
      <c r="I140" s="188"/>
      <c r="J140" s="189">
        <f>ROUND(I140*H140,2)</f>
        <v>0</v>
      </c>
      <c r="K140" s="185" t="s">
        <v>157</v>
      </c>
      <c r="L140" s="38"/>
      <c r="M140" s="190" t="s">
        <v>1</v>
      </c>
      <c r="N140" s="191" t="s">
        <v>43</v>
      </c>
      <c r="O140" s="66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194" t="s">
        <v>167</v>
      </c>
      <c r="AT140" s="194" t="s">
        <v>153</v>
      </c>
      <c r="AU140" s="194" t="s">
        <v>87</v>
      </c>
      <c r="AY140" s="17" t="s">
        <v>151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7" t="s">
        <v>14</v>
      </c>
      <c r="BK140" s="195">
        <f>ROUND(I140*H140,2)</f>
        <v>0</v>
      </c>
      <c r="BL140" s="17" t="s">
        <v>167</v>
      </c>
      <c r="BM140" s="194" t="s">
        <v>238</v>
      </c>
    </row>
    <row r="141" spans="2:51" s="12" customFormat="1" ht="11.25">
      <c r="B141" s="210"/>
      <c r="C141" s="211"/>
      <c r="D141" s="212" t="s">
        <v>202</v>
      </c>
      <c r="E141" s="213" t="s">
        <v>1</v>
      </c>
      <c r="F141" s="214" t="s">
        <v>239</v>
      </c>
      <c r="G141" s="211"/>
      <c r="H141" s="215">
        <v>1420.119</v>
      </c>
      <c r="I141" s="216"/>
      <c r="J141" s="211"/>
      <c r="K141" s="211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202</v>
      </c>
      <c r="AU141" s="221" t="s">
        <v>87</v>
      </c>
      <c r="AV141" s="12" t="s">
        <v>87</v>
      </c>
      <c r="AW141" s="12" t="s">
        <v>34</v>
      </c>
      <c r="AX141" s="12" t="s">
        <v>78</v>
      </c>
      <c r="AY141" s="221" t="s">
        <v>151</v>
      </c>
    </row>
    <row r="142" spans="2:51" s="12" customFormat="1" ht="11.25">
      <c r="B142" s="210"/>
      <c r="C142" s="211"/>
      <c r="D142" s="212" t="s">
        <v>202</v>
      </c>
      <c r="E142" s="213" t="s">
        <v>1</v>
      </c>
      <c r="F142" s="214" t="s">
        <v>240</v>
      </c>
      <c r="G142" s="211"/>
      <c r="H142" s="215">
        <v>96.172</v>
      </c>
      <c r="I142" s="216"/>
      <c r="J142" s="211"/>
      <c r="K142" s="211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202</v>
      </c>
      <c r="AU142" s="221" t="s">
        <v>87</v>
      </c>
      <c r="AV142" s="12" t="s">
        <v>87</v>
      </c>
      <c r="AW142" s="12" t="s">
        <v>34</v>
      </c>
      <c r="AX142" s="12" t="s">
        <v>78</v>
      </c>
      <c r="AY142" s="221" t="s">
        <v>151</v>
      </c>
    </row>
    <row r="143" spans="2:51" s="12" customFormat="1" ht="11.25">
      <c r="B143" s="210"/>
      <c r="C143" s="211"/>
      <c r="D143" s="212" t="s">
        <v>202</v>
      </c>
      <c r="E143" s="213" t="s">
        <v>1</v>
      </c>
      <c r="F143" s="214" t="s">
        <v>241</v>
      </c>
      <c r="G143" s="211"/>
      <c r="H143" s="215">
        <v>68.119</v>
      </c>
      <c r="I143" s="216"/>
      <c r="J143" s="211"/>
      <c r="K143" s="211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202</v>
      </c>
      <c r="AU143" s="221" t="s">
        <v>87</v>
      </c>
      <c r="AV143" s="12" t="s">
        <v>87</v>
      </c>
      <c r="AW143" s="12" t="s">
        <v>34</v>
      </c>
      <c r="AX143" s="12" t="s">
        <v>78</v>
      </c>
      <c r="AY143" s="221" t="s">
        <v>151</v>
      </c>
    </row>
    <row r="144" spans="2:51" s="12" customFormat="1" ht="11.25">
      <c r="B144" s="210"/>
      <c r="C144" s="211"/>
      <c r="D144" s="212" t="s">
        <v>202</v>
      </c>
      <c r="E144" s="213" t="s">
        <v>1</v>
      </c>
      <c r="F144" s="214" t="s">
        <v>242</v>
      </c>
      <c r="G144" s="211"/>
      <c r="H144" s="215">
        <v>449.317</v>
      </c>
      <c r="I144" s="216"/>
      <c r="J144" s="211"/>
      <c r="K144" s="211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202</v>
      </c>
      <c r="AU144" s="221" t="s">
        <v>87</v>
      </c>
      <c r="AV144" s="12" t="s">
        <v>87</v>
      </c>
      <c r="AW144" s="12" t="s">
        <v>34</v>
      </c>
      <c r="AX144" s="12" t="s">
        <v>78</v>
      </c>
      <c r="AY144" s="221" t="s">
        <v>151</v>
      </c>
    </row>
    <row r="145" spans="2:51" s="13" customFormat="1" ht="11.25">
      <c r="B145" s="222"/>
      <c r="C145" s="223"/>
      <c r="D145" s="212" t="s">
        <v>202</v>
      </c>
      <c r="E145" s="224" t="s">
        <v>1</v>
      </c>
      <c r="F145" s="225" t="s">
        <v>243</v>
      </c>
      <c r="G145" s="223"/>
      <c r="H145" s="226">
        <v>2033.727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202</v>
      </c>
      <c r="AU145" s="232" t="s">
        <v>87</v>
      </c>
      <c r="AV145" s="13" t="s">
        <v>167</v>
      </c>
      <c r="AW145" s="13" t="s">
        <v>34</v>
      </c>
      <c r="AX145" s="13" t="s">
        <v>14</v>
      </c>
      <c r="AY145" s="232" t="s">
        <v>151</v>
      </c>
    </row>
    <row r="146" spans="2:65" s="1" customFormat="1" ht="24" customHeight="1">
      <c r="B146" s="34"/>
      <c r="C146" s="183" t="s">
        <v>217</v>
      </c>
      <c r="D146" s="183" t="s">
        <v>153</v>
      </c>
      <c r="E146" s="184" t="s">
        <v>244</v>
      </c>
      <c r="F146" s="185" t="s">
        <v>245</v>
      </c>
      <c r="G146" s="186" t="s">
        <v>237</v>
      </c>
      <c r="H146" s="187">
        <v>2033.727</v>
      </c>
      <c r="I146" s="188"/>
      <c r="J146" s="189">
        <f>ROUND(I146*H146,2)</f>
        <v>0</v>
      </c>
      <c r="K146" s="185" t="s">
        <v>157</v>
      </c>
      <c r="L146" s="38"/>
      <c r="M146" s="190" t="s">
        <v>1</v>
      </c>
      <c r="N146" s="191" t="s">
        <v>43</v>
      </c>
      <c r="O146" s="66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AR146" s="194" t="s">
        <v>167</v>
      </c>
      <c r="AT146" s="194" t="s">
        <v>153</v>
      </c>
      <c r="AU146" s="194" t="s">
        <v>87</v>
      </c>
      <c r="AY146" s="17" t="s">
        <v>151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17" t="s">
        <v>14</v>
      </c>
      <c r="BK146" s="195">
        <f>ROUND(I146*H146,2)</f>
        <v>0</v>
      </c>
      <c r="BL146" s="17" t="s">
        <v>167</v>
      </c>
      <c r="BM146" s="194" t="s">
        <v>246</v>
      </c>
    </row>
    <row r="147" spans="2:65" s="1" customFormat="1" ht="24" customHeight="1">
      <c r="B147" s="34"/>
      <c r="C147" s="183" t="s">
        <v>247</v>
      </c>
      <c r="D147" s="183" t="s">
        <v>153</v>
      </c>
      <c r="E147" s="184" t="s">
        <v>248</v>
      </c>
      <c r="F147" s="185" t="s">
        <v>249</v>
      </c>
      <c r="G147" s="186" t="s">
        <v>237</v>
      </c>
      <c r="H147" s="187">
        <v>38640.813</v>
      </c>
      <c r="I147" s="188"/>
      <c r="J147" s="189">
        <f>ROUND(I147*H147,2)</f>
        <v>0</v>
      </c>
      <c r="K147" s="185" t="s">
        <v>157</v>
      </c>
      <c r="L147" s="38"/>
      <c r="M147" s="190" t="s">
        <v>1</v>
      </c>
      <c r="N147" s="191" t="s">
        <v>43</v>
      </c>
      <c r="O147" s="66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194" t="s">
        <v>167</v>
      </c>
      <c r="AT147" s="194" t="s">
        <v>153</v>
      </c>
      <c r="AU147" s="194" t="s">
        <v>87</v>
      </c>
      <c r="AY147" s="17" t="s">
        <v>151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7" t="s">
        <v>14</v>
      </c>
      <c r="BK147" s="195">
        <f>ROUND(I147*H147,2)</f>
        <v>0</v>
      </c>
      <c r="BL147" s="17" t="s">
        <v>167</v>
      </c>
      <c r="BM147" s="194" t="s">
        <v>250</v>
      </c>
    </row>
    <row r="148" spans="2:51" s="12" customFormat="1" ht="11.25">
      <c r="B148" s="210"/>
      <c r="C148" s="211"/>
      <c r="D148" s="212" t="s">
        <v>202</v>
      </c>
      <c r="E148" s="213" t="s">
        <v>1</v>
      </c>
      <c r="F148" s="214" t="s">
        <v>251</v>
      </c>
      <c r="G148" s="211"/>
      <c r="H148" s="215">
        <v>38640.813</v>
      </c>
      <c r="I148" s="216"/>
      <c r="J148" s="211"/>
      <c r="K148" s="211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202</v>
      </c>
      <c r="AU148" s="221" t="s">
        <v>87</v>
      </c>
      <c r="AV148" s="12" t="s">
        <v>87</v>
      </c>
      <c r="AW148" s="12" t="s">
        <v>34</v>
      </c>
      <c r="AX148" s="12" t="s">
        <v>14</v>
      </c>
      <c r="AY148" s="221" t="s">
        <v>151</v>
      </c>
    </row>
    <row r="149" spans="2:65" s="1" customFormat="1" ht="24" customHeight="1">
      <c r="B149" s="34"/>
      <c r="C149" s="183" t="s">
        <v>252</v>
      </c>
      <c r="D149" s="183" t="s">
        <v>153</v>
      </c>
      <c r="E149" s="184" t="s">
        <v>253</v>
      </c>
      <c r="F149" s="185" t="s">
        <v>254</v>
      </c>
      <c r="G149" s="186" t="s">
        <v>237</v>
      </c>
      <c r="H149" s="187">
        <v>1420.119</v>
      </c>
      <c r="I149" s="188"/>
      <c r="J149" s="189">
        <f>ROUND(I149*H149,2)</f>
        <v>0</v>
      </c>
      <c r="K149" s="185" t="s">
        <v>157</v>
      </c>
      <c r="L149" s="38"/>
      <c r="M149" s="190" t="s">
        <v>1</v>
      </c>
      <c r="N149" s="191" t="s">
        <v>43</v>
      </c>
      <c r="O149" s="66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194" t="s">
        <v>167</v>
      </c>
      <c r="AT149" s="194" t="s">
        <v>153</v>
      </c>
      <c r="AU149" s="194" t="s">
        <v>87</v>
      </c>
      <c r="AY149" s="17" t="s">
        <v>151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7" t="s">
        <v>14</v>
      </c>
      <c r="BK149" s="195">
        <f>ROUND(I149*H149,2)</f>
        <v>0</v>
      </c>
      <c r="BL149" s="17" t="s">
        <v>167</v>
      </c>
      <c r="BM149" s="194" t="s">
        <v>255</v>
      </c>
    </row>
    <row r="150" spans="2:65" s="1" customFormat="1" ht="36" customHeight="1">
      <c r="B150" s="34"/>
      <c r="C150" s="183" t="s">
        <v>256</v>
      </c>
      <c r="D150" s="183" t="s">
        <v>153</v>
      </c>
      <c r="E150" s="184" t="s">
        <v>257</v>
      </c>
      <c r="F150" s="185" t="s">
        <v>258</v>
      </c>
      <c r="G150" s="186" t="s">
        <v>237</v>
      </c>
      <c r="H150" s="187">
        <v>96.172</v>
      </c>
      <c r="I150" s="188"/>
      <c r="J150" s="189">
        <f>ROUND(I150*H150,2)</f>
        <v>0</v>
      </c>
      <c r="K150" s="185" t="s">
        <v>157</v>
      </c>
      <c r="L150" s="38"/>
      <c r="M150" s="190" t="s">
        <v>1</v>
      </c>
      <c r="N150" s="191" t="s">
        <v>43</v>
      </c>
      <c r="O150" s="66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AR150" s="194" t="s">
        <v>167</v>
      </c>
      <c r="AT150" s="194" t="s">
        <v>153</v>
      </c>
      <c r="AU150" s="194" t="s">
        <v>87</v>
      </c>
      <c r="AY150" s="17" t="s">
        <v>151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17" t="s">
        <v>14</v>
      </c>
      <c r="BK150" s="195">
        <f>ROUND(I150*H150,2)</f>
        <v>0</v>
      </c>
      <c r="BL150" s="17" t="s">
        <v>167</v>
      </c>
      <c r="BM150" s="194" t="s">
        <v>259</v>
      </c>
    </row>
    <row r="151" spans="2:65" s="1" customFormat="1" ht="24" customHeight="1">
      <c r="B151" s="34"/>
      <c r="C151" s="183" t="s">
        <v>260</v>
      </c>
      <c r="D151" s="183" t="s">
        <v>153</v>
      </c>
      <c r="E151" s="184" t="s">
        <v>261</v>
      </c>
      <c r="F151" s="185" t="s">
        <v>262</v>
      </c>
      <c r="G151" s="186" t="s">
        <v>237</v>
      </c>
      <c r="H151" s="187">
        <v>68.119</v>
      </c>
      <c r="I151" s="188"/>
      <c r="J151" s="189">
        <f>ROUND(I151*H151,2)</f>
        <v>0</v>
      </c>
      <c r="K151" s="185" t="s">
        <v>157</v>
      </c>
      <c r="L151" s="38"/>
      <c r="M151" s="190" t="s">
        <v>1</v>
      </c>
      <c r="N151" s="191" t="s">
        <v>43</v>
      </c>
      <c r="O151" s="66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AR151" s="194" t="s">
        <v>167</v>
      </c>
      <c r="AT151" s="194" t="s">
        <v>153</v>
      </c>
      <c r="AU151" s="194" t="s">
        <v>87</v>
      </c>
      <c r="AY151" s="17" t="s">
        <v>151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7" t="s">
        <v>14</v>
      </c>
      <c r="BK151" s="195">
        <f>ROUND(I151*H151,2)</f>
        <v>0</v>
      </c>
      <c r="BL151" s="17" t="s">
        <v>167</v>
      </c>
      <c r="BM151" s="194" t="s">
        <v>263</v>
      </c>
    </row>
    <row r="152" spans="2:65" s="1" customFormat="1" ht="24" customHeight="1">
      <c r="B152" s="34"/>
      <c r="C152" s="183" t="s">
        <v>264</v>
      </c>
      <c r="D152" s="183" t="s">
        <v>153</v>
      </c>
      <c r="E152" s="184" t="s">
        <v>265</v>
      </c>
      <c r="F152" s="185" t="s">
        <v>266</v>
      </c>
      <c r="G152" s="186" t="s">
        <v>237</v>
      </c>
      <c r="H152" s="187">
        <v>449.317</v>
      </c>
      <c r="I152" s="188"/>
      <c r="J152" s="189">
        <f>ROUND(I152*H152,2)</f>
        <v>0</v>
      </c>
      <c r="K152" s="185" t="s">
        <v>157</v>
      </c>
      <c r="L152" s="38"/>
      <c r="M152" s="190" t="s">
        <v>1</v>
      </c>
      <c r="N152" s="191" t="s">
        <v>43</v>
      </c>
      <c r="O152" s="66"/>
      <c r="P152" s="192">
        <f>O152*H152</f>
        <v>0</v>
      </c>
      <c r="Q152" s="192">
        <v>0</v>
      </c>
      <c r="R152" s="192">
        <f>Q152*H152</f>
        <v>0</v>
      </c>
      <c r="S152" s="192">
        <v>0</v>
      </c>
      <c r="T152" s="193">
        <f>S152*H152</f>
        <v>0</v>
      </c>
      <c r="AR152" s="194" t="s">
        <v>167</v>
      </c>
      <c r="AT152" s="194" t="s">
        <v>153</v>
      </c>
      <c r="AU152" s="194" t="s">
        <v>87</v>
      </c>
      <c r="AY152" s="17" t="s">
        <v>151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7" t="s">
        <v>14</v>
      </c>
      <c r="BK152" s="195">
        <f>ROUND(I152*H152,2)</f>
        <v>0</v>
      </c>
      <c r="BL152" s="17" t="s">
        <v>167</v>
      </c>
      <c r="BM152" s="194" t="s">
        <v>267</v>
      </c>
    </row>
    <row r="153" spans="2:51" s="12" customFormat="1" ht="11.25">
      <c r="B153" s="210"/>
      <c r="C153" s="211"/>
      <c r="D153" s="212" t="s">
        <v>202</v>
      </c>
      <c r="E153" s="213" t="s">
        <v>1</v>
      </c>
      <c r="F153" s="214" t="s">
        <v>268</v>
      </c>
      <c r="G153" s="211"/>
      <c r="H153" s="215">
        <v>449.317</v>
      </c>
      <c r="I153" s="216"/>
      <c r="J153" s="211"/>
      <c r="K153" s="211"/>
      <c r="L153" s="217"/>
      <c r="M153" s="233"/>
      <c r="N153" s="234"/>
      <c r="O153" s="234"/>
      <c r="P153" s="234"/>
      <c r="Q153" s="234"/>
      <c r="R153" s="234"/>
      <c r="S153" s="234"/>
      <c r="T153" s="235"/>
      <c r="AT153" s="221" t="s">
        <v>202</v>
      </c>
      <c r="AU153" s="221" t="s">
        <v>87</v>
      </c>
      <c r="AV153" s="12" t="s">
        <v>87</v>
      </c>
      <c r="AW153" s="12" t="s">
        <v>34</v>
      </c>
      <c r="AX153" s="12" t="s">
        <v>14</v>
      </c>
      <c r="AY153" s="221" t="s">
        <v>151</v>
      </c>
    </row>
    <row r="154" spans="2:12" s="1" customFormat="1" ht="6.95" customHeight="1">
      <c r="B154" s="49"/>
      <c r="C154" s="50"/>
      <c r="D154" s="50"/>
      <c r="E154" s="50"/>
      <c r="F154" s="50"/>
      <c r="G154" s="50"/>
      <c r="H154" s="50"/>
      <c r="I154" s="142"/>
      <c r="J154" s="50"/>
      <c r="K154" s="50"/>
      <c r="L154" s="38"/>
    </row>
  </sheetData>
  <sheetProtection algorithmName="SHA-512" hashValue="vPBhvLdZTIYzZCQ/RQ+AHLtBRUmI1h89n2ObYcfWR+XQnHyvUSQl581xmtdxHv6tItQy2GD9da41HNW1uBXGSA==" saltValue="H+oGo/8F95choIGl30Pun5/lljz20IrKXZbePZJ7LQSnIa2WC1KziYaSGAFBFXGunVJJ9/3jaQ+CHyIbpLQnQQ==" spinCount="100000" sheet="1" objects="1" scenarios="1" formatColumns="0" formatRows="0" autoFilter="0"/>
  <autoFilter ref="C119:K15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68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93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127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16" t="str">
        <f>'Rekapitulace stavby'!K6</f>
        <v>Rozšíření kapacit zázemí ZŠ Šlapanice - pavilon G</v>
      </c>
      <c r="F7" s="317"/>
      <c r="G7" s="317"/>
      <c r="H7" s="317"/>
      <c r="L7" s="20"/>
    </row>
    <row r="8" spans="2:12" s="1" customFormat="1" ht="12" customHeight="1">
      <c r="B8" s="38"/>
      <c r="D8" s="109" t="s">
        <v>128</v>
      </c>
      <c r="I8" s="110"/>
      <c r="L8" s="38"/>
    </row>
    <row r="9" spans="2:12" s="1" customFormat="1" ht="36.95" customHeight="1">
      <c r="B9" s="38"/>
      <c r="E9" s="318" t="s">
        <v>269</v>
      </c>
      <c r="F9" s="319"/>
      <c r="G9" s="319"/>
      <c r="H9" s="31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36</v>
      </c>
      <c r="I12" s="112" t="s">
        <v>22</v>
      </c>
      <c r="J12" s="113" t="str">
        <f>'Rekapitulace stavby'!AN8</f>
        <v>11. 12. 2018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>00282651</v>
      </c>
      <c r="L14" s="38"/>
    </row>
    <row r="15" spans="2:12" s="1" customFormat="1" ht="18" customHeight="1">
      <c r="B15" s="38"/>
      <c r="E15" s="111" t="str">
        <f>IF('Rekapitulace stavby'!E11="","",'Rekapitulace stavby'!E11)</f>
        <v>Město Šlapanice</v>
      </c>
      <c r="I15" s="112" t="s">
        <v>28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29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0" t="str">
        <f>'Rekapitulace stavby'!E14</f>
        <v>Vyplň údaj</v>
      </c>
      <c r="F18" s="321"/>
      <c r="G18" s="321"/>
      <c r="H18" s="321"/>
      <c r="I18" s="112" t="s">
        <v>28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31</v>
      </c>
      <c r="I20" s="112" t="s">
        <v>25</v>
      </c>
      <c r="J20" s="111" t="str">
        <f>IF('Rekapitulace stavby'!AN16="","",'Rekapitulace stavby'!AN16)</f>
        <v>04679199</v>
      </c>
      <c r="L20" s="38"/>
    </row>
    <row r="21" spans="2:12" s="1" customFormat="1" ht="18" customHeight="1">
      <c r="B21" s="38"/>
      <c r="E21" s="111" t="str">
        <f>IF('Rekapitulace stavby'!E17="","",'Rekapitulace stavby'!E17)</f>
        <v>T PROJEKT AED s.r.o.</v>
      </c>
      <c r="I21" s="112" t="s">
        <v>28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35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28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22" t="s">
        <v>1</v>
      </c>
      <c r="F27" s="322"/>
      <c r="G27" s="322"/>
      <c r="H27" s="32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ROUND(J141,2)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ROUND((SUM(BE141:BE683)),2)</f>
        <v>0</v>
      </c>
      <c r="I33" s="123">
        <v>0.21</v>
      </c>
      <c r="J33" s="122">
        <f>ROUND(((SUM(BE141:BE683))*I33),2)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ROUND((SUM(BF141:BF683)),2)</f>
        <v>0</v>
      </c>
      <c r="I34" s="123">
        <v>0.15</v>
      </c>
      <c r="J34" s="122">
        <f>ROUND(((SUM(BF141:BF683))*I34),2)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ROUND((SUM(BG141:BG683)),2)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ROUND((SUM(BH141:BH683)),2)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ROUND((SUM(BI141:BI683)),2)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130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3" t="str">
        <f>E7</f>
        <v>Rozšíření kapacit zázemí ZŠ Šlapanice - pavilon G</v>
      </c>
      <c r="F85" s="324"/>
      <c r="G85" s="324"/>
      <c r="H85" s="324"/>
      <c r="I85" s="110"/>
      <c r="J85" s="35"/>
      <c r="K85" s="35"/>
      <c r="L85" s="38"/>
    </row>
    <row r="86" spans="2:12" s="1" customFormat="1" ht="12" customHeight="1">
      <c r="B86" s="34"/>
      <c r="C86" s="29" t="s">
        <v>128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95" t="str">
        <f>E9</f>
        <v>SO 02 - Zázemí haly</v>
      </c>
      <c r="F87" s="325"/>
      <c r="G87" s="325"/>
      <c r="H87" s="32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11. 12. 2018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Město Šlapanice</v>
      </c>
      <c r="G91" s="35"/>
      <c r="H91" s="35"/>
      <c r="I91" s="112" t="s">
        <v>31</v>
      </c>
      <c r="J91" s="32" t="str">
        <f>E21</f>
        <v>T PROJEKT AED s.r.o.</v>
      </c>
      <c r="K91" s="35"/>
      <c r="L91" s="38"/>
    </row>
    <row r="92" spans="2:12" s="1" customFormat="1" ht="15.2" customHeight="1">
      <c r="B92" s="34"/>
      <c r="C92" s="29" t="s">
        <v>29</v>
      </c>
      <c r="D92" s="35"/>
      <c r="E92" s="35"/>
      <c r="F92" s="27" t="str">
        <f>IF(E18="","",E18)</f>
        <v>Vyplň údaj</v>
      </c>
      <c r="G92" s="35"/>
      <c r="H92" s="35"/>
      <c r="I92" s="112" t="s">
        <v>35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131</v>
      </c>
      <c r="D94" s="147"/>
      <c r="E94" s="147"/>
      <c r="F94" s="147"/>
      <c r="G94" s="147"/>
      <c r="H94" s="147"/>
      <c r="I94" s="148"/>
      <c r="J94" s="149" t="s">
        <v>132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133</v>
      </c>
      <c r="D96" s="35"/>
      <c r="E96" s="35"/>
      <c r="F96" s="35"/>
      <c r="G96" s="35"/>
      <c r="H96" s="35"/>
      <c r="I96" s="110"/>
      <c r="J96" s="79">
        <f>J141</f>
        <v>0</v>
      </c>
      <c r="K96" s="35"/>
      <c r="L96" s="38"/>
      <c r="AU96" s="17" t="s">
        <v>134</v>
      </c>
    </row>
    <row r="97" spans="2:12" s="8" customFormat="1" ht="24.95" customHeight="1">
      <c r="B97" s="151"/>
      <c r="C97" s="152"/>
      <c r="D97" s="153" t="s">
        <v>179</v>
      </c>
      <c r="E97" s="154"/>
      <c r="F97" s="154"/>
      <c r="G97" s="154"/>
      <c r="H97" s="154"/>
      <c r="I97" s="155"/>
      <c r="J97" s="156">
        <f>J142</f>
        <v>0</v>
      </c>
      <c r="K97" s="152"/>
      <c r="L97" s="157"/>
    </row>
    <row r="98" spans="2:12" s="11" customFormat="1" ht="19.9" customHeight="1">
      <c r="B98" s="201"/>
      <c r="C98" s="202"/>
      <c r="D98" s="203" t="s">
        <v>180</v>
      </c>
      <c r="E98" s="204"/>
      <c r="F98" s="204"/>
      <c r="G98" s="204"/>
      <c r="H98" s="204"/>
      <c r="I98" s="205"/>
      <c r="J98" s="206">
        <f>J143</f>
        <v>0</v>
      </c>
      <c r="K98" s="202"/>
      <c r="L98" s="207"/>
    </row>
    <row r="99" spans="2:12" s="11" customFormat="1" ht="19.9" customHeight="1">
      <c r="B99" s="201"/>
      <c r="C99" s="202"/>
      <c r="D99" s="203" t="s">
        <v>270</v>
      </c>
      <c r="E99" s="204"/>
      <c r="F99" s="204"/>
      <c r="G99" s="204"/>
      <c r="H99" s="204"/>
      <c r="I99" s="205"/>
      <c r="J99" s="206">
        <f>J163</f>
        <v>0</v>
      </c>
      <c r="K99" s="202"/>
      <c r="L99" s="207"/>
    </row>
    <row r="100" spans="2:12" s="11" customFormat="1" ht="19.9" customHeight="1">
      <c r="B100" s="201"/>
      <c r="C100" s="202"/>
      <c r="D100" s="203" t="s">
        <v>271</v>
      </c>
      <c r="E100" s="204"/>
      <c r="F100" s="204"/>
      <c r="G100" s="204"/>
      <c r="H100" s="204"/>
      <c r="I100" s="205"/>
      <c r="J100" s="206">
        <f>J190</f>
        <v>0</v>
      </c>
      <c r="K100" s="202"/>
      <c r="L100" s="207"/>
    </row>
    <row r="101" spans="2:12" s="11" customFormat="1" ht="19.9" customHeight="1">
      <c r="B101" s="201"/>
      <c r="C101" s="202"/>
      <c r="D101" s="203" t="s">
        <v>272</v>
      </c>
      <c r="E101" s="204"/>
      <c r="F101" s="204"/>
      <c r="G101" s="204"/>
      <c r="H101" s="204"/>
      <c r="I101" s="205"/>
      <c r="J101" s="206">
        <f>J232</f>
        <v>0</v>
      </c>
      <c r="K101" s="202"/>
      <c r="L101" s="207"/>
    </row>
    <row r="102" spans="2:12" s="11" customFormat="1" ht="19.9" customHeight="1">
      <c r="B102" s="201"/>
      <c r="C102" s="202"/>
      <c r="D102" s="203" t="s">
        <v>273</v>
      </c>
      <c r="E102" s="204"/>
      <c r="F102" s="204"/>
      <c r="G102" s="204"/>
      <c r="H102" s="204"/>
      <c r="I102" s="205"/>
      <c r="J102" s="206">
        <f>J260</f>
        <v>0</v>
      </c>
      <c r="K102" s="202"/>
      <c r="L102" s="207"/>
    </row>
    <row r="103" spans="2:12" s="11" customFormat="1" ht="14.85" customHeight="1">
      <c r="B103" s="201"/>
      <c r="C103" s="202"/>
      <c r="D103" s="203" t="s">
        <v>274</v>
      </c>
      <c r="E103" s="204"/>
      <c r="F103" s="204"/>
      <c r="G103" s="204"/>
      <c r="H103" s="204"/>
      <c r="I103" s="205"/>
      <c r="J103" s="206">
        <f>J324</f>
        <v>0</v>
      </c>
      <c r="K103" s="202"/>
      <c r="L103" s="207"/>
    </row>
    <row r="104" spans="2:12" s="11" customFormat="1" ht="19.9" customHeight="1">
      <c r="B104" s="201"/>
      <c r="C104" s="202"/>
      <c r="D104" s="203" t="s">
        <v>181</v>
      </c>
      <c r="E104" s="204"/>
      <c r="F104" s="204"/>
      <c r="G104" s="204"/>
      <c r="H104" s="204"/>
      <c r="I104" s="205"/>
      <c r="J104" s="206">
        <f>J355</f>
        <v>0</v>
      </c>
      <c r="K104" s="202"/>
      <c r="L104" s="207"/>
    </row>
    <row r="105" spans="2:12" s="11" customFormat="1" ht="14.85" customHeight="1">
      <c r="B105" s="201"/>
      <c r="C105" s="202"/>
      <c r="D105" s="203" t="s">
        <v>275</v>
      </c>
      <c r="E105" s="204"/>
      <c r="F105" s="204"/>
      <c r="G105" s="204"/>
      <c r="H105" s="204"/>
      <c r="I105" s="205"/>
      <c r="J105" s="206">
        <f>J361</f>
        <v>0</v>
      </c>
      <c r="K105" s="202"/>
      <c r="L105" s="207"/>
    </row>
    <row r="106" spans="2:12" s="11" customFormat="1" ht="19.9" customHeight="1">
      <c r="B106" s="201"/>
      <c r="C106" s="202"/>
      <c r="D106" s="203" t="s">
        <v>276</v>
      </c>
      <c r="E106" s="204"/>
      <c r="F106" s="204"/>
      <c r="G106" s="204"/>
      <c r="H106" s="204"/>
      <c r="I106" s="205"/>
      <c r="J106" s="206">
        <f>J379</f>
        <v>0</v>
      </c>
      <c r="K106" s="202"/>
      <c r="L106" s="207"/>
    </row>
    <row r="107" spans="2:12" s="8" customFormat="1" ht="24.95" customHeight="1">
      <c r="B107" s="151"/>
      <c r="C107" s="152"/>
      <c r="D107" s="153" t="s">
        <v>277</v>
      </c>
      <c r="E107" s="154"/>
      <c r="F107" s="154"/>
      <c r="G107" s="154"/>
      <c r="H107" s="154"/>
      <c r="I107" s="155"/>
      <c r="J107" s="156">
        <f>J381</f>
        <v>0</v>
      </c>
      <c r="K107" s="152"/>
      <c r="L107" s="157"/>
    </row>
    <row r="108" spans="2:12" s="11" customFormat="1" ht="19.9" customHeight="1">
      <c r="B108" s="201"/>
      <c r="C108" s="202"/>
      <c r="D108" s="203" t="s">
        <v>278</v>
      </c>
      <c r="E108" s="204"/>
      <c r="F108" s="204"/>
      <c r="G108" s="204"/>
      <c r="H108" s="204"/>
      <c r="I108" s="205"/>
      <c r="J108" s="206">
        <f>J383</f>
        <v>0</v>
      </c>
      <c r="K108" s="202"/>
      <c r="L108" s="207"/>
    </row>
    <row r="109" spans="2:12" s="11" customFormat="1" ht="19.9" customHeight="1">
      <c r="B109" s="201"/>
      <c r="C109" s="202"/>
      <c r="D109" s="203" t="s">
        <v>279</v>
      </c>
      <c r="E109" s="204"/>
      <c r="F109" s="204"/>
      <c r="G109" s="204"/>
      <c r="H109" s="204"/>
      <c r="I109" s="205"/>
      <c r="J109" s="206">
        <f>J432</f>
        <v>0</v>
      </c>
      <c r="K109" s="202"/>
      <c r="L109" s="207"/>
    </row>
    <row r="110" spans="2:12" s="11" customFormat="1" ht="19.9" customHeight="1">
      <c r="B110" s="201"/>
      <c r="C110" s="202"/>
      <c r="D110" s="203" t="s">
        <v>280</v>
      </c>
      <c r="E110" s="204"/>
      <c r="F110" s="204"/>
      <c r="G110" s="204"/>
      <c r="H110" s="204"/>
      <c r="I110" s="205"/>
      <c r="J110" s="206">
        <f>J458</f>
        <v>0</v>
      </c>
      <c r="K110" s="202"/>
      <c r="L110" s="207"/>
    </row>
    <row r="111" spans="2:12" s="11" customFormat="1" ht="19.9" customHeight="1">
      <c r="B111" s="201"/>
      <c r="C111" s="202"/>
      <c r="D111" s="203" t="s">
        <v>281</v>
      </c>
      <c r="E111" s="204"/>
      <c r="F111" s="204"/>
      <c r="G111" s="204"/>
      <c r="H111" s="204"/>
      <c r="I111" s="205"/>
      <c r="J111" s="206">
        <f>J527</f>
        <v>0</v>
      </c>
      <c r="K111" s="202"/>
      <c r="L111" s="207"/>
    </row>
    <row r="112" spans="2:12" s="11" customFormat="1" ht="19.9" customHeight="1">
      <c r="B112" s="201"/>
      <c r="C112" s="202"/>
      <c r="D112" s="203" t="s">
        <v>282</v>
      </c>
      <c r="E112" s="204"/>
      <c r="F112" s="204"/>
      <c r="G112" s="204"/>
      <c r="H112" s="204"/>
      <c r="I112" s="205"/>
      <c r="J112" s="206">
        <f>J530</f>
        <v>0</v>
      </c>
      <c r="K112" s="202"/>
      <c r="L112" s="207"/>
    </row>
    <row r="113" spans="2:12" s="11" customFormat="1" ht="19.9" customHeight="1">
      <c r="B113" s="201"/>
      <c r="C113" s="202"/>
      <c r="D113" s="203" t="s">
        <v>283</v>
      </c>
      <c r="E113" s="204"/>
      <c r="F113" s="204"/>
      <c r="G113" s="204"/>
      <c r="H113" s="204"/>
      <c r="I113" s="205"/>
      <c r="J113" s="206">
        <f>J563</f>
        <v>0</v>
      </c>
      <c r="K113" s="202"/>
      <c r="L113" s="207"/>
    </row>
    <row r="114" spans="2:12" s="11" customFormat="1" ht="19.9" customHeight="1">
      <c r="B114" s="201"/>
      <c r="C114" s="202"/>
      <c r="D114" s="203" t="s">
        <v>284</v>
      </c>
      <c r="E114" s="204"/>
      <c r="F114" s="204"/>
      <c r="G114" s="204"/>
      <c r="H114" s="204"/>
      <c r="I114" s="205"/>
      <c r="J114" s="206">
        <f>J568</f>
        <v>0</v>
      </c>
      <c r="K114" s="202"/>
      <c r="L114" s="207"/>
    </row>
    <row r="115" spans="2:12" s="11" customFormat="1" ht="19.9" customHeight="1">
      <c r="B115" s="201"/>
      <c r="C115" s="202"/>
      <c r="D115" s="203" t="s">
        <v>285</v>
      </c>
      <c r="E115" s="204"/>
      <c r="F115" s="204"/>
      <c r="G115" s="204"/>
      <c r="H115" s="204"/>
      <c r="I115" s="205"/>
      <c r="J115" s="206">
        <f>J587</f>
        <v>0</v>
      </c>
      <c r="K115" s="202"/>
      <c r="L115" s="207"/>
    </row>
    <row r="116" spans="2:12" s="11" customFormat="1" ht="19.9" customHeight="1">
      <c r="B116" s="201"/>
      <c r="C116" s="202"/>
      <c r="D116" s="203" t="s">
        <v>286</v>
      </c>
      <c r="E116" s="204"/>
      <c r="F116" s="204"/>
      <c r="G116" s="204"/>
      <c r="H116" s="204"/>
      <c r="I116" s="205"/>
      <c r="J116" s="206">
        <f>J598</f>
        <v>0</v>
      </c>
      <c r="K116" s="202"/>
      <c r="L116" s="207"/>
    </row>
    <row r="117" spans="2:12" s="11" customFormat="1" ht="14.85" customHeight="1">
      <c r="B117" s="201"/>
      <c r="C117" s="202"/>
      <c r="D117" s="203" t="s">
        <v>287</v>
      </c>
      <c r="E117" s="204"/>
      <c r="F117" s="204"/>
      <c r="G117" s="204"/>
      <c r="H117" s="204"/>
      <c r="I117" s="205"/>
      <c r="J117" s="206">
        <f>J652</f>
        <v>0</v>
      </c>
      <c r="K117" s="202"/>
      <c r="L117" s="207"/>
    </row>
    <row r="118" spans="2:12" s="11" customFormat="1" ht="19.9" customHeight="1">
      <c r="B118" s="201"/>
      <c r="C118" s="202"/>
      <c r="D118" s="203" t="s">
        <v>288</v>
      </c>
      <c r="E118" s="204"/>
      <c r="F118" s="204"/>
      <c r="G118" s="204"/>
      <c r="H118" s="204"/>
      <c r="I118" s="205"/>
      <c r="J118" s="206">
        <f>J668</f>
        <v>0</v>
      </c>
      <c r="K118" s="202"/>
      <c r="L118" s="207"/>
    </row>
    <row r="119" spans="2:12" s="11" customFormat="1" ht="19.9" customHeight="1">
      <c r="B119" s="201"/>
      <c r="C119" s="202"/>
      <c r="D119" s="203" t="s">
        <v>289</v>
      </c>
      <c r="E119" s="204"/>
      <c r="F119" s="204"/>
      <c r="G119" s="204"/>
      <c r="H119" s="204"/>
      <c r="I119" s="205"/>
      <c r="J119" s="206">
        <f>J671</f>
        <v>0</v>
      </c>
      <c r="K119" s="202"/>
      <c r="L119" s="207"/>
    </row>
    <row r="120" spans="2:12" s="11" customFormat="1" ht="19.9" customHeight="1">
      <c r="B120" s="201"/>
      <c r="C120" s="202"/>
      <c r="D120" s="203" t="s">
        <v>290</v>
      </c>
      <c r="E120" s="204"/>
      <c r="F120" s="204"/>
      <c r="G120" s="204"/>
      <c r="H120" s="204"/>
      <c r="I120" s="205"/>
      <c r="J120" s="206">
        <f>J678</f>
        <v>0</v>
      </c>
      <c r="K120" s="202"/>
      <c r="L120" s="207"/>
    </row>
    <row r="121" spans="2:12" s="8" customFormat="1" ht="24.95" customHeight="1">
      <c r="B121" s="151"/>
      <c r="C121" s="152"/>
      <c r="D121" s="153" t="s">
        <v>291</v>
      </c>
      <c r="E121" s="154"/>
      <c r="F121" s="154"/>
      <c r="G121" s="154"/>
      <c r="H121" s="154"/>
      <c r="I121" s="155"/>
      <c r="J121" s="156">
        <f>J682</f>
        <v>0</v>
      </c>
      <c r="K121" s="152"/>
      <c r="L121" s="157"/>
    </row>
    <row r="122" spans="2:12" s="1" customFormat="1" ht="21.75" customHeight="1">
      <c r="B122" s="34"/>
      <c r="C122" s="35"/>
      <c r="D122" s="35"/>
      <c r="E122" s="35"/>
      <c r="F122" s="35"/>
      <c r="G122" s="35"/>
      <c r="H122" s="35"/>
      <c r="I122" s="110"/>
      <c r="J122" s="35"/>
      <c r="K122" s="35"/>
      <c r="L122" s="38"/>
    </row>
    <row r="123" spans="2:12" s="1" customFormat="1" ht="6.95" customHeight="1">
      <c r="B123" s="49"/>
      <c r="C123" s="50"/>
      <c r="D123" s="50"/>
      <c r="E123" s="50"/>
      <c r="F123" s="50"/>
      <c r="G123" s="50"/>
      <c r="H123" s="50"/>
      <c r="I123" s="142"/>
      <c r="J123" s="50"/>
      <c r="K123" s="50"/>
      <c r="L123" s="38"/>
    </row>
    <row r="127" spans="2:12" s="1" customFormat="1" ht="6.95" customHeight="1">
      <c r="B127" s="51"/>
      <c r="C127" s="52"/>
      <c r="D127" s="52"/>
      <c r="E127" s="52"/>
      <c r="F127" s="52"/>
      <c r="G127" s="52"/>
      <c r="H127" s="52"/>
      <c r="I127" s="145"/>
      <c r="J127" s="52"/>
      <c r="K127" s="52"/>
      <c r="L127" s="38"/>
    </row>
    <row r="128" spans="2:12" s="1" customFormat="1" ht="24.95" customHeight="1">
      <c r="B128" s="34"/>
      <c r="C128" s="23" t="s">
        <v>136</v>
      </c>
      <c r="D128" s="35"/>
      <c r="E128" s="35"/>
      <c r="F128" s="35"/>
      <c r="G128" s="35"/>
      <c r="H128" s="35"/>
      <c r="I128" s="110"/>
      <c r="J128" s="35"/>
      <c r="K128" s="35"/>
      <c r="L128" s="38"/>
    </row>
    <row r="129" spans="2:12" s="1" customFormat="1" ht="6.95" customHeight="1">
      <c r="B129" s="34"/>
      <c r="C129" s="35"/>
      <c r="D129" s="35"/>
      <c r="E129" s="35"/>
      <c r="F129" s="35"/>
      <c r="G129" s="35"/>
      <c r="H129" s="35"/>
      <c r="I129" s="110"/>
      <c r="J129" s="35"/>
      <c r="K129" s="35"/>
      <c r="L129" s="38"/>
    </row>
    <row r="130" spans="2:12" s="1" customFormat="1" ht="12" customHeight="1">
      <c r="B130" s="34"/>
      <c r="C130" s="29" t="s">
        <v>16</v>
      </c>
      <c r="D130" s="35"/>
      <c r="E130" s="35"/>
      <c r="F130" s="35"/>
      <c r="G130" s="35"/>
      <c r="H130" s="35"/>
      <c r="I130" s="110"/>
      <c r="J130" s="35"/>
      <c r="K130" s="35"/>
      <c r="L130" s="38"/>
    </row>
    <row r="131" spans="2:12" s="1" customFormat="1" ht="16.5" customHeight="1">
      <c r="B131" s="34"/>
      <c r="C131" s="35"/>
      <c r="D131" s="35"/>
      <c r="E131" s="323" t="str">
        <f>E7</f>
        <v>Rozšíření kapacit zázemí ZŠ Šlapanice - pavilon G</v>
      </c>
      <c r="F131" s="324"/>
      <c r="G131" s="324"/>
      <c r="H131" s="324"/>
      <c r="I131" s="110"/>
      <c r="J131" s="35"/>
      <c r="K131" s="35"/>
      <c r="L131" s="38"/>
    </row>
    <row r="132" spans="2:12" s="1" customFormat="1" ht="12" customHeight="1">
      <c r="B132" s="34"/>
      <c r="C132" s="29" t="s">
        <v>128</v>
      </c>
      <c r="D132" s="35"/>
      <c r="E132" s="35"/>
      <c r="F132" s="35"/>
      <c r="G132" s="35"/>
      <c r="H132" s="35"/>
      <c r="I132" s="110"/>
      <c r="J132" s="35"/>
      <c r="K132" s="35"/>
      <c r="L132" s="38"/>
    </row>
    <row r="133" spans="2:12" s="1" customFormat="1" ht="16.5" customHeight="1">
      <c r="B133" s="34"/>
      <c r="C133" s="35"/>
      <c r="D133" s="35"/>
      <c r="E133" s="295" t="str">
        <f>E9</f>
        <v>SO 02 - Zázemí haly</v>
      </c>
      <c r="F133" s="325"/>
      <c r="G133" s="325"/>
      <c r="H133" s="325"/>
      <c r="I133" s="110"/>
      <c r="J133" s="35"/>
      <c r="K133" s="35"/>
      <c r="L133" s="38"/>
    </row>
    <row r="134" spans="2:12" s="1" customFormat="1" ht="6.95" customHeight="1">
      <c r="B134" s="34"/>
      <c r="C134" s="35"/>
      <c r="D134" s="35"/>
      <c r="E134" s="35"/>
      <c r="F134" s="35"/>
      <c r="G134" s="35"/>
      <c r="H134" s="35"/>
      <c r="I134" s="110"/>
      <c r="J134" s="35"/>
      <c r="K134" s="35"/>
      <c r="L134" s="38"/>
    </row>
    <row r="135" spans="2:12" s="1" customFormat="1" ht="12" customHeight="1">
      <c r="B135" s="34"/>
      <c r="C135" s="29" t="s">
        <v>20</v>
      </c>
      <c r="D135" s="35"/>
      <c r="E135" s="35"/>
      <c r="F135" s="27" t="str">
        <f>F12</f>
        <v xml:space="preserve"> </v>
      </c>
      <c r="G135" s="35"/>
      <c r="H135" s="35"/>
      <c r="I135" s="112" t="s">
        <v>22</v>
      </c>
      <c r="J135" s="61" t="str">
        <f>IF(J12="","",J12)</f>
        <v>11. 12. 2018</v>
      </c>
      <c r="K135" s="35"/>
      <c r="L135" s="38"/>
    </row>
    <row r="136" spans="2:12" s="1" customFormat="1" ht="6.95" customHeight="1">
      <c r="B136" s="34"/>
      <c r="C136" s="35"/>
      <c r="D136" s="35"/>
      <c r="E136" s="35"/>
      <c r="F136" s="35"/>
      <c r="G136" s="35"/>
      <c r="H136" s="35"/>
      <c r="I136" s="110"/>
      <c r="J136" s="35"/>
      <c r="K136" s="35"/>
      <c r="L136" s="38"/>
    </row>
    <row r="137" spans="2:12" s="1" customFormat="1" ht="27.95" customHeight="1">
      <c r="B137" s="34"/>
      <c r="C137" s="29" t="s">
        <v>24</v>
      </c>
      <c r="D137" s="35"/>
      <c r="E137" s="35"/>
      <c r="F137" s="27" t="str">
        <f>E15</f>
        <v>Město Šlapanice</v>
      </c>
      <c r="G137" s="35"/>
      <c r="H137" s="35"/>
      <c r="I137" s="112" t="s">
        <v>31</v>
      </c>
      <c r="J137" s="32" t="str">
        <f>E21</f>
        <v>T PROJEKT AED s.r.o.</v>
      </c>
      <c r="K137" s="35"/>
      <c r="L137" s="38"/>
    </row>
    <row r="138" spans="2:12" s="1" customFormat="1" ht="15.2" customHeight="1">
      <c r="B138" s="34"/>
      <c r="C138" s="29" t="s">
        <v>29</v>
      </c>
      <c r="D138" s="35"/>
      <c r="E138" s="35"/>
      <c r="F138" s="27" t="str">
        <f>IF(E18="","",E18)</f>
        <v>Vyplň údaj</v>
      </c>
      <c r="G138" s="35"/>
      <c r="H138" s="35"/>
      <c r="I138" s="112" t="s">
        <v>35</v>
      </c>
      <c r="J138" s="32" t="str">
        <f>E24</f>
        <v xml:space="preserve"> </v>
      </c>
      <c r="K138" s="35"/>
      <c r="L138" s="38"/>
    </row>
    <row r="139" spans="2:12" s="1" customFormat="1" ht="10.35" customHeight="1">
      <c r="B139" s="34"/>
      <c r="C139" s="35"/>
      <c r="D139" s="35"/>
      <c r="E139" s="35"/>
      <c r="F139" s="35"/>
      <c r="G139" s="35"/>
      <c r="H139" s="35"/>
      <c r="I139" s="110"/>
      <c r="J139" s="35"/>
      <c r="K139" s="35"/>
      <c r="L139" s="38"/>
    </row>
    <row r="140" spans="2:20" s="9" customFormat="1" ht="29.25" customHeight="1">
      <c r="B140" s="158"/>
      <c r="C140" s="159" t="s">
        <v>137</v>
      </c>
      <c r="D140" s="160" t="s">
        <v>63</v>
      </c>
      <c r="E140" s="160" t="s">
        <v>59</v>
      </c>
      <c r="F140" s="160" t="s">
        <v>60</v>
      </c>
      <c r="G140" s="160" t="s">
        <v>138</v>
      </c>
      <c r="H140" s="160" t="s">
        <v>139</v>
      </c>
      <c r="I140" s="161" t="s">
        <v>140</v>
      </c>
      <c r="J140" s="162" t="s">
        <v>132</v>
      </c>
      <c r="K140" s="163" t="s">
        <v>141</v>
      </c>
      <c r="L140" s="164"/>
      <c r="M140" s="70" t="s">
        <v>1</v>
      </c>
      <c r="N140" s="71" t="s">
        <v>42</v>
      </c>
      <c r="O140" s="71" t="s">
        <v>142</v>
      </c>
      <c r="P140" s="71" t="s">
        <v>143</v>
      </c>
      <c r="Q140" s="71" t="s">
        <v>144</v>
      </c>
      <c r="R140" s="71" t="s">
        <v>145</v>
      </c>
      <c r="S140" s="71" t="s">
        <v>146</v>
      </c>
      <c r="T140" s="72" t="s">
        <v>147</v>
      </c>
    </row>
    <row r="141" spans="2:63" s="1" customFormat="1" ht="22.9" customHeight="1">
      <c r="B141" s="34"/>
      <c r="C141" s="77" t="s">
        <v>148</v>
      </c>
      <c r="D141" s="35"/>
      <c r="E141" s="35"/>
      <c r="F141" s="35"/>
      <c r="G141" s="35"/>
      <c r="H141" s="35"/>
      <c r="I141" s="110"/>
      <c r="J141" s="165">
        <f>BK141</f>
        <v>0</v>
      </c>
      <c r="K141" s="35"/>
      <c r="L141" s="38"/>
      <c r="M141" s="73"/>
      <c r="N141" s="74"/>
      <c r="O141" s="74"/>
      <c r="P141" s="166">
        <f>P142+P381+P682</f>
        <v>0</v>
      </c>
      <c r="Q141" s="74"/>
      <c r="R141" s="166">
        <f>R142+R381+R682</f>
        <v>1091.0431288500001</v>
      </c>
      <c r="S141" s="74"/>
      <c r="T141" s="167">
        <f>T142+T381+T682</f>
        <v>0</v>
      </c>
      <c r="AT141" s="17" t="s">
        <v>77</v>
      </c>
      <c r="AU141" s="17" t="s">
        <v>134</v>
      </c>
      <c r="BK141" s="168">
        <f>BK142+BK381+BK682</f>
        <v>0</v>
      </c>
    </row>
    <row r="142" spans="2:63" s="10" customFormat="1" ht="25.9" customHeight="1">
      <c r="B142" s="169"/>
      <c r="C142" s="170"/>
      <c r="D142" s="171" t="s">
        <v>77</v>
      </c>
      <c r="E142" s="172" t="s">
        <v>183</v>
      </c>
      <c r="F142" s="172" t="s">
        <v>184</v>
      </c>
      <c r="G142" s="170"/>
      <c r="H142" s="170"/>
      <c r="I142" s="173"/>
      <c r="J142" s="174">
        <f>BK142</f>
        <v>0</v>
      </c>
      <c r="K142" s="170"/>
      <c r="L142" s="175"/>
      <c r="M142" s="176"/>
      <c r="N142" s="177"/>
      <c r="O142" s="177"/>
      <c r="P142" s="178">
        <f>P143+P163+P190+P232+P260+P355+P379</f>
        <v>0</v>
      </c>
      <c r="Q142" s="177"/>
      <c r="R142" s="178">
        <f>R143+R163+R190+R232+R260+R355+R379</f>
        <v>1060.10187756</v>
      </c>
      <c r="S142" s="177"/>
      <c r="T142" s="179">
        <f>T143+T163+T190+T232+T260+T355+T379</f>
        <v>0</v>
      </c>
      <c r="AR142" s="180" t="s">
        <v>14</v>
      </c>
      <c r="AT142" s="181" t="s">
        <v>77</v>
      </c>
      <c r="AU142" s="181" t="s">
        <v>78</v>
      </c>
      <c r="AY142" s="180" t="s">
        <v>151</v>
      </c>
      <c r="BK142" s="182">
        <f>BK143+BK163+BK190+BK232+BK260+BK355+BK379</f>
        <v>0</v>
      </c>
    </row>
    <row r="143" spans="2:63" s="10" customFormat="1" ht="22.9" customHeight="1">
      <c r="B143" s="169"/>
      <c r="C143" s="170"/>
      <c r="D143" s="171" t="s">
        <v>77</v>
      </c>
      <c r="E143" s="208" t="s">
        <v>14</v>
      </c>
      <c r="F143" s="208" t="s">
        <v>185</v>
      </c>
      <c r="G143" s="170"/>
      <c r="H143" s="170"/>
      <c r="I143" s="173"/>
      <c r="J143" s="209">
        <f>BK143</f>
        <v>0</v>
      </c>
      <c r="K143" s="170"/>
      <c r="L143" s="175"/>
      <c r="M143" s="176"/>
      <c r="N143" s="177"/>
      <c r="O143" s="177"/>
      <c r="P143" s="178">
        <f>SUM(P144:P162)</f>
        <v>0</v>
      </c>
      <c r="Q143" s="177"/>
      <c r="R143" s="178">
        <f>SUM(R144:R162)</f>
        <v>469.51300000000003</v>
      </c>
      <c r="S143" s="177"/>
      <c r="T143" s="179">
        <f>SUM(T144:T162)</f>
        <v>0</v>
      </c>
      <c r="AR143" s="180" t="s">
        <v>14</v>
      </c>
      <c r="AT143" s="181" t="s">
        <v>77</v>
      </c>
      <c r="AU143" s="181" t="s">
        <v>14</v>
      </c>
      <c r="AY143" s="180" t="s">
        <v>151</v>
      </c>
      <c r="BK143" s="182">
        <f>SUM(BK144:BK162)</f>
        <v>0</v>
      </c>
    </row>
    <row r="144" spans="2:65" s="1" customFormat="1" ht="24" customHeight="1">
      <c r="B144" s="34"/>
      <c r="C144" s="183" t="s">
        <v>14</v>
      </c>
      <c r="D144" s="183" t="s">
        <v>153</v>
      </c>
      <c r="E144" s="184" t="s">
        <v>292</v>
      </c>
      <c r="F144" s="185" t="s">
        <v>293</v>
      </c>
      <c r="G144" s="186" t="s">
        <v>200</v>
      </c>
      <c r="H144" s="187">
        <v>112.131</v>
      </c>
      <c r="I144" s="188"/>
      <c r="J144" s="189">
        <f>ROUND(I144*H144,2)</f>
        <v>0</v>
      </c>
      <c r="K144" s="185" t="s">
        <v>157</v>
      </c>
      <c r="L144" s="38"/>
      <c r="M144" s="190" t="s">
        <v>1</v>
      </c>
      <c r="N144" s="191" t="s">
        <v>43</v>
      </c>
      <c r="O144" s="66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AR144" s="194" t="s">
        <v>167</v>
      </c>
      <c r="AT144" s="194" t="s">
        <v>153</v>
      </c>
      <c r="AU144" s="194" t="s">
        <v>87</v>
      </c>
      <c r="AY144" s="17" t="s">
        <v>151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17" t="s">
        <v>14</v>
      </c>
      <c r="BK144" s="195">
        <f>ROUND(I144*H144,2)</f>
        <v>0</v>
      </c>
      <c r="BL144" s="17" t="s">
        <v>167</v>
      </c>
      <c r="BM144" s="194" t="s">
        <v>294</v>
      </c>
    </row>
    <row r="145" spans="2:51" s="12" customFormat="1" ht="22.5">
      <c r="B145" s="210"/>
      <c r="C145" s="211"/>
      <c r="D145" s="212" t="s">
        <v>202</v>
      </c>
      <c r="E145" s="213" t="s">
        <v>1</v>
      </c>
      <c r="F145" s="214" t="s">
        <v>295</v>
      </c>
      <c r="G145" s="211"/>
      <c r="H145" s="215">
        <v>112.131</v>
      </c>
      <c r="I145" s="216"/>
      <c r="J145" s="211"/>
      <c r="K145" s="211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202</v>
      </c>
      <c r="AU145" s="221" t="s">
        <v>87</v>
      </c>
      <c r="AV145" s="12" t="s">
        <v>87</v>
      </c>
      <c r="AW145" s="12" t="s">
        <v>34</v>
      </c>
      <c r="AX145" s="12" t="s">
        <v>14</v>
      </c>
      <c r="AY145" s="221" t="s">
        <v>151</v>
      </c>
    </row>
    <row r="146" spans="2:65" s="1" customFormat="1" ht="24" customHeight="1">
      <c r="B146" s="34"/>
      <c r="C146" s="183" t="s">
        <v>87</v>
      </c>
      <c r="D146" s="183" t="s">
        <v>153</v>
      </c>
      <c r="E146" s="184" t="s">
        <v>296</v>
      </c>
      <c r="F146" s="185" t="s">
        <v>297</v>
      </c>
      <c r="G146" s="186" t="s">
        <v>200</v>
      </c>
      <c r="H146" s="187">
        <v>146.232</v>
      </c>
      <c r="I146" s="188"/>
      <c r="J146" s="189">
        <f>ROUND(I146*H146,2)</f>
        <v>0</v>
      </c>
      <c r="K146" s="185" t="s">
        <v>157</v>
      </c>
      <c r="L146" s="38"/>
      <c r="M146" s="190" t="s">
        <v>1</v>
      </c>
      <c r="N146" s="191" t="s">
        <v>43</v>
      </c>
      <c r="O146" s="66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AR146" s="194" t="s">
        <v>167</v>
      </c>
      <c r="AT146" s="194" t="s">
        <v>153</v>
      </c>
      <c r="AU146" s="194" t="s">
        <v>87</v>
      </c>
      <c r="AY146" s="17" t="s">
        <v>151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17" t="s">
        <v>14</v>
      </c>
      <c r="BK146" s="195">
        <f>ROUND(I146*H146,2)</f>
        <v>0</v>
      </c>
      <c r="BL146" s="17" t="s">
        <v>167</v>
      </c>
      <c r="BM146" s="194" t="s">
        <v>298</v>
      </c>
    </row>
    <row r="147" spans="2:51" s="12" customFormat="1" ht="22.5">
      <c r="B147" s="210"/>
      <c r="C147" s="211"/>
      <c r="D147" s="212" t="s">
        <v>202</v>
      </c>
      <c r="E147" s="213" t="s">
        <v>1</v>
      </c>
      <c r="F147" s="214" t="s">
        <v>299</v>
      </c>
      <c r="G147" s="211"/>
      <c r="H147" s="215">
        <v>146.232</v>
      </c>
      <c r="I147" s="216"/>
      <c r="J147" s="211"/>
      <c r="K147" s="211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202</v>
      </c>
      <c r="AU147" s="221" t="s">
        <v>87</v>
      </c>
      <c r="AV147" s="12" t="s">
        <v>87</v>
      </c>
      <c r="AW147" s="12" t="s">
        <v>34</v>
      </c>
      <c r="AX147" s="12" t="s">
        <v>14</v>
      </c>
      <c r="AY147" s="221" t="s">
        <v>151</v>
      </c>
    </row>
    <row r="148" spans="2:65" s="1" customFormat="1" ht="24" customHeight="1">
      <c r="B148" s="34"/>
      <c r="C148" s="183" t="s">
        <v>163</v>
      </c>
      <c r="D148" s="183" t="s">
        <v>153</v>
      </c>
      <c r="E148" s="184" t="s">
        <v>300</v>
      </c>
      <c r="F148" s="185" t="s">
        <v>301</v>
      </c>
      <c r="G148" s="186" t="s">
        <v>200</v>
      </c>
      <c r="H148" s="187">
        <v>483.01</v>
      </c>
      <c r="I148" s="188"/>
      <c r="J148" s="189">
        <f>ROUND(I148*H148,2)</f>
        <v>0</v>
      </c>
      <c r="K148" s="185" t="s">
        <v>157</v>
      </c>
      <c r="L148" s="38"/>
      <c r="M148" s="190" t="s">
        <v>1</v>
      </c>
      <c r="N148" s="191" t="s">
        <v>43</v>
      </c>
      <c r="O148" s="66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194" t="s">
        <v>167</v>
      </c>
      <c r="AT148" s="194" t="s">
        <v>153</v>
      </c>
      <c r="AU148" s="194" t="s">
        <v>87</v>
      </c>
      <c r="AY148" s="17" t="s">
        <v>151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7" t="s">
        <v>14</v>
      </c>
      <c r="BK148" s="195">
        <f>ROUND(I148*H148,2)</f>
        <v>0</v>
      </c>
      <c r="BL148" s="17" t="s">
        <v>167</v>
      </c>
      <c r="BM148" s="194" t="s">
        <v>302</v>
      </c>
    </row>
    <row r="149" spans="2:51" s="12" customFormat="1" ht="11.25">
      <c r="B149" s="210"/>
      <c r="C149" s="211"/>
      <c r="D149" s="212" t="s">
        <v>202</v>
      </c>
      <c r="E149" s="213" t="s">
        <v>1</v>
      </c>
      <c r="F149" s="214" t="s">
        <v>303</v>
      </c>
      <c r="G149" s="211"/>
      <c r="H149" s="215">
        <v>112.131</v>
      </c>
      <c r="I149" s="216"/>
      <c r="J149" s="211"/>
      <c r="K149" s="211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202</v>
      </c>
      <c r="AU149" s="221" t="s">
        <v>87</v>
      </c>
      <c r="AV149" s="12" t="s">
        <v>87</v>
      </c>
      <c r="AW149" s="12" t="s">
        <v>34</v>
      </c>
      <c r="AX149" s="12" t="s">
        <v>78</v>
      </c>
      <c r="AY149" s="221" t="s">
        <v>151</v>
      </c>
    </row>
    <row r="150" spans="2:51" s="12" customFormat="1" ht="11.25">
      <c r="B150" s="210"/>
      <c r="C150" s="211"/>
      <c r="D150" s="212" t="s">
        <v>202</v>
      </c>
      <c r="E150" s="213" t="s">
        <v>1</v>
      </c>
      <c r="F150" s="214" t="s">
        <v>304</v>
      </c>
      <c r="G150" s="211"/>
      <c r="H150" s="215">
        <v>146.232</v>
      </c>
      <c r="I150" s="216"/>
      <c r="J150" s="211"/>
      <c r="K150" s="211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202</v>
      </c>
      <c r="AU150" s="221" t="s">
        <v>87</v>
      </c>
      <c r="AV150" s="12" t="s">
        <v>87</v>
      </c>
      <c r="AW150" s="12" t="s">
        <v>34</v>
      </c>
      <c r="AX150" s="12" t="s">
        <v>78</v>
      </c>
      <c r="AY150" s="221" t="s">
        <v>151</v>
      </c>
    </row>
    <row r="151" spans="2:51" s="12" customFormat="1" ht="11.25">
      <c r="B151" s="210"/>
      <c r="C151" s="211"/>
      <c r="D151" s="212" t="s">
        <v>202</v>
      </c>
      <c r="E151" s="213" t="s">
        <v>1</v>
      </c>
      <c r="F151" s="214" t="s">
        <v>305</v>
      </c>
      <c r="G151" s="211"/>
      <c r="H151" s="215">
        <v>224.647</v>
      </c>
      <c r="I151" s="216"/>
      <c r="J151" s="211"/>
      <c r="K151" s="211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202</v>
      </c>
      <c r="AU151" s="221" t="s">
        <v>87</v>
      </c>
      <c r="AV151" s="12" t="s">
        <v>87</v>
      </c>
      <c r="AW151" s="12" t="s">
        <v>34</v>
      </c>
      <c r="AX151" s="12" t="s">
        <v>78</v>
      </c>
      <c r="AY151" s="221" t="s">
        <v>151</v>
      </c>
    </row>
    <row r="152" spans="2:51" s="13" customFormat="1" ht="11.25">
      <c r="B152" s="222"/>
      <c r="C152" s="223"/>
      <c r="D152" s="212" t="s">
        <v>202</v>
      </c>
      <c r="E152" s="224" t="s">
        <v>1</v>
      </c>
      <c r="F152" s="225" t="s">
        <v>243</v>
      </c>
      <c r="G152" s="223"/>
      <c r="H152" s="226">
        <v>483.01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202</v>
      </c>
      <c r="AU152" s="232" t="s">
        <v>87</v>
      </c>
      <c r="AV152" s="13" t="s">
        <v>167</v>
      </c>
      <c r="AW152" s="13" t="s">
        <v>34</v>
      </c>
      <c r="AX152" s="13" t="s">
        <v>14</v>
      </c>
      <c r="AY152" s="232" t="s">
        <v>151</v>
      </c>
    </row>
    <row r="153" spans="2:65" s="1" customFormat="1" ht="16.5" customHeight="1">
      <c r="B153" s="34"/>
      <c r="C153" s="183" t="s">
        <v>167</v>
      </c>
      <c r="D153" s="183" t="s">
        <v>153</v>
      </c>
      <c r="E153" s="184" t="s">
        <v>306</v>
      </c>
      <c r="F153" s="185" t="s">
        <v>307</v>
      </c>
      <c r="G153" s="186" t="s">
        <v>200</v>
      </c>
      <c r="H153" s="187">
        <v>483.01</v>
      </c>
      <c r="I153" s="188"/>
      <c r="J153" s="189">
        <f>ROUND(I153*H153,2)</f>
        <v>0</v>
      </c>
      <c r="K153" s="185" t="s">
        <v>157</v>
      </c>
      <c r="L153" s="38"/>
      <c r="M153" s="190" t="s">
        <v>1</v>
      </c>
      <c r="N153" s="191" t="s">
        <v>43</v>
      </c>
      <c r="O153" s="66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194" t="s">
        <v>167</v>
      </c>
      <c r="AT153" s="194" t="s">
        <v>153</v>
      </c>
      <c r="AU153" s="194" t="s">
        <v>87</v>
      </c>
      <c r="AY153" s="17" t="s">
        <v>151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17" t="s">
        <v>14</v>
      </c>
      <c r="BK153" s="195">
        <f>ROUND(I153*H153,2)</f>
        <v>0</v>
      </c>
      <c r="BL153" s="17" t="s">
        <v>167</v>
      </c>
      <c r="BM153" s="194" t="s">
        <v>308</v>
      </c>
    </row>
    <row r="154" spans="2:65" s="1" customFormat="1" ht="16.5" customHeight="1">
      <c r="B154" s="34"/>
      <c r="C154" s="183" t="s">
        <v>150</v>
      </c>
      <c r="D154" s="183" t="s">
        <v>153</v>
      </c>
      <c r="E154" s="184" t="s">
        <v>309</v>
      </c>
      <c r="F154" s="185" t="s">
        <v>310</v>
      </c>
      <c r="G154" s="186" t="s">
        <v>200</v>
      </c>
      <c r="H154" s="187">
        <v>483.01</v>
      </c>
      <c r="I154" s="188"/>
      <c r="J154" s="189">
        <f>ROUND(I154*H154,2)</f>
        <v>0</v>
      </c>
      <c r="K154" s="185" t="s">
        <v>157</v>
      </c>
      <c r="L154" s="38"/>
      <c r="M154" s="190" t="s">
        <v>1</v>
      </c>
      <c r="N154" s="191" t="s">
        <v>43</v>
      </c>
      <c r="O154" s="66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AR154" s="194" t="s">
        <v>167</v>
      </c>
      <c r="AT154" s="194" t="s">
        <v>153</v>
      </c>
      <c r="AU154" s="194" t="s">
        <v>87</v>
      </c>
      <c r="AY154" s="17" t="s">
        <v>151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17" t="s">
        <v>14</v>
      </c>
      <c r="BK154" s="195">
        <f>ROUND(I154*H154,2)</f>
        <v>0</v>
      </c>
      <c r="BL154" s="17" t="s">
        <v>167</v>
      </c>
      <c r="BM154" s="194" t="s">
        <v>311</v>
      </c>
    </row>
    <row r="155" spans="2:65" s="1" customFormat="1" ht="24" customHeight="1">
      <c r="B155" s="34"/>
      <c r="C155" s="183" t="s">
        <v>174</v>
      </c>
      <c r="D155" s="183" t="s">
        <v>153</v>
      </c>
      <c r="E155" s="184" t="s">
        <v>265</v>
      </c>
      <c r="F155" s="185" t="s">
        <v>266</v>
      </c>
      <c r="G155" s="186" t="s">
        <v>237</v>
      </c>
      <c r="H155" s="187">
        <v>602.045</v>
      </c>
      <c r="I155" s="188"/>
      <c r="J155" s="189">
        <f>ROUND(I155*H155,2)</f>
        <v>0</v>
      </c>
      <c r="K155" s="185" t="s">
        <v>157</v>
      </c>
      <c r="L155" s="38"/>
      <c r="M155" s="190" t="s">
        <v>1</v>
      </c>
      <c r="N155" s="191" t="s">
        <v>43</v>
      </c>
      <c r="O155" s="66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AR155" s="194" t="s">
        <v>167</v>
      </c>
      <c r="AT155" s="194" t="s">
        <v>153</v>
      </c>
      <c r="AU155" s="194" t="s">
        <v>87</v>
      </c>
      <c r="AY155" s="17" t="s">
        <v>151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7" t="s">
        <v>14</v>
      </c>
      <c r="BK155" s="195">
        <f>ROUND(I155*H155,2)</f>
        <v>0</v>
      </c>
      <c r="BL155" s="17" t="s">
        <v>167</v>
      </c>
      <c r="BM155" s="194" t="s">
        <v>312</v>
      </c>
    </row>
    <row r="156" spans="2:51" s="12" customFormat="1" ht="11.25">
      <c r="B156" s="210"/>
      <c r="C156" s="211"/>
      <c r="D156" s="212" t="s">
        <v>202</v>
      </c>
      <c r="E156" s="213" t="s">
        <v>1</v>
      </c>
      <c r="F156" s="214" t="s">
        <v>313</v>
      </c>
      <c r="G156" s="211"/>
      <c r="H156" s="215">
        <v>602.045</v>
      </c>
      <c r="I156" s="216"/>
      <c r="J156" s="211"/>
      <c r="K156" s="211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202</v>
      </c>
      <c r="AU156" s="221" t="s">
        <v>87</v>
      </c>
      <c r="AV156" s="12" t="s">
        <v>87</v>
      </c>
      <c r="AW156" s="12" t="s">
        <v>34</v>
      </c>
      <c r="AX156" s="12" t="s">
        <v>14</v>
      </c>
      <c r="AY156" s="221" t="s">
        <v>151</v>
      </c>
    </row>
    <row r="157" spans="2:65" s="1" customFormat="1" ht="24" customHeight="1">
      <c r="B157" s="34"/>
      <c r="C157" s="183" t="s">
        <v>152</v>
      </c>
      <c r="D157" s="183" t="s">
        <v>153</v>
      </c>
      <c r="E157" s="184" t="s">
        <v>314</v>
      </c>
      <c r="F157" s="185" t="s">
        <v>315</v>
      </c>
      <c r="G157" s="186" t="s">
        <v>200</v>
      </c>
      <c r="H157" s="187">
        <v>224.647</v>
      </c>
      <c r="I157" s="188"/>
      <c r="J157" s="189">
        <f>ROUND(I157*H157,2)</f>
        <v>0</v>
      </c>
      <c r="K157" s="185" t="s">
        <v>157</v>
      </c>
      <c r="L157" s="38"/>
      <c r="M157" s="190" t="s">
        <v>1</v>
      </c>
      <c r="N157" s="191" t="s">
        <v>43</v>
      </c>
      <c r="O157" s="66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AR157" s="194" t="s">
        <v>167</v>
      </c>
      <c r="AT157" s="194" t="s">
        <v>153</v>
      </c>
      <c r="AU157" s="194" t="s">
        <v>87</v>
      </c>
      <c r="AY157" s="17" t="s">
        <v>151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17" t="s">
        <v>14</v>
      </c>
      <c r="BK157" s="195">
        <f>ROUND(I157*H157,2)</f>
        <v>0</v>
      </c>
      <c r="BL157" s="17" t="s">
        <v>167</v>
      </c>
      <c r="BM157" s="194" t="s">
        <v>316</v>
      </c>
    </row>
    <row r="158" spans="2:51" s="12" customFormat="1" ht="33.75">
      <c r="B158" s="210"/>
      <c r="C158" s="211"/>
      <c r="D158" s="212" t="s">
        <v>202</v>
      </c>
      <c r="E158" s="213" t="s">
        <v>1</v>
      </c>
      <c r="F158" s="214" t="s">
        <v>317</v>
      </c>
      <c r="G158" s="211"/>
      <c r="H158" s="215">
        <v>224.647</v>
      </c>
      <c r="I158" s="216"/>
      <c r="J158" s="211"/>
      <c r="K158" s="211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202</v>
      </c>
      <c r="AU158" s="221" t="s">
        <v>87</v>
      </c>
      <c r="AV158" s="12" t="s">
        <v>87</v>
      </c>
      <c r="AW158" s="12" t="s">
        <v>34</v>
      </c>
      <c r="AX158" s="12" t="s">
        <v>14</v>
      </c>
      <c r="AY158" s="221" t="s">
        <v>151</v>
      </c>
    </row>
    <row r="159" spans="2:65" s="1" customFormat="1" ht="16.5" customHeight="1">
      <c r="B159" s="34"/>
      <c r="C159" s="236" t="s">
        <v>234</v>
      </c>
      <c r="D159" s="236" t="s">
        <v>318</v>
      </c>
      <c r="E159" s="237" t="s">
        <v>319</v>
      </c>
      <c r="F159" s="238" t="s">
        <v>320</v>
      </c>
      <c r="G159" s="239" t="s">
        <v>237</v>
      </c>
      <c r="H159" s="240">
        <v>352.134</v>
      </c>
      <c r="I159" s="241"/>
      <c r="J159" s="242">
        <f>ROUND(I159*H159,2)</f>
        <v>0</v>
      </c>
      <c r="K159" s="238" t="s">
        <v>157</v>
      </c>
      <c r="L159" s="243"/>
      <c r="M159" s="244" t="s">
        <v>1</v>
      </c>
      <c r="N159" s="245" t="s">
        <v>43</v>
      </c>
      <c r="O159" s="66"/>
      <c r="P159" s="192">
        <f>O159*H159</f>
        <v>0</v>
      </c>
      <c r="Q159" s="192">
        <v>1</v>
      </c>
      <c r="R159" s="192">
        <f>Q159*H159</f>
        <v>352.134</v>
      </c>
      <c r="S159" s="192">
        <v>0</v>
      </c>
      <c r="T159" s="193">
        <f>S159*H159</f>
        <v>0</v>
      </c>
      <c r="AR159" s="194" t="s">
        <v>234</v>
      </c>
      <c r="AT159" s="194" t="s">
        <v>318</v>
      </c>
      <c r="AU159" s="194" t="s">
        <v>87</v>
      </c>
      <c r="AY159" s="17" t="s">
        <v>151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7" t="s">
        <v>14</v>
      </c>
      <c r="BK159" s="195">
        <f>ROUND(I159*H159,2)</f>
        <v>0</v>
      </c>
      <c r="BL159" s="17" t="s">
        <v>167</v>
      </c>
      <c r="BM159" s="194" t="s">
        <v>321</v>
      </c>
    </row>
    <row r="160" spans="2:51" s="12" customFormat="1" ht="11.25">
      <c r="B160" s="210"/>
      <c r="C160" s="211"/>
      <c r="D160" s="212" t="s">
        <v>202</v>
      </c>
      <c r="E160" s="213" t="s">
        <v>1</v>
      </c>
      <c r="F160" s="214" t="s">
        <v>322</v>
      </c>
      <c r="G160" s="211"/>
      <c r="H160" s="215">
        <v>352.134</v>
      </c>
      <c r="I160" s="216"/>
      <c r="J160" s="211"/>
      <c r="K160" s="211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202</v>
      </c>
      <c r="AU160" s="221" t="s">
        <v>87</v>
      </c>
      <c r="AV160" s="12" t="s">
        <v>87</v>
      </c>
      <c r="AW160" s="12" t="s">
        <v>34</v>
      </c>
      <c r="AX160" s="12" t="s">
        <v>14</v>
      </c>
      <c r="AY160" s="221" t="s">
        <v>151</v>
      </c>
    </row>
    <row r="161" spans="2:65" s="1" customFormat="1" ht="16.5" customHeight="1">
      <c r="B161" s="34"/>
      <c r="C161" s="236" t="s">
        <v>217</v>
      </c>
      <c r="D161" s="236" t="s">
        <v>318</v>
      </c>
      <c r="E161" s="237" t="s">
        <v>323</v>
      </c>
      <c r="F161" s="238" t="s">
        <v>324</v>
      </c>
      <c r="G161" s="239" t="s">
        <v>237</v>
      </c>
      <c r="H161" s="240">
        <v>117.379</v>
      </c>
      <c r="I161" s="241"/>
      <c r="J161" s="242">
        <f>ROUND(I161*H161,2)</f>
        <v>0</v>
      </c>
      <c r="K161" s="238" t="s">
        <v>157</v>
      </c>
      <c r="L161" s="243"/>
      <c r="M161" s="244" t="s">
        <v>1</v>
      </c>
      <c r="N161" s="245" t="s">
        <v>43</v>
      </c>
      <c r="O161" s="66"/>
      <c r="P161" s="192">
        <f>O161*H161</f>
        <v>0</v>
      </c>
      <c r="Q161" s="192">
        <v>1</v>
      </c>
      <c r="R161" s="192">
        <f>Q161*H161</f>
        <v>117.379</v>
      </c>
      <c r="S161" s="192">
        <v>0</v>
      </c>
      <c r="T161" s="193">
        <f>S161*H161</f>
        <v>0</v>
      </c>
      <c r="AR161" s="194" t="s">
        <v>234</v>
      </c>
      <c r="AT161" s="194" t="s">
        <v>318</v>
      </c>
      <c r="AU161" s="194" t="s">
        <v>87</v>
      </c>
      <c r="AY161" s="17" t="s">
        <v>151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17" t="s">
        <v>14</v>
      </c>
      <c r="BK161" s="195">
        <f>ROUND(I161*H161,2)</f>
        <v>0</v>
      </c>
      <c r="BL161" s="17" t="s">
        <v>167</v>
      </c>
      <c r="BM161" s="194" t="s">
        <v>325</v>
      </c>
    </row>
    <row r="162" spans="2:51" s="12" customFormat="1" ht="11.25">
      <c r="B162" s="210"/>
      <c r="C162" s="211"/>
      <c r="D162" s="212" t="s">
        <v>202</v>
      </c>
      <c r="E162" s="213" t="s">
        <v>1</v>
      </c>
      <c r="F162" s="214" t="s">
        <v>326</v>
      </c>
      <c r="G162" s="211"/>
      <c r="H162" s="215">
        <v>117.379</v>
      </c>
      <c r="I162" s="216"/>
      <c r="J162" s="211"/>
      <c r="K162" s="211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202</v>
      </c>
      <c r="AU162" s="221" t="s">
        <v>87</v>
      </c>
      <c r="AV162" s="12" t="s">
        <v>87</v>
      </c>
      <c r="AW162" s="12" t="s">
        <v>34</v>
      </c>
      <c r="AX162" s="12" t="s">
        <v>14</v>
      </c>
      <c r="AY162" s="221" t="s">
        <v>151</v>
      </c>
    </row>
    <row r="163" spans="2:63" s="10" customFormat="1" ht="22.9" customHeight="1">
      <c r="B163" s="169"/>
      <c r="C163" s="170"/>
      <c r="D163" s="171" t="s">
        <v>77</v>
      </c>
      <c r="E163" s="208" t="s">
        <v>87</v>
      </c>
      <c r="F163" s="208" t="s">
        <v>327</v>
      </c>
      <c r="G163" s="170"/>
      <c r="H163" s="170"/>
      <c r="I163" s="173"/>
      <c r="J163" s="209">
        <f>BK163</f>
        <v>0</v>
      </c>
      <c r="K163" s="170"/>
      <c r="L163" s="175"/>
      <c r="M163" s="176"/>
      <c r="N163" s="177"/>
      <c r="O163" s="177"/>
      <c r="P163" s="178">
        <f>SUM(P164:P189)</f>
        <v>0</v>
      </c>
      <c r="Q163" s="177"/>
      <c r="R163" s="178">
        <f>SUM(R164:R189)</f>
        <v>323.14717052000003</v>
      </c>
      <c r="S163" s="177"/>
      <c r="T163" s="179">
        <f>SUM(T164:T189)</f>
        <v>0</v>
      </c>
      <c r="AR163" s="180" t="s">
        <v>14</v>
      </c>
      <c r="AT163" s="181" t="s">
        <v>77</v>
      </c>
      <c r="AU163" s="181" t="s">
        <v>14</v>
      </c>
      <c r="AY163" s="180" t="s">
        <v>151</v>
      </c>
      <c r="BK163" s="182">
        <f>SUM(BK164:BK189)</f>
        <v>0</v>
      </c>
    </row>
    <row r="164" spans="2:65" s="1" customFormat="1" ht="24" customHeight="1">
      <c r="B164" s="34"/>
      <c r="C164" s="183" t="s">
        <v>247</v>
      </c>
      <c r="D164" s="183" t="s">
        <v>153</v>
      </c>
      <c r="E164" s="184" t="s">
        <v>328</v>
      </c>
      <c r="F164" s="185" t="s">
        <v>329</v>
      </c>
      <c r="G164" s="186" t="s">
        <v>200</v>
      </c>
      <c r="H164" s="187">
        <v>50.085</v>
      </c>
      <c r="I164" s="188"/>
      <c r="J164" s="189">
        <f>ROUND(I164*H164,2)</f>
        <v>0</v>
      </c>
      <c r="K164" s="185" t="s">
        <v>157</v>
      </c>
      <c r="L164" s="38"/>
      <c r="M164" s="190" t="s">
        <v>1</v>
      </c>
      <c r="N164" s="191" t="s">
        <v>43</v>
      </c>
      <c r="O164" s="66"/>
      <c r="P164" s="192">
        <f>O164*H164</f>
        <v>0</v>
      </c>
      <c r="Q164" s="192">
        <v>2.45329</v>
      </c>
      <c r="R164" s="192">
        <f>Q164*H164</f>
        <v>122.87302965</v>
      </c>
      <c r="S164" s="192">
        <v>0</v>
      </c>
      <c r="T164" s="193">
        <f>S164*H164</f>
        <v>0</v>
      </c>
      <c r="AR164" s="194" t="s">
        <v>167</v>
      </c>
      <c r="AT164" s="194" t="s">
        <v>153</v>
      </c>
      <c r="AU164" s="194" t="s">
        <v>87</v>
      </c>
      <c r="AY164" s="17" t="s">
        <v>151</v>
      </c>
      <c r="BE164" s="195">
        <f>IF(N164="základní",J164,0)</f>
        <v>0</v>
      </c>
      <c r="BF164" s="195">
        <f>IF(N164="snížená",J164,0)</f>
        <v>0</v>
      </c>
      <c r="BG164" s="195">
        <f>IF(N164="zákl. přenesená",J164,0)</f>
        <v>0</v>
      </c>
      <c r="BH164" s="195">
        <f>IF(N164="sníž. přenesená",J164,0)</f>
        <v>0</v>
      </c>
      <c r="BI164" s="195">
        <f>IF(N164="nulová",J164,0)</f>
        <v>0</v>
      </c>
      <c r="BJ164" s="17" t="s">
        <v>14</v>
      </c>
      <c r="BK164" s="195">
        <f>ROUND(I164*H164,2)</f>
        <v>0</v>
      </c>
      <c r="BL164" s="17" t="s">
        <v>167</v>
      </c>
      <c r="BM164" s="194" t="s">
        <v>330</v>
      </c>
    </row>
    <row r="165" spans="2:51" s="12" customFormat="1" ht="22.5">
      <c r="B165" s="210"/>
      <c r="C165" s="211"/>
      <c r="D165" s="212" t="s">
        <v>202</v>
      </c>
      <c r="E165" s="213" t="s">
        <v>1</v>
      </c>
      <c r="F165" s="214" t="s">
        <v>331</v>
      </c>
      <c r="G165" s="211"/>
      <c r="H165" s="215">
        <v>50.085</v>
      </c>
      <c r="I165" s="216"/>
      <c r="J165" s="211"/>
      <c r="K165" s="211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202</v>
      </c>
      <c r="AU165" s="221" t="s">
        <v>87</v>
      </c>
      <c r="AV165" s="12" t="s">
        <v>87</v>
      </c>
      <c r="AW165" s="12" t="s">
        <v>34</v>
      </c>
      <c r="AX165" s="12" t="s">
        <v>14</v>
      </c>
      <c r="AY165" s="221" t="s">
        <v>151</v>
      </c>
    </row>
    <row r="166" spans="2:65" s="1" customFormat="1" ht="16.5" customHeight="1">
      <c r="B166" s="34"/>
      <c r="C166" s="183" t="s">
        <v>252</v>
      </c>
      <c r="D166" s="183" t="s">
        <v>153</v>
      </c>
      <c r="E166" s="184" t="s">
        <v>332</v>
      </c>
      <c r="F166" s="185" t="s">
        <v>333</v>
      </c>
      <c r="G166" s="186" t="s">
        <v>188</v>
      </c>
      <c r="H166" s="187">
        <v>11.573</v>
      </c>
      <c r="I166" s="188"/>
      <c r="J166" s="189">
        <f>ROUND(I166*H166,2)</f>
        <v>0</v>
      </c>
      <c r="K166" s="185" t="s">
        <v>157</v>
      </c>
      <c r="L166" s="38"/>
      <c r="M166" s="190" t="s">
        <v>1</v>
      </c>
      <c r="N166" s="191" t="s">
        <v>43</v>
      </c>
      <c r="O166" s="66"/>
      <c r="P166" s="192">
        <f>O166*H166</f>
        <v>0</v>
      </c>
      <c r="Q166" s="192">
        <v>0.00247</v>
      </c>
      <c r="R166" s="192">
        <f>Q166*H166</f>
        <v>0.02858531</v>
      </c>
      <c r="S166" s="192">
        <v>0</v>
      </c>
      <c r="T166" s="193">
        <f>S166*H166</f>
        <v>0</v>
      </c>
      <c r="AR166" s="194" t="s">
        <v>167</v>
      </c>
      <c r="AT166" s="194" t="s">
        <v>153</v>
      </c>
      <c r="AU166" s="194" t="s">
        <v>87</v>
      </c>
      <c r="AY166" s="17" t="s">
        <v>151</v>
      </c>
      <c r="BE166" s="195">
        <f>IF(N166="základní",J166,0)</f>
        <v>0</v>
      </c>
      <c r="BF166" s="195">
        <f>IF(N166="snížená",J166,0)</f>
        <v>0</v>
      </c>
      <c r="BG166" s="195">
        <f>IF(N166="zákl. přenesená",J166,0)</f>
        <v>0</v>
      </c>
      <c r="BH166" s="195">
        <f>IF(N166="sníž. přenesená",J166,0)</f>
        <v>0</v>
      </c>
      <c r="BI166" s="195">
        <f>IF(N166="nulová",J166,0)</f>
        <v>0</v>
      </c>
      <c r="BJ166" s="17" t="s">
        <v>14</v>
      </c>
      <c r="BK166" s="195">
        <f>ROUND(I166*H166,2)</f>
        <v>0</v>
      </c>
      <c r="BL166" s="17" t="s">
        <v>167</v>
      </c>
      <c r="BM166" s="194" t="s">
        <v>334</v>
      </c>
    </row>
    <row r="167" spans="2:51" s="12" customFormat="1" ht="11.25">
      <c r="B167" s="210"/>
      <c r="C167" s="211"/>
      <c r="D167" s="212" t="s">
        <v>202</v>
      </c>
      <c r="E167" s="213" t="s">
        <v>1</v>
      </c>
      <c r="F167" s="214" t="s">
        <v>335</v>
      </c>
      <c r="G167" s="211"/>
      <c r="H167" s="215">
        <v>11.573</v>
      </c>
      <c r="I167" s="216"/>
      <c r="J167" s="211"/>
      <c r="K167" s="211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202</v>
      </c>
      <c r="AU167" s="221" t="s">
        <v>87</v>
      </c>
      <c r="AV167" s="12" t="s">
        <v>87</v>
      </c>
      <c r="AW167" s="12" t="s">
        <v>34</v>
      </c>
      <c r="AX167" s="12" t="s">
        <v>14</v>
      </c>
      <c r="AY167" s="221" t="s">
        <v>151</v>
      </c>
    </row>
    <row r="168" spans="2:65" s="1" customFormat="1" ht="16.5" customHeight="1">
      <c r="B168" s="34"/>
      <c r="C168" s="183" t="s">
        <v>256</v>
      </c>
      <c r="D168" s="183" t="s">
        <v>153</v>
      </c>
      <c r="E168" s="184" t="s">
        <v>336</v>
      </c>
      <c r="F168" s="185" t="s">
        <v>337</v>
      </c>
      <c r="G168" s="186" t="s">
        <v>188</v>
      </c>
      <c r="H168" s="187">
        <v>11.573</v>
      </c>
      <c r="I168" s="188"/>
      <c r="J168" s="189">
        <f>ROUND(I168*H168,2)</f>
        <v>0</v>
      </c>
      <c r="K168" s="185" t="s">
        <v>157</v>
      </c>
      <c r="L168" s="38"/>
      <c r="M168" s="190" t="s">
        <v>1</v>
      </c>
      <c r="N168" s="191" t="s">
        <v>43</v>
      </c>
      <c r="O168" s="66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194" t="s">
        <v>167</v>
      </c>
      <c r="AT168" s="194" t="s">
        <v>153</v>
      </c>
      <c r="AU168" s="194" t="s">
        <v>87</v>
      </c>
      <c r="AY168" s="17" t="s">
        <v>151</v>
      </c>
      <c r="BE168" s="195">
        <f>IF(N168="základní",J168,0)</f>
        <v>0</v>
      </c>
      <c r="BF168" s="195">
        <f>IF(N168="snížená",J168,0)</f>
        <v>0</v>
      </c>
      <c r="BG168" s="195">
        <f>IF(N168="zákl. přenesená",J168,0)</f>
        <v>0</v>
      </c>
      <c r="BH168" s="195">
        <f>IF(N168="sníž. přenesená",J168,0)</f>
        <v>0</v>
      </c>
      <c r="BI168" s="195">
        <f>IF(N168="nulová",J168,0)</f>
        <v>0</v>
      </c>
      <c r="BJ168" s="17" t="s">
        <v>14</v>
      </c>
      <c r="BK168" s="195">
        <f>ROUND(I168*H168,2)</f>
        <v>0</v>
      </c>
      <c r="BL168" s="17" t="s">
        <v>167</v>
      </c>
      <c r="BM168" s="194" t="s">
        <v>338</v>
      </c>
    </row>
    <row r="169" spans="2:65" s="1" customFormat="1" ht="16.5" customHeight="1">
      <c r="B169" s="34"/>
      <c r="C169" s="183" t="s">
        <v>193</v>
      </c>
      <c r="D169" s="183" t="s">
        <v>153</v>
      </c>
      <c r="E169" s="184" t="s">
        <v>339</v>
      </c>
      <c r="F169" s="185" t="s">
        <v>340</v>
      </c>
      <c r="G169" s="186" t="s">
        <v>237</v>
      </c>
      <c r="H169" s="187">
        <v>1.556</v>
      </c>
      <c r="I169" s="188"/>
      <c r="J169" s="189">
        <f>ROUND(I169*H169,2)</f>
        <v>0</v>
      </c>
      <c r="K169" s="185" t="s">
        <v>157</v>
      </c>
      <c r="L169" s="38"/>
      <c r="M169" s="190" t="s">
        <v>1</v>
      </c>
      <c r="N169" s="191" t="s">
        <v>43</v>
      </c>
      <c r="O169" s="66"/>
      <c r="P169" s="192">
        <f>O169*H169</f>
        <v>0</v>
      </c>
      <c r="Q169" s="192">
        <v>1.06277</v>
      </c>
      <c r="R169" s="192">
        <f>Q169*H169</f>
        <v>1.6536701200000001</v>
      </c>
      <c r="S169" s="192">
        <v>0</v>
      </c>
      <c r="T169" s="193">
        <f>S169*H169</f>
        <v>0</v>
      </c>
      <c r="AR169" s="194" t="s">
        <v>167</v>
      </c>
      <c r="AT169" s="194" t="s">
        <v>153</v>
      </c>
      <c r="AU169" s="194" t="s">
        <v>87</v>
      </c>
      <c r="AY169" s="17" t="s">
        <v>151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17" t="s">
        <v>14</v>
      </c>
      <c r="BK169" s="195">
        <f>ROUND(I169*H169,2)</f>
        <v>0</v>
      </c>
      <c r="BL169" s="17" t="s">
        <v>167</v>
      </c>
      <c r="BM169" s="194" t="s">
        <v>341</v>
      </c>
    </row>
    <row r="170" spans="2:51" s="12" customFormat="1" ht="22.5">
      <c r="B170" s="210"/>
      <c r="C170" s="211"/>
      <c r="D170" s="212" t="s">
        <v>202</v>
      </c>
      <c r="E170" s="213" t="s">
        <v>1</v>
      </c>
      <c r="F170" s="214" t="s">
        <v>342</v>
      </c>
      <c r="G170" s="211"/>
      <c r="H170" s="215">
        <v>1.556</v>
      </c>
      <c r="I170" s="216"/>
      <c r="J170" s="211"/>
      <c r="K170" s="211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202</v>
      </c>
      <c r="AU170" s="221" t="s">
        <v>87</v>
      </c>
      <c r="AV170" s="12" t="s">
        <v>87</v>
      </c>
      <c r="AW170" s="12" t="s">
        <v>34</v>
      </c>
      <c r="AX170" s="12" t="s">
        <v>14</v>
      </c>
      <c r="AY170" s="221" t="s">
        <v>151</v>
      </c>
    </row>
    <row r="171" spans="2:65" s="1" customFormat="1" ht="24" customHeight="1">
      <c r="B171" s="34"/>
      <c r="C171" s="183" t="s">
        <v>343</v>
      </c>
      <c r="D171" s="183" t="s">
        <v>153</v>
      </c>
      <c r="E171" s="184" t="s">
        <v>344</v>
      </c>
      <c r="F171" s="185" t="s">
        <v>345</v>
      </c>
      <c r="G171" s="186" t="s">
        <v>200</v>
      </c>
      <c r="H171" s="187">
        <v>48.653</v>
      </c>
      <c r="I171" s="188"/>
      <c r="J171" s="189">
        <f>ROUND(I171*H171,2)</f>
        <v>0</v>
      </c>
      <c r="K171" s="185" t="s">
        <v>157</v>
      </c>
      <c r="L171" s="38"/>
      <c r="M171" s="190" t="s">
        <v>1</v>
      </c>
      <c r="N171" s="191" t="s">
        <v>43</v>
      </c>
      <c r="O171" s="66"/>
      <c r="P171" s="192">
        <f>O171*H171</f>
        <v>0</v>
      </c>
      <c r="Q171" s="192">
        <v>2.45329</v>
      </c>
      <c r="R171" s="192">
        <f>Q171*H171</f>
        <v>119.35991836999999</v>
      </c>
      <c r="S171" s="192">
        <v>0</v>
      </c>
      <c r="T171" s="193">
        <f>S171*H171</f>
        <v>0</v>
      </c>
      <c r="AR171" s="194" t="s">
        <v>167</v>
      </c>
      <c r="AT171" s="194" t="s">
        <v>153</v>
      </c>
      <c r="AU171" s="194" t="s">
        <v>87</v>
      </c>
      <c r="AY171" s="17" t="s">
        <v>151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7" t="s">
        <v>14</v>
      </c>
      <c r="BK171" s="195">
        <f>ROUND(I171*H171,2)</f>
        <v>0</v>
      </c>
      <c r="BL171" s="17" t="s">
        <v>167</v>
      </c>
      <c r="BM171" s="194" t="s">
        <v>346</v>
      </c>
    </row>
    <row r="172" spans="2:51" s="14" customFormat="1" ht="22.5">
      <c r="B172" s="246"/>
      <c r="C172" s="247"/>
      <c r="D172" s="212" t="s">
        <v>202</v>
      </c>
      <c r="E172" s="248" t="s">
        <v>1</v>
      </c>
      <c r="F172" s="249" t="s">
        <v>347</v>
      </c>
      <c r="G172" s="247"/>
      <c r="H172" s="248" t="s">
        <v>1</v>
      </c>
      <c r="I172" s="250"/>
      <c r="J172" s="247"/>
      <c r="K172" s="247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202</v>
      </c>
      <c r="AU172" s="255" t="s">
        <v>87</v>
      </c>
      <c r="AV172" s="14" t="s">
        <v>14</v>
      </c>
      <c r="AW172" s="14" t="s">
        <v>34</v>
      </c>
      <c r="AX172" s="14" t="s">
        <v>78</v>
      </c>
      <c r="AY172" s="255" t="s">
        <v>151</v>
      </c>
    </row>
    <row r="173" spans="2:51" s="12" customFormat="1" ht="11.25">
      <c r="B173" s="210"/>
      <c r="C173" s="211"/>
      <c r="D173" s="212" t="s">
        <v>202</v>
      </c>
      <c r="E173" s="213" t="s">
        <v>1</v>
      </c>
      <c r="F173" s="214" t="s">
        <v>348</v>
      </c>
      <c r="G173" s="211"/>
      <c r="H173" s="215">
        <v>48.653</v>
      </c>
      <c r="I173" s="216"/>
      <c r="J173" s="211"/>
      <c r="K173" s="211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202</v>
      </c>
      <c r="AU173" s="221" t="s">
        <v>87</v>
      </c>
      <c r="AV173" s="12" t="s">
        <v>87</v>
      </c>
      <c r="AW173" s="12" t="s">
        <v>34</v>
      </c>
      <c r="AX173" s="12" t="s">
        <v>14</v>
      </c>
      <c r="AY173" s="221" t="s">
        <v>151</v>
      </c>
    </row>
    <row r="174" spans="2:65" s="1" customFormat="1" ht="16.5" customHeight="1">
      <c r="B174" s="34"/>
      <c r="C174" s="183" t="s">
        <v>8</v>
      </c>
      <c r="D174" s="183" t="s">
        <v>153</v>
      </c>
      <c r="E174" s="184" t="s">
        <v>349</v>
      </c>
      <c r="F174" s="185" t="s">
        <v>350</v>
      </c>
      <c r="G174" s="186" t="s">
        <v>188</v>
      </c>
      <c r="H174" s="187">
        <v>120.855</v>
      </c>
      <c r="I174" s="188"/>
      <c r="J174" s="189">
        <f>ROUND(I174*H174,2)</f>
        <v>0</v>
      </c>
      <c r="K174" s="185" t="s">
        <v>157</v>
      </c>
      <c r="L174" s="38"/>
      <c r="M174" s="190" t="s">
        <v>1</v>
      </c>
      <c r="N174" s="191" t="s">
        <v>43</v>
      </c>
      <c r="O174" s="66"/>
      <c r="P174" s="192">
        <f>O174*H174</f>
        <v>0</v>
      </c>
      <c r="Q174" s="192">
        <v>0.00269</v>
      </c>
      <c r="R174" s="192">
        <f>Q174*H174</f>
        <v>0.32509995</v>
      </c>
      <c r="S174" s="192">
        <v>0</v>
      </c>
      <c r="T174" s="193">
        <f>S174*H174</f>
        <v>0</v>
      </c>
      <c r="AR174" s="194" t="s">
        <v>167</v>
      </c>
      <c r="AT174" s="194" t="s">
        <v>153</v>
      </c>
      <c r="AU174" s="194" t="s">
        <v>87</v>
      </c>
      <c r="AY174" s="17" t="s">
        <v>151</v>
      </c>
      <c r="BE174" s="195">
        <f>IF(N174="základní",J174,0)</f>
        <v>0</v>
      </c>
      <c r="BF174" s="195">
        <f>IF(N174="snížená",J174,0)</f>
        <v>0</v>
      </c>
      <c r="BG174" s="195">
        <f>IF(N174="zákl. přenesená",J174,0)</f>
        <v>0</v>
      </c>
      <c r="BH174" s="195">
        <f>IF(N174="sníž. přenesená",J174,0)</f>
        <v>0</v>
      </c>
      <c r="BI174" s="195">
        <f>IF(N174="nulová",J174,0)</f>
        <v>0</v>
      </c>
      <c r="BJ174" s="17" t="s">
        <v>14</v>
      </c>
      <c r="BK174" s="195">
        <f>ROUND(I174*H174,2)</f>
        <v>0</v>
      </c>
      <c r="BL174" s="17" t="s">
        <v>167</v>
      </c>
      <c r="BM174" s="194" t="s">
        <v>351</v>
      </c>
    </row>
    <row r="175" spans="2:51" s="12" customFormat="1" ht="11.25">
      <c r="B175" s="210"/>
      <c r="C175" s="211"/>
      <c r="D175" s="212" t="s">
        <v>202</v>
      </c>
      <c r="E175" s="213" t="s">
        <v>1</v>
      </c>
      <c r="F175" s="214" t="s">
        <v>352</v>
      </c>
      <c r="G175" s="211"/>
      <c r="H175" s="215">
        <v>120.855</v>
      </c>
      <c r="I175" s="216"/>
      <c r="J175" s="211"/>
      <c r="K175" s="211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202</v>
      </c>
      <c r="AU175" s="221" t="s">
        <v>87</v>
      </c>
      <c r="AV175" s="12" t="s">
        <v>87</v>
      </c>
      <c r="AW175" s="12" t="s">
        <v>34</v>
      </c>
      <c r="AX175" s="12" t="s">
        <v>14</v>
      </c>
      <c r="AY175" s="221" t="s">
        <v>151</v>
      </c>
    </row>
    <row r="176" spans="2:65" s="1" customFormat="1" ht="16.5" customHeight="1">
      <c r="B176" s="34"/>
      <c r="C176" s="183" t="s">
        <v>264</v>
      </c>
      <c r="D176" s="183" t="s">
        <v>153</v>
      </c>
      <c r="E176" s="184" t="s">
        <v>353</v>
      </c>
      <c r="F176" s="185" t="s">
        <v>354</v>
      </c>
      <c r="G176" s="186" t="s">
        <v>188</v>
      </c>
      <c r="H176" s="187">
        <v>120.855</v>
      </c>
      <c r="I176" s="188"/>
      <c r="J176" s="189">
        <f>ROUND(I176*H176,2)</f>
        <v>0</v>
      </c>
      <c r="K176" s="185" t="s">
        <v>157</v>
      </c>
      <c r="L176" s="38"/>
      <c r="M176" s="190" t="s">
        <v>1</v>
      </c>
      <c r="N176" s="191" t="s">
        <v>43</v>
      </c>
      <c r="O176" s="66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AR176" s="194" t="s">
        <v>167</v>
      </c>
      <c r="AT176" s="194" t="s">
        <v>153</v>
      </c>
      <c r="AU176" s="194" t="s">
        <v>87</v>
      </c>
      <c r="AY176" s="17" t="s">
        <v>151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17" t="s">
        <v>14</v>
      </c>
      <c r="BK176" s="195">
        <f>ROUND(I176*H176,2)</f>
        <v>0</v>
      </c>
      <c r="BL176" s="17" t="s">
        <v>167</v>
      </c>
      <c r="BM176" s="194" t="s">
        <v>355</v>
      </c>
    </row>
    <row r="177" spans="2:65" s="1" customFormat="1" ht="16.5" customHeight="1">
      <c r="B177" s="34"/>
      <c r="C177" s="183" t="s">
        <v>260</v>
      </c>
      <c r="D177" s="183" t="s">
        <v>153</v>
      </c>
      <c r="E177" s="184" t="s">
        <v>356</v>
      </c>
      <c r="F177" s="185" t="s">
        <v>357</v>
      </c>
      <c r="G177" s="186" t="s">
        <v>237</v>
      </c>
      <c r="H177" s="187">
        <v>4.406</v>
      </c>
      <c r="I177" s="188"/>
      <c r="J177" s="189">
        <f>ROUND(I177*H177,2)</f>
        <v>0</v>
      </c>
      <c r="K177" s="185" t="s">
        <v>157</v>
      </c>
      <c r="L177" s="38"/>
      <c r="M177" s="190" t="s">
        <v>1</v>
      </c>
      <c r="N177" s="191" t="s">
        <v>43</v>
      </c>
      <c r="O177" s="66"/>
      <c r="P177" s="192">
        <f>O177*H177</f>
        <v>0</v>
      </c>
      <c r="Q177" s="192">
        <v>1.06017</v>
      </c>
      <c r="R177" s="192">
        <f>Q177*H177</f>
        <v>4.67110902</v>
      </c>
      <c r="S177" s="192">
        <v>0</v>
      </c>
      <c r="T177" s="193">
        <f>S177*H177</f>
        <v>0</v>
      </c>
      <c r="AR177" s="194" t="s">
        <v>167</v>
      </c>
      <c r="AT177" s="194" t="s">
        <v>153</v>
      </c>
      <c r="AU177" s="194" t="s">
        <v>87</v>
      </c>
      <c r="AY177" s="17" t="s">
        <v>151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17" t="s">
        <v>14</v>
      </c>
      <c r="BK177" s="195">
        <f>ROUND(I177*H177,2)</f>
        <v>0</v>
      </c>
      <c r="BL177" s="17" t="s">
        <v>167</v>
      </c>
      <c r="BM177" s="194" t="s">
        <v>358</v>
      </c>
    </row>
    <row r="178" spans="2:51" s="12" customFormat="1" ht="11.25">
      <c r="B178" s="210"/>
      <c r="C178" s="211"/>
      <c r="D178" s="212" t="s">
        <v>202</v>
      </c>
      <c r="E178" s="213" t="s">
        <v>1</v>
      </c>
      <c r="F178" s="214" t="s">
        <v>359</v>
      </c>
      <c r="G178" s="211"/>
      <c r="H178" s="215">
        <v>3.892</v>
      </c>
      <c r="I178" s="216"/>
      <c r="J178" s="211"/>
      <c r="K178" s="211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202</v>
      </c>
      <c r="AU178" s="221" t="s">
        <v>87</v>
      </c>
      <c r="AV178" s="12" t="s">
        <v>87</v>
      </c>
      <c r="AW178" s="12" t="s">
        <v>34</v>
      </c>
      <c r="AX178" s="12" t="s">
        <v>78</v>
      </c>
      <c r="AY178" s="221" t="s">
        <v>151</v>
      </c>
    </row>
    <row r="179" spans="2:51" s="12" customFormat="1" ht="22.5">
      <c r="B179" s="210"/>
      <c r="C179" s="211"/>
      <c r="D179" s="212" t="s">
        <v>202</v>
      </c>
      <c r="E179" s="213" t="s">
        <v>1</v>
      </c>
      <c r="F179" s="214" t="s">
        <v>360</v>
      </c>
      <c r="G179" s="211"/>
      <c r="H179" s="215">
        <v>0.514</v>
      </c>
      <c r="I179" s="216"/>
      <c r="J179" s="211"/>
      <c r="K179" s="211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202</v>
      </c>
      <c r="AU179" s="221" t="s">
        <v>87</v>
      </c>
      <c r="AV179" s="12" t="s">
        <v>87</v>
      </c>
      <c r="AW179" s="12" t="s">
        <v>34</v>
      </c>
      <c r="AX179" s="12" t="s">
        <v>78</v>
      </c>
      <c r="AY179" s="221" t="s">
        <v>151</v>
      </c>
    </row>
    <row r="180" spans="2:51" s="13" customFormat="1" ht="11.25">
      <c r="B180" s="222"/>
      <c r="C180" s="223"/>
      <c r="D180" s="212" t="s">
        <v>202</v>
      </c>
      <c r="E180" s="224" t="s">
        <v>1</v>
      </c>
      <c r="F180" s="225" t="s">
        <v>243</v>
      </c>
      <c r="G180" s="223"/>
      <c r="H180" s="226">
        <v>4.406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202</v>
      </c>
      <c r="AU180" s="232" t="s">
        <v>87</v>
      </c>
      <c r="AV180" s="13" t="s">
        <v>167</v>
      </c>
      <c r="AW180" s="13" t="s">
        <v>34</v>
      </c>
      <c r="AX180" s="13" t="s">
        <v>14</v>
      </c>
      <c r="AY180" s="232" t="s">
        <v>151</v>
      </c>
    </row>
    <row r="181" spans="2:65" s="1" customFormat="1" ht="24" customHeight="1">
      <c r="B181" s="34"/>
      <c r="C181" s="183" t="s">
        <v>361</v>
      </c>
      <c r="D181" s="183" t="s">
        <v>153</v>
      </c>
      <c r="E181" s="184" t="s">
        <v>362</v>
      </c>
      <c r="F181" s="185" t="s">
        <v>363</v>
      </c>
      <c r="G181" s="186" t="s">
        <v>188</v>
      </c>
      <c r="H181" s="187">
        <v>23.98</v>
      </c>
      <c r="I181" s="188"/>
      <c r="J181" s="189">
        <f>ROUND(I181*H181,2)</f>
        <v>0</v>
      </c>
      <c r="K181" s="185" t="s">
        <v>157</v>
      </c>
      <c r="L181" s="38"/>
      <c r="M181" s="190" t="s">
        <v>1</v>
      </c>
      <c r="N181" s="191" t="s">
        <v>43</v>
      </c>
      <c r="O181" s="66"/>
      <c r="P181" s="192">
        <f>O181*H181</f>
        <v>0</v>
      </c>
      <c r="Q181" s="192">
        <v>0.96612</v>
      </c>
      <c r="R181" s="192">
        <f>Q181*H181</f>
        <v>23.1675576</v>
      </c>
      <c r="S181" s="192">
        <v>0</v>
      </c>
      <c r="T181" s="193">
        <f>S181*H181</f>
        <v>0</v>
      </c>
      <c r="AR181" s="194" t="s">
        <v>167</v>
      </c>
      <c r="AT181" s="194" t="s">
        <v>153</v>
      </c>
      <c r="AU181" s="194" t="s">
        <v>87</v>
      </c>
      <c r="AY181" s="17" t="s">
        <v>151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17" t="s">
        <v>14</v>
      </c>
      <c r="BK181" s="195">
        <f>ROUND(I181*H181,2)</f>
        <v>0</v>
      </c>
      <c r="BL181" s="17" t="s">
        <v>167</v>
      </c>
      <c r="BM181" s="194" t="s">
        <v>364</v>
      </c>
    </row>
    <row r="182" spans="2:51" s="14" customFormat="1" ht="11.25">
      <c r="B182" s="246"/>
      <c r="C182" s="247"/>
      <c r="D182" s="212" t="s">
        <v>202</v>
      </c>
      <c r="E182" s="248" t="s">
        <v>1</v>
      </c>
      <c r="F182" s="249" t="s">
        <v>365</v>
      </c>
      <c r="G182" s="247"/>
      <c r="H182" s="248" t="s">
        <v>1</v>
      </c>
      <c r="I182" s="250"/>
      <c r="J182" s="247"/>
      <c r="K182" s="247"/>
      <c r="L182" s="251"/>
      <c r="M182" s="252"/>
      <c r="N182" s="253"/>
      <c r="O182" s="253"/>
      <c r="P182" s="253"/>
      <c r="Q182" s="253"/>
      <c r="R182" s="253"/>
      <c r="S182" s="253"/>
      <c r="T182" s="254"/>
      <c r="AT182" s="255" t="s">
        <v>202</v>
      </c>
      <c r="AU182" s="255" t="s">
        <v>87</v>
      </c>
      <c r="AV182" s="14" t="s">
        <v>14</v>
      </c>
      <c r="AW182" s="14" t="s">
        <v>34</v>
      </c>
      <c r="AX182" s="14" t="s">
        <v>78</v>
      </c>
      <c r="AY182" s="255" t="s">
        <v>151</v>
      </c>
    </row>
    <row r="183" spans="2:51" s="12" customFormat="1" ht="11.25">
      <c r="B183" s="210"/>
      <c r="C183" s="211"/>
      <c r="D183" s="212" t="s">
        <v>202</v>
      </c>
      <c r="E183" s="213" t="s">
        <v>1</v>
      </c>
      <c r="F183" s="214" t="s">
        <v>366</v>
      </c>
      <c r="G183" s="211"/>
      <c r="H183" s="215">
        <v>23.98</v>
      </c>
      <c r="I183" s="216"/>
      <c r="J183" s="211"/>
      <c r="K183" s="211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202</v>
      </c>
      <c r="AU183" s="221" t="s">
        <v>87</v>
      </c>
      <c r="AV183" s="12" t="s">
        <v>87</v>
      </c>
      <c r="AW183" s="12" t="s">
        <v>34</v>
      </c>
      <c r="AX183" s="12" t="s">
        <v>14</v>
      </c>
      <c r="AY183" s="221" t="s">
        <v>151</v>
      </c>
    </row>
    <row r="184" spans="2:65" s="1" customFormat="1" ht="24" customHeight="1">
      <c r="B184" s="34"/>
      <c r="C184" s="183" t="s">
        <v>367</v>
      </c>
      <c r="D184" s="183" t="s">
        <v>153</v>
      </c>
      <c r="E184" s="184" t="s">
        <v>368</v>
      </c>
      <c r="F184" s="185" t="s">
        <v>369</v>
      </c>
      <c r="G184" s="186" t="s">
        <v>188</v>
      </c>
      <c r="H184" s="187">
        <v>27.39</v>
      </c>
      <c r="I184" s="188"/>
      <c r="J184" s="189">
        <f>ROUND(I184*H184,2)</f>
        <v>0</v>
      </c>
      <c r="K184" s="185" t="s">
        <v>157</v>
      </c>
      <c r="L184" s="38"/>
      <c r="M184" s="190" t="s">
        <v>1</v>
      </c>
      <c r="N184" s="191" t="s">
        <v>43</v>
      </c>
      <c r="O184" s="66"/>
      <c r="P184" s="192">
        <f>O184*H184</f>
        <v>0</v>
      </c>
      <c r="Q184" s="192">
        <v>1.20855</v>
      </c>
      <c r="R184" s="192">
        <f>Q184*H184</f>
        <v>33.1021845</v>
      </c>
      <c r="S184" s="192">
        <v>0</v>
      </c>
      <c r="T184" s="193">
        <f>S184*H184</f>
        <v>0</v>
      </c>
      <c r="AR184" s="194" t="s">
        <v>167</v>
      </c>
      <c r="AT184" s="194" t="s">
        <v>153</v>
      </c>
      <c r="AU184" s="194" t="s">
        <v>87</v>
      </c>
      <c r="AY184" s="17" t="s">
        <v>151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17" t="s">
        <v>14</v>
      </c>
      <c r="BK184" s="195">
        <f>ROUND(I184*H184,2)</f>
        <v>0</v>
      </c>
      <c r="BL184" s="17" t="s">
        <v>167</v>
      </c>
      <c r="BM184" s="194" t="s">
        <v>370</v>
      </c>
    </row>
    <row r="185" spans="2:51" s="14" customFormat="1" ht="11.25">
      <c r="B185" s="246"/>
      <c r="C185" s="247"/>
      <c r="D185" s="212" t="s">
        <v>202</v>
      </c>
      <c r="E185" s="248" t="s">
        <v>1</v>
      </c>
      <c r="F185" s="249" t="s">
        <v>365</v>
      </c>
      <c r="G185" s="247"/>
      <c r="H185" s="248" t="s">
        <v>1</v>
      </c>
      <c r="I185" s="250"/>
      <c r="J185" s="247"/>
      <c r="K185" s="247"/>
      <c r="L185" s="251"/>
      <c r="M185" s="252"/>
      <c r="N185" s="253"/>
      <c r="O185" s="253"/>
      <c r="P185" s="253"/>
      <c r="Q185" s="253"/>
      <c r="R185" s="253"/>
      <c r="S185" s="253"/>
      <c r="T185" s="254"/>
      <c r="AT185" s="255" t="s">
        <v>202</v>
      </c>
      <c r="AU185" s="255" t="s">
        <v>87</v>
      </c>
      <c r="AV185" s="14" t="s">
        <v>14</v>
      </c>
      <c r="AW185" s="14" t="s">
        <v>34</v>
      </c>
      <c r="AX185" s="14" t="s">
        <v>78</v>
      </c>
      <c r="AY185" s="255" t="s">
        <v>151</v>
      </c>
    </row>
    <row r="186" spans="2:51" s="12" customFormat="1" ht="11.25">
      <c r="B186" s="210"/>
      <c r="C186" s="211"/>
      <c r="D186" s="212" t="s">
        <v>202</v>
      </c>
      <c r="E186" s="213" t="s">
        <v>1</v>
      </c>
      <c r="F186" s="214" t="s">
        <v>371</v>
      </c>
      <c r="G186" s="211"/>
      <c r="H186" s="215">
        <v>27.39</v>
      </c>
      <c r="I186" s="216"/>
      <c r="J186" s="211"/>
      <c r="K186" s="211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202</v>
      </c>
      <c r="AU186" s="221" t="s">
        <v>87</v>
      </c>
      <c r="AV186" s="12" t="s">
        <v>87</v>
      </c>
      <c r="AW186" s="12" t="s">
        <v>34</v>
      </c>
      <c r="AX186" s="12" t="s">
        <v>14</v>
      </c>
      <c r="AY186" s="221" t="s">
        <v>151</v>
      </c>
    </row>
    <row r="187" spans="2:65" s="1" customFormat="1" ht="24" customHeight="1">
      <c r="B187" s="34"/>
      <c r="C187" s="183" t="s">
        <v>213</v>
      </c>
      <c r="D187" s="183" t="s">
        <v>153</v>
      </c>
      <c r="E187" s="184" t="s">
        <v>372</v>
      </c>
      <c r="F187" s="185" t="s">
        <v>373</v>
      </c>
      <c r="G187" s="186" t="s">
        <v>200</v>
      </c>
      <c r="H187" s="187">
        <v>7.587</v>
      </c>
      <c r="I187" s="188"/>
      <c r="J187" s="189">
        <f>ROUND(I187*H187,2)</f>
        <v>0</v>
      </c>
      <c r="K187" s="185" t="s">
        <v>157</v>
      </c>
      <c r="L187" s="38"/>
      <c r="M187" s="190" t="s">
        <v>1</v>
      </c>
      <c r="N187" s="191" t="s">
        <v>43</v>
      </c>
      <c r="O187" s="66"/>
      <c r="P187" s="192">
        <f>O187*H187</f>
        <v>0</v>
      </c>
      <c r="Q187" s="192">
        <v>2.368</v>
      </c>
      <c r="R187" s="192">
        <f>Q187*H187</f>
        <v>17.966016</v>
      </c>
      <c r="S187" s="192">
        <v>0</v>
      </c>
      <c r="T187" s="193">
        <f>S187*H187</f>
        <v>0</v>
      </c>
      <c r="AR187" s="194" t="s">
        <v>167</v>
      </c>
      <c r="AT187" s="194" t="s">
        <v>153</v>
      </c>
      <c r="AU187" s="194" t="s">
        <v>87</v>
      </c>
      <c r="AY187" s="17" t="s">
        <v>151</v>
      </c>
      <c r="BE187" s="195">
        <f>IF(N187="základní",J187,0)</f>
        <v>0</v>
      </c>
      <c r="BF187" s="195">
        <f>IF(N187="snížená",J187,0)</f>
        <v>0</v>
      </c>
      <c r="BG187" s="195">
        <f>IF(N187="zákl. přenesená",J187,0)</f>
        <v>0</v>
      </c>
      <c r="BH187" s="195">
        <f>IF(N187="sníž. přenesená",J187,0)</f>
        <v>0</v>
      </c>
      <c r="BI187" s="195">
        <f>IF(N187="nulová",J187,0)</f>
        <v>0</v>
      </c>
      <c r="BJ187" s="17" t="s">
        <v>14</v>
      </c>
      <c r="BK187" s="195">
        <f>ROUND(I187*H187,2)</f>
        <v>0</v>
      </c>
      <c r="BL187" s="17" t="s">
        <v>167</v>
      </c>
      <c r="BM187" s="194" t="s">
        <v>374</v>
      </c>
    </row>
    <row r="188" spans="2:51" s="14" customFormat="1" ht="11.25">
      <c r="B188" s="246"/>
      <c r="C188" s="247"/>
      <c r="D188" s="212" t="s">
        <v>202</v>
      </c>
      <c r="E188" s="248" t="s">
        <v>1</v>
      </c>
      <c r="F188" s="249" t="s">
        <v>375</v>
      </c>
      <c r="G188" s="247"/>
      <c r="H188" s="248" t="s">
        <v>1</v>
      </c>
      <c r="I188" s="250"/>
      <c r="J188" s="247"/>
      <c r="K188" s="247"/>
      <c r="L188" s="251"/>
      <c r="M188" s="252"/>
      <c r="N188" s="253"/>
      <c r="O188" s="253"/>
      <c r="P188" s="253"/>
      <c r="Q188" s="253"/>
      <c r="R188" s="253"/>
      <c r="S188" s="253"/>
      <c r="T188" s="254"/>
      <c r="AT188" s="255" t="s">
        <v>202</v>
      </c>
      <c r="AU188" s="255" t="s">
        <v>87</v>
      </c>
      <c r="AV188" s="14" t="s">
        <v>14</v>
      </c>
      <c r="AW188" s="14" t="s">
        <v>34</v>
      </c>
      <c r="AX188" s="14" t="s">
        <v>78</v>
      </c>
      <c r="AY188" s="255" t="s">
        <v>151</v>
      </c>
    </row>
    <row r="189" spans="2:51" s="12" customFormat="1" ht="11.25">
      <c r="B189" s="210"/>
      <c r="C189" s="211"/>
      <c r="D189" s="212" t="s">
        <v>202</v>
      </c>
      <c r="E189" s="213" t="s">
        <v>1</v>
      </c>
      <c r="F189" s="214" t="s">
        <v>376</v>
      </c>
      <c r="G189" s="211"/>
      <c r="H189" s="215">
        <v>7.587</v>
      </c>
      <c r="I189" s="216"/>
      <c r="J189" s="211"/>
      <c r="K189" s="211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202</v>
      </c>
      <c r="AU189" s="221" t="s">
        <v>87</v>
      </c>
      <c r="AV189" s="12" t="s">
        <v>87</v>
      </c>
      <c r="AW189" s="12" t="s">
        <v>34</v>
      </c>
      <c r="AX189" s="12" t="s">
        <v>14</v>
      </c>
      <c r="AY189" s="221" t="s">
        <v>151</v>
      </c>
    </row>
    <row r="190" spans="2:63" s="10" customFormat="1" ht="22.9" customHeight="1">
      <c r="B190" s="169"/>
      <c r="C190" s="170"/>
      <c r="D190" s="171" t="s">
        <v>77</v>
      </c>
      <c r="E190" s="208" t="s">
        <v>163</v>
      </c>
      <c r="F190" s="208" t="s">
        <v>377</v>
      </c>
      <c r="G190" s="170"/>
      <c r="H190" s="170"/>
      <c r="I190" s="173"/>
      <c r="J190" s="209">
        <f>BK190</f>
        <v>0</v>
      </c>
      <c r="K190" s="170"/>
      <c r="L190" s="175"/>
      <c r="M190" s="176"/>
      <c r="N190" s="177"/>
      <c r="O190" s="177"/>
      <c r="P190" s="178">
        <f>SUM(P191:P231)</f>
        <v>0</v>
      </c>
      <c r="Q190" s="177"/>
      <c r="R190" s="178">
        <f>SUM(R191:R231)</f>
        <v>126.00816325999999</v>
      </c>
      <c r="S190" s="177"/>
      <c r="T190" s="179">
        <f>SUM(T191:T231)</f>
        <v>0</v>
      </c>
      <c r="AR190" s="180" t="s">
        <v>14</v>
      </c>
      <c r="AT190" s="181" t="s">
        <v>77</v>
      </c>
      <c r="AU190" s="181" t="s">
        <v>14</v>
      </c>
      <c r="AY190" s="180" t="s">
        <v>151</v>
      </c>
      <c r="BK190" s="182">
        <f>SUM(BK191:BK231)</f>
        <v>0</v>
      </c>
    </row>
    <row r="191" spans="2:65" s="1" customFormat="1" ht="24" customHeight="1">
      <c r="B191" s="34"/>
      <c r="C191" s="183" t="s">
        <v>7</v>
      </c>
      <c r="D191" s="183" t="s">
        <v>153</v>
      </c>
      <c r="E191" s="184" t="s">
        <v>378</v>
      </c>
      <c r="F191" s="185" t="s">
        <v>379</v>
      </c>
      <c r="G191" s="186" t="s">
        <v>229</v>
      </c>
      <c r="H191" s="187">
        <v>5.85</v>
      </c>
      <c r="I191" s="188"/>
      <c r="J191" s="189">
        <f>ROUND(I191*H191,2)</f>
        <v>0</v>
      </c>
      <c r="K191" s="185" t="s">
        <v>157</v>
      </c>
      <c r="L191" s="38"/>
      <c r="M191" s="190" t="s">
        <v>1</v>
      </c>
      <c r="N191" s="191" t="s">
        <v>43</v>
      </c>
      <c r="O191" s="66"/>
      <c r="P191" s="192">
        <f>O191*H191</f>
        <v>0</v>
      </c>
      <c r="Q191" s="192">
        <v>0</v>
      </c>
      <c r="R191" s="192">
        <f>Q191*H191</f>
        <v>0</v>
      </c>
      <c r="S191" s="192">
        <v>0</v>
      </c>
      <c r="T191" s="193">
        <f>S191*H191</f>
        <v>0</v>
      </c>
      <c r="AR191" s="194" t="s">
        <v>167</v>
      </c>
      <c r="AT191" s="194" t="s">
        <v>153</v>
      </c>
      <c r="AU191" s="194" t="s">
        <v>87</v>
      </c>
      <c r="AY191" s="17" t="s">
        <v>151</v>
      </c>
      <c r="BE191" s="195">
        <f>IF(N191="základní",J191,0)</f>
        <v>0</v>
      </c>
      <c r="BF191" s="195">
        <f>IF(N191="snížená",J191,0)</f>
        <v>0</v>
      </c>
      <c r="BG191" s="195">
        <f>IF(N191="zákl. přenesená",J191,0)</f>
        <v>0</v>
      </c>
      <c r="BH191" s="195">
        <f>IF(N191="sníž. přenesená",J191,0)</f>
        <v>0</v>
      </c>
      <c r="BI191" s="195">
        <f>IF(N191="nulová",J191,0)</f>
        <v>0</v>
      </c>
      <c r="BJ191" s="17" t="s">
        <v>14</v>
      </c>
      <c r="BK191" s="195">
        <f>ROUND(I191*H191,2)</f>
        <v>0</v>
      </c>
      <c r="BL191" s="17" t="s">
        <v>167</v>
      </c>
      <c r="BM191" s="194" t="s">
        <v>380</v>
      </c>
    </row>
    <row r="192" spans="2:51" s="12" customFormat="1" ht="11.25">
      <c r="B192" s="210"/>
      <c r="C192" s="211"/>
      <c r="D192" s="212" t="s">
        <v>202</v>
      </c>
      <c r="E192" s="213" t="s">
        <v>1</v>
      </c>
      <c r="F192" s="214" t="s">
        <v>381</v>
      </c>
      <c r="G192" s="211"/>
      <c r="H192" s="215">
        <v>5.85</v>
      </c>
      <c r="I192" s="216"/>
      <c r="J192" s="211"/>
      <c r="K192" s="211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202</v>
      </c>
      <c r="AU192" s="221" t="s">
        <v>87</v>
      </c>
      <c r="AV192" s="12" t="s">
        <v>87</v>
      </c>
      <c r="AW192" s="12" t="s">
        <v>34</v>
      </c>
      <c r="AX192" s="12" t="s">
        <v>14</v>
      </c>
      <c r="AY192" s="221" t="s">
        <v>151</v>
      </c>
    </row>
    <row r="193" spans="2:65" s="1" customFormat="1" ht="24" customHeight="1">
      <c r="B193" s="34"/>
      <c r="C193" s="236" t="s">
        <v>382</v>
      </c>
      <c r="D193" s="236" t="s">
        <v>318</v>
      </c>
      <c r="E193" s="237" t="s">
        <v>383</v>
      </c>
      <c r="F193" s="238" t="s">
        <v>384</v>
      </c>
      <c r="G193" s="239" t="s">
        <v>229</v>
      </c>
      <c r="H193" s="240">
        <v>5.85</v>
      </c>
      <c r="I193" s="241"/>
      <c r="J193" s="242">
        <f>ROUND(I193*H193,2)</f>
        <v>0</v>
      </c>
      <c r="K193" s="238" t="s">
        <v>157</v>
      </c>
      <c r="L193" s="243"/>
      <c r="M193" s="244" t="s">
        <v>1</v>
      </c>
      <c r="N193" s="245" t="s">
        <v>43</v>
      </c>
      <c r="O193" s="66"/>
      <c r="P193" s="192">
        <f>O193*H193</f>
        <v>0</v>
      </c>
      <c r="Q193" s="192">
        <v>0.011</v>
      </c>
      <c r="R193" s="192">
        <f>Q193*H193</f>
        <v>0.06434999999999999</v>
      </c>
      <c r="S193" s="192">
        <v>0</v>
      </c>
      <c r="T193" s="193">
        <f>S193*H193</f>
        <v>0</v>
      </c>
      <c r="AR193" s="194" t="s">
        <v>234</v>
      </c>
      <c r="AT193" s="194" t="s">
        <v>318</v>
      </c>
      <c r="AU193" s="194" t="s">
        <v>87</v>
      </c>
      <c r="AY193" s="17" t="s">
        <v>151</v>
      </c>
      <c r="BE193" s="195">
        <f>IF(N193="základní",J193,0)</f>
        <v>0</v>
      </c>
      <c r="BF193" s="195">
        <f>IF(N193="snížená",J193,0)</f>
        <v>0</v>
      </c>
      <c r="BG193" s="195">
        <f>IF(N193="zákl. přenesená",J193,0)</f>
        <v>0</v>
      </c>
      <c r="BH193" s="195">
        <f>IF(N193="sníž. přenesená",J193,0)</f>
        <v>0</v>
      </c>
      <c r="BI193" s="195">
        <f>IF(N193="nulová",J193,0)</f>
        <v>0</v>
      </c>
      <c r="BJ193" s="17" t="s">
        <v>14</v>
      </c>
      <c r="BK193" s="195">
        <f>ROUND(I193*H193,2)</f>
        <v>0</v>
      </c>
      <c r="BL193" s="17" t="s">
        <v>167</v>
      </c>
      <c r="BM193" s="194" t="s">
        <v>385</v>
      </c>
    </row>
    <row r="194" spans="2:65" s="1" customFormat="1" ht="24" customHeight="1">
      <c r="B194" s="34"/>
      <c r="C194" s="183" t="s">
        <v>386</v>
      </c>
      <c r="D194" s="183" t="s">
        <v>153</v>
      </c>
      <c r="E194" s="184" t="s">
        <v>387</v>
      </c>
      <c r="F194" s="185" t="s">
        <v>388</v>
      </c>
      <c r="G194" s="186" t="s">
        <v>229</v>
      </c>
      <c r="H194" s="187">
        <v>1.3</v>
      </c>
      <c r="I194" s="188"/>
      <c r="J194" s="189">
        <f>ROUND(I194*H194,2)</f>
        <v>0</v>
      </c>
      <c r="K194" s="185" t="s">
        <v>157</v>
      </c>
      <c r="L194" s="38"/>
      <c r="M194" s="190" t="s">
        <v>1</v>
      </c>
      <c r="N194" s="191" t="s">
        <v>43</v>
      </c>
      <c r="O194" s="66"/>
      <c r="P194" s="192">
        <f>O194*H194</f>
        <v>0</v>
      </c>
      <c r="Q194" s="192">
        <v>0</v>
      </c>
      <c r="R194" s="192">
        <f>Q194*H194</f>
        <v>0</v>
      </c>
      <c r="S194" s="192">
        <v>0</v>
      </c>
      <c r="T194" s="193">
        <f>S194*H194</f>
        <v>0</v>
      </c>
      <c r="AR194" s="194" t="s">
        <v>167</v>
      </c>
      <c r="AT194" s="194" t="s">
        <v>153</v>
      </c>
      <c r="AU194" s="194" t="s">
        <v>87</v>
      </c>
      <c r="AY194" s="17" t="s">
        <v>151</v>
      </c>
      <c r="BE194" s="195">
        <f>IF(N194="základní",J194,0)</f>
        <v>0</v>
      </c>
      <c r="BF194" s="195">
        <f>IF(N194="snížená",J194,0)</f>
        <v>0</v>
      </c>
      <c r="BG194" s="195">
        <f>IF(N194="zákl. přenesená",J194,0)</f>
        <v>0</v>
      </c>
      <c r="BH194" s="195">
        <f>IF(N194="sníž. přenesená",J194,0)</f>
        <v>0</v>
      </c>
      <c r="BI194" s="195">
        <f>IF(N194="nulová",J194,0)</f>
        <v>0</v>
      </c>
      <c r="BJ194" s="17" t="s">
        <v>14</v>
      </c>
      <c r="BK194" s="195">
        <f>ROUND(I194*H194,2)</f>
        <v>0</v>
      </c>
      <c r="BL194" s="17" t="s">
        <v>167</v>
      </c>
      <c r="BM194" s="194" t="s">
        <v>389</v>
      </c>
    </row>
    <row r="195" spans="2:51" s="12" customFormat="1" ht="11.25">
      <c r="B195" s="210"/>
      <c r="C195" s="211"/>
      <c r="D195" s="212" t="s">
        <v>202</v>
      </c>
      <c r="E195" s="213" t="s">
        <v>1</v>
      </c>
      <c r="F195" s="214" t="s">
        <v>390</v>
      </c>
      <c r="G195" s="211"/>
      <c r="H195" s="215">
        <v>1.3</v>
      </c>
      <c r="I195" s="216"/>
      <c r="J195" s="211"/>
      <c r="K195" s="211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202</v>
      </c>
      <c r="AU195" s="221" t="s">
        <v>87</v>
      </c>
      <c r="AV195" s="12" t="s">
        <v>87</v>
      </c>
      <c r="AW195" s="12" t="s">
        <v>34</v>
      </c>
      <c r="AX195" s="12" t="s">
        <v>14</v>
      </c>
      <c r="AY195" s="221" t="s">
        <v>151</v>
      </c>
    </row>
    <row r="196" spans="2:65" s="1" customFormat="1" ht="24" customHeight="1">
      <c r="B196" s="34"/>
      <c r="C196" s="236" t="s">
        <v>197</v>
      </c>
      <c r="D196" s="236" t="s">
        <v>318</v>
      </c>
      <c r="E196" s="237" t="s">
        <v>391</v>
      </c>
      <c r="F196" s="238" t="s">
        <v>392</v>
      </c>
      <c r="G196" s="239" t="s">
        <v>229</v>
      </c>
      <c r="H196" s="240">
        <v>1.3</v>
      </c>
      <c r="I196" s="241"/>
      <c r="J196" s="242">
        <f>ROUND(I196*H196,2)</f>
        <v>0</v>
      </c>
      <c r="K196" s="238" t="s">
        <v>157</v>
      </c>
      <c r="L196" s="243"/>
      <c r="M196" s="244" t="s">
        <v>1</v>
      </c>
      <c r="N196" s="245" t="s">
        <v>43</v>
      </c>
      <c r="O196" s="66"/>
      <c r="P196" s="192">
        <f>O196*H196</f>
        <v>0</v>
      </c>
      <c r="Q196" s="192">
        <v>0.0276</v>
      </c>
      <c r="R196" s="192">
        <f>Q196*H196</f>
        <v>0.03588</v>
      </c>
      <c r="S196" s="192">
        <v>0</v>
      </c>
      <c r="T196" s="193">
        <f>S196*H196</f>
        <v>0</v>
      </c>
      <c r="AR196" s="194" t="s">
        <v>234</v>
      </c>
      <c r="AT196" s="194" t="s">
        <v>318</v>
      </c>
      <c r="AU196" s="194" t="s">
        <v>87</v>
      </c>
      <c r="AY196" s="17" t="s">
        <v>151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17" t="s">
        <v>14</v>
      </c>
      <c r="BK196" s="195">
        <f>ROUND(I196*H196,2)</f>
        <v>0</v>
      </c>
      <c r="BL196" s="17" t="s">
        <v>167</v>
      </c>
      <c r="BM196" s="194" t="s">
        <v>393</v>
      </c>
    </row>
    <row r="197" spans="2:65" s="1" customFormat="1" ht="24" customHeight="1">
      <c r="B197" s="34"/>
      <c r="C197" s="183" t="s">
        <v>204</v>
      </c>
      <c r="D197" s="183" t="s">
        <v>153</v>
      </c>
      <c r="E197" s="184" t="s">
        <v>394</v>
      </c>
      <c r="F197" s="185" t="s">
        <v>395</v>
      </c>
      <c r="G197" s="186" t="s">
        <v>188</v>
      </c>
      <c r="H197" s="187">
        <v>58.5</v>
      </c>
      <c r="I197" s="188"/>
      <c r="J197" s="189">
        <f>ROUND(I197*H197,2)</f>
        <v>0</v>
      </c>
      <c r="K197" s="185" t="s">
        <v>157</v>
      </c>
      <c r="L197" s="38"/>
      <c r="M197" s="190" t="s">
        <v>1</v>
      </c>
      <c r="N197" s="191" t="s">
        <v>43</v>
      </c>
      <c r="O197" s="66"/>
      <c r="P197" s="192">
        <f>O197*H197</f>
        <v>0</v>
      </c>
      <c r="Q197" s="192">
        <v>0.22158</v>
      </c>
      <c r="R197" s="192">
        <f>Q197*H197</f>
        <v>12.96243</v>
      </c>
      <c r="S197" s="192">
        <v>0</v>
      </c>
      <c r="T197" s="193">
        <f>S197*H197</f>
        <v>0</v>
      </c>
      <c r="AR197" s="194" t="s">
        <v>167</v>
      </c>
      <c r="AT197" s="194" t="s">
        <v>153</v>
      </c>
      <c r="AU197" s="194" t="s">
        <v>87</v>
      </c>
      <c r="AY197" s="17" t="s">
        <v>151</v>
      </c>
      <c r="BE197" s="195">
        <f>IF(N197="základní",J197,0)</f>
        <v>0</v>
      </c>
      <c r="BF197" s="195">
        <f>IF(N197="snížená",J197,0)</f>
        <v>0</v>
      </c>
      <c r="BG197" s="195">
        <f>IF(N197="zákl. přenesená",J197,0)</f>
        <v>0</v>
      </c>
      <c r="BH197" s="195">
        <f>IF(N197="sníž. přenesená",J197,0)</f>
        <v>0</v>
      </c>
      <c r="BI197" s="195">
        <f>IF(N197="nulová",J197,0)</f>
        <v>0</v>
      </c>
      <c r="BJ197" s="17" t="s">
        <v>14</v>
      </c>
      <c r="BK197" s="195">
        <f>ROUND(I197*H197,2)</f>
        <v>0</v>
      </c>
      <c r="BL197" s="17" t="s">
        <v>167</v>
      </c>
      <c r="BM197" s="194" t="s">
        <v>396</v>
      </c>
    </row>
    <row r="198" spans="2:51" s="12" customFormat="1" ht="11.25">
      <c r="B198" s="210"/>
      <c r="C198" s="211"/>
      <c r="D198" s="212" t="s">
        <v>202</v>
      </c>
      <c r="E198" s="213" t="s">
        <v>1</v>
      </c>
      <c r="F198" s="214" t="s">
        <v>397</v>
      </c>
      <c r="G198" s="211"/>
      <c r="H198" s="215">
        <v>58.5</v>
      </c>
      <c r="I198" s="216"/>
      <c r="J198" s="211"/>
      <c r="K198" s="211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202</v>
      </c>
      <c r="AU198" s="221" t="s">
        <v>87</v>
      </c>
      <c r="AV198" s="12" t="s">
        <v>87</v>
      </c>
      <c r="AW198" s="12" t="s">
        <v>34</v>
      </c>
      <c r="AX198" s="12" t="s">
        <v>14</v>
      </c>
      <c r="AY198" s="221" t="s">
        <v>151</v>
      </c>
    </row>
    <row r="199" spans="2:65" s="1" customFormat="1" ht="24" customHeight="1">
      <c r="B199" s="34"/>
      <c r="C199" s="183" t="s">
        <v>208</v>
      </c>
      <c r="D199" s="183" t="s">
        <v>153</v>
      </c>
      <c r="E199" s="184" t="s">
        <v>398</v>
      </c>
      <c r="F199" s="185" t="s">
        <v>399</v>
      </c>
      <c r="G199" s="186" t="s">
        <v>188</v>
      </c>
      <c r="H199" s="187">
        <v>124.102</v>
      </c>
      <c r="I199" s="188"/>
      <c r="J199" s="189">
        <f>ROUND(I199*H199,2)</f>
        <v>0</v>
      </c>
      <c r="K199" s="185" t="s">
        <v>157</v>
      </c>
      <c r="L199" s="38"/>
      <c r="M199" s="190" t="s">
        <v>1</v>
      </c>
      <c r="N199" s="191" t="s">
        <v>43</v>
      </c>
      <c r="O199" s="66"/>
      <c r="P199" s="192">
        <f>O199*H199</f>
        <v>0</v>
      </c>
      <c r="Q199" s="192">
        <v>0.26032</v>
      </c>
      <c r="R199" s="192">
        <f>Q199*H199</f>
        <v>32.30623264</v>
      </c>
      <c r="S199" s="192">
        <v>0</v>
      </c>
      <c r="T199" s="193">
        <f>S199*H199</f>
        <v>0</v>
      </c>
      <c r="AR199" s="194" t="s">
        <v>167</v>
      </c>
      <c r="AT199" s="194" t="s">
        <v>153</v>
      </c>
      <c r="AU199" s="194" t="s">
        <v>87</v>
      </c>
      <c r="AY199" s="17" t="s">
        <v>151</v>
      </c>
      <c r="BE199" s="195">
        <f>IF(N199="základní",J199,0)</f>
        <v>0</v>
      </c>
      <c r="BF199" s="195">
        <f>IF(N199="snížená",J199,0)</f>
        <v>0</v>
      </c>
      <c r="BG199" s="195">
        <f>IF(N199="zákl. přenesená",J199,0)</f>
        <v>0</v>
      </c>
      <c r="BH199" s="195">
        <f>IF(N199="sníž. přenesená",J199,0)</f>
        <v>0</v>
      </c>
      <c r="BI199" s="195">
        <f>IF(N199="nulová",J199,0)</f>
        <v>0</v>
      </c>
      <c r="BJ199" s="17" t="s">
        <v>14</v>
      </c>
      <c r="BK199" s="195">
        <f>ROUND(I199*H199,2)</f>
        <v>0</v>
      </c>
      <c r="BL199" s="17" t="s">
        <v>167</v>
      </c>
      <c r="BM199" s="194" t="s">
        <v>400</v>
      </c>
    </row>
    <row r="200" spans="2:51" s="12" customFormat="1" ht="11.25">
      <c r="B200" s="210"/>
      <c r="C200" s="211"/>
      <c r="D200" s="212" t="s">
        <v>202</v>
      </c>
      <c r="E200" s="213" t="s">
        <v>1</v>
      </c>
      <c r="F200" s="214" t="s">
        <v>401</v>
      </c>
      <c r="G200" s="211"/>
      <c r="H200" s="215">
        <v>139.75</v>
      </c>
      <c r="I200" s="216"/>
      <c r="J200" s="211"/>
      <c r="K200" s="211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202</v>
      </c>
      <c r="AU200" s="221" t="s">
        <v>87</v>
      </c>
      <c r="AV200" s="12" t="s">
        <v>87</v>
      </c>
      <c r="AW200" s="12" t="s">
        <v>34</v>
      </c>
      <c r="AX200" s="12" t="s">
        <v>78</v>
      </c>
      <c r="AY200" s="221" t="s">
        <v>151</v>
      </c>
    </row>
    <row r="201" spans="2:51" s="12" customFormat="1" ht="11.25">
      <c r="B201" s="210"/>
      <c r="C201" s="211"/>
      <c r="D201" s="212" t="s">
        <v>202</v>
      </c>
      <c r="E201" s="213" t="s">
        <v>1</v>
      </c>
      <c r="F201" s="214" t="s">
        <v>402</v>
      </c>
      <c r="G201" s="211"/>
      <c r="H201" s="215">
        <v>-15.648</v>
      </c>
      <c r="I201" s="216"/>
      <c r="J201" s="211"/>
      <c r="K201" s="211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202</v>
      </c>
      <c r="AU201" s="221" t="s">
        <v>87</v>
      </c>
      <c r="AV201" s="12" t="s">
        <v>87</v>
      </c>
      <c r="AW201" s="12" t="s">
        <v>34</v>
      </c>
      <c r="AX201" s="12" t="s">
        <v>78</v>
      </c>
      <c r="AY201" s="221" t="s">
        <v>151</v>
      </c>
    </row>
    <row r="202" spans="2:51" s="13" customFormat="1" ht="11.25">
      <c r="B202" s="222"/>
      <c r="C202" s="223"/>
      <c r="D202" s="212" t="s">
        <v>202</v>
      </c>
      <c r="E202" s="224" t="s">
        <v>1</v>
      </c>
      <c r="F202" s="225" t="s">
        <v>243</v>
      </c>
      <c r="G202" s="223"/>
      <c r="H202" s="226">
        <v>124.102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202</v>
      </c>
      <c r="AU202" s="232" t="s">
        <v>87</v>
      </c>
      <c r="AV202" s="13" t="s">
        <v>167</v>
      </c>
      <c r="AW202" s="13" t="s">
        <v>34</v>
      </c>
      <c r="AX202" s="13" t="s">
        <v>14</v>
      </c>
      <c r="AY202" s="232" t="s">
        <v>151</v>
      </c>
    </row>
    <row r="203" spans="2:65" s="1" customFormat="1" ht="24" customHeight="1">
      <c r="B203" s="34"/>
      <c r="C203" s="183" t="s">
        <v>403</v>
      </c>
      <c r="D203" s="183" t="s">
        <v>153</v>
      </c>
      <c r="E203" s="184" t="s">
        <v>404</v>
      </c>
      <c r="F203" s="185" t="s">
        <v>405</v>
      </c>
      <c r="G203" s="186" t="s">
        <v>188</v>
      </c>
      <c r="H203" s="187">
        <v>149.477</v>
      </c>
      <c r="I203" s="188"/>
      <c r="J203" s="189">
        <f>ROUND(I203*H203,2)</f>
        <v>0</v>
      </c>
      <c r="K203" s="185" t="s">
        <v>157</v>
      </c>
      <c r="L203" s="38"/>
      <c r="M203" s="190" t="s">
        <v>1</v>
      </c>
      <c r="N203" s="191" t="s">
        <v>43</v>
      </c>
      <c r="O203" s="66"/>
      <c r="P203" s="192">
        <f>O203*H203</f>
        <v>0</v>
      </c>
      <c r="Q203" s="192">
        <v>0.27767</v>
      </c>
      <c r="R203" s="192">
        <f>Q203*H203</f>
        <v>41.505278589999996</v>
      </c>
      <c r="S203" s="192">
        <v>0</v>
      </c>
      <c r="T203" s="193">
        <f>S203*H203</f>
        <v>0</v>
      </c>
      <c r="AR203" s="194" t="s">
        <v>167</v>
      </c>
      <c r="AT203" s="194" t="s">
        <v>153</v>
      </c>
      <c r="AU203" s="194" t="s">
        <v>87</v>
      </c>
      <c r="AY203" s="17" t="s">
        <v>151</v>
      </c>
      <c r="BE203" s="195">
        <f>IF(N203="základní",J203,0)</f>
        <v>0</v>
      </c>
      <c r="BF203" s="195">
        <f>IF(N203="snížená",J203,0)</f>
        <v>0</v>
      </c>
      <c r="BG203" s="195">
        <f>IF(N203="zákl. přenesená",J203,0)</f>
        <v>0</v>
      </c>
      <c r="BH203" s="195">
        <f>IF(N203="sníž. přenesená",J203,0)</f>
        <v>0</v>
      </c>
      <c r="BI203" s="195">
        <f>IF(N203="nulová",J203,0)</f>
        <v>0</v>
      </c>
      <c r="BJ203" s="17" t="s">
        <v>14</v>
      </c>
      <c r="BK203" s="195">
        <f>ROUND(I203*H203,2)</f>
        <v>0</v>
      </c>
      <c r="BL203" s="17" t="s">
        <v>167</v>
      </c>
      <c r="BM203" s="194" t="s">
        <v>406</v>
      </c>
    </row>
    <row r="204" spans="2:51" s="12" customFormat="1" ht="11.25">
      <c r="B204" s="210"/>
      <c r="C204" s="211"/>
      <c r="D204" s="212" t="s">
        <v>202</v>
      </c>
      <c r="E204" s="213" t="s">
        <v>1</v>
      </c>
      <c r="F204" s="214" t="s">
        <v>407</v>
      </c>
      <c r="G204" s="211"/>
      <c r="H204" s="215">
        <v>164.125</v>
      </c>
      <c r="I204" s="216"/>
      <c r="J204" s="211"/>
      <c r="K204" s="211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202</v>
      </c>
      <c r="AU204" s="221" t="s">
        <v>87</v>
      </c>
      <c r="AV204" s="12" t="s">
        <v>87</v>
      </c>
      <c r="AW204" s="12" t="s">
        <v>34</v>
      </c>
      <c r="AX204" s="12" t="s">
        <v>78</v>
      </c>
      <c r="AY204" s="221" t="s">
        <v>151</v>
      </c>
    </row>
    <row r="205" spans="2:51" s="12" customFormat="1" ht="11.25">
      <c r="B205" s="210"/>
      <c r="C205" s="211"/>
      <c r="D205" s="212" t="s">
        <v>202</v>
      </c>
      <c r="E205" s="213" t="s">
        <v>1</v>
      </c>
      <c r="F205" s="214" t="s">
        <v>408</v>
      </c>
      <c r="G205" s="211"/>
      <c r="H205" s="215">
        <v>-14.648</v>
      </c>
      <c r="I205" s="216"/>
      <c r="J205" s="211"/>
      <c r="K205" s="211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202</v>
      </c>
      <c r="AU205" s="221" t="s">
        <v>87</v>
      </c>
      <c r="AV205" s="12" t="s">
        <v>87</v>
      </c>
      <c r="AW205" s="12" t="s">
        <v>34</v>
      </c>
      <c r="AX205" s="12" t="s">
        <v>78</v>
      </c>
      <c r="AY205" s="221" t="s">
        <v>151</v>
      </c>
    </row>
    <row r="206" spans="2:51" s="13" customFormat="1" ht="11.25">
      <c r="B206" s="222"/>
      <c r="C206" s="223"/>
      <c r="D206" s="212" t="s">
        <v>202</v>
      </c>
      <c r="E206" s="224" t="s">
        <v>1</v>
      </c>
      <c r="F206" s="225" t="s">
        <v>243</v>
      </c>
      <c r="G206" s="223"/>
      <c r="H206" s="226">
        <v>149.477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202</v>
      </c>
      <c r="AU206" s="232" t="s">
        <v>87</v>
      </c>
      <c r="AV206" s="13" t="s">
        <v>167</v>
      </c>
      <c r="AW206" s="13" t="s">
        <v>34</v>
      </c>
      <c r="AX206" s="13" t="s">
        <v>14</v>
      </c>
      <c r="AY206" s="232" t="s">
        <v>151</v>
      </c>
    </row>
    <row r="207" spans="2:65" s="1" customFormat="1" ht="16.5" customHeight="1">
      <c r="B207" s="34"/>
      <c r="C207" s="183" t="s">
        <v>409</v>
      </c>
      <c r="D207" s="183" t="s">
        <v>153</v>
      </c>
      <c r="E207" s="184" t="s">
        <v>410</v>
      </c>
      <c r="F207" s="185" t="s">
        <v>411</v>
      </c>
      <c r="G207" s="186" t="s">
        <v>412</v>
      </c>
      <c r="H207" s="187">
        <v>10</v>
      </c>
      <c r="I207" s="188"/>
      <c r="J207" s="189">
        <f>ROUND(I207*H207,2)</f>
        <v>0</v>
      </c>
      <c r="K207" s="185" t="s">
        <v>157</v>
      </c>
      <c r="L207" s="38"/>
      <c r="M207" s="190" t="s">
        <v>1</v>
      </c>
      <c r="N207" s="191" t="s">
        <v>43</v>
      </c>
      <c r="O207" s="66"/>
      <c r="P207" s="192">
        <f>O207*H207</f>
        <v>0</v>
      </c>
      <c r="Q207" s="192">
        <v>0.02278</v>
      </c>
      <c r="R207" s="192">
        <f>Q207*H207</f>
        <v>0.2278</v>
      </c>
      <c r="S207" s="192">
        <v>0</v>
      </c>
      <c r="T207" s="193">
        <f>S207*H207</f>
        <v>0</v>
      </c>
      <c r="AR207" s="194" t="s">
        <v>167</v>
      </c>
      <c r="AT207" s="194" t="s">
        <v>153</v>
      </c>
      <c r="AU207" s="194" t="s">
        <v>87</v>
      </c>
      <c r="AY207" s="17" t="s">
        <v>151</v>
      </c>
      <c r="BE207" s="195">
        <f>IF(N207="základní",J207,0)</f>
        <v>0</v>
      </c>
      <c r="BF207" s="195">
        <f>IF(N207="snížená",J207,0)</f>
        <v>0</v>
      </c>
      <c r="BG207" s="195">
        <f>IF(N207="zákl. přenesená",J207,0)</f>
        <v>0</v>
      </c>
      <c r="BH207" s="195">
        <f>IF(N207="sníž. přenesená",J207,0)</f>
        <v>0</v>
      </c>
      <c r="BI207" s="195">
        <f>IF(N207="nulová",J207,0)</f>
        <v>0</v>
      </c>
      <c r="BJ207" s="17" t="s">
        <v>14</v>
      </c>
      <c r="BK207" s="195">
        <f>ROUND(I207*H207,2)</f>
        <v>0</v>
      </c>
      <c r="BL207" s="17" t="s">
        <v>167</v>
      </c>
      <c r="BM207" s="194" t="s">
        <v>413</v>
      </c>
    </row>
    <row r="208" spans="2:51" s="12" customFormat="1" ht="11.25">
      <c r="B208" s="210"/>
      <c r="C208" s="211"/>
      <c r="D208" s="212" t="s">
        <v>202</v>
      </c>
      <c r="E208" s="213" t="s">
        <v>1</v>
      </c>
      <c r="F208" s="214" t="s">
        <v>414</v>
      </c>
      <c r="G208" s="211"/>
      <c r="H208" s="215">
        <v>10</v>
      </c>
      <c r="I208" s="216"/>
      <c r="J208" s="211"/>
      <c r="K208" s="211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202</v>
      </c>
      <c r="AU208" s="221" t="s">
        <v>87</v>
      </c>
      <c r="AV208" s="12" t="s">
        <v>87</v>
      </c>
      <c r="AW208" s="12" t="s">
        <v>34</v>
      </c>
      <c r="AX208" s="12" t="s">
        <v>14</v>
      </c>
      <c r="AY208" s="221" t="s">
        <v>151</v>
      </c>
    </row>
    <row r="209" spans="2:65" s="1" customFormat="1" ht="16.5" customHeight="1">
      <c r="B209" s="34"/>
      <c r="C209" s="183" t="s">
        <v>415</v>
      </c>
      <c r="D209" s="183" t="s">
        <v>153</v>
      </c>
      <c r="E209" s="184" t="s">
        <v>416</v>
      </c>
      <c r="F209" s="185" t="s">
        <v>417</v>
      </c>
      <c r="G209" s="186" t="s">
        <v>412</v>
      </c>
      <c r="H209" s="187">
        <v>32</v>
      </c>
      <c r="I209" s="188"/>
      <c r="J209" s="189">
        <f>ROUND(I209*H209,2)</f>
        <v>0</v>
      </c>
      <c r="K209" s="185" t="s">
        <v>157</v>
      </c>
      <c r="L209" s="38"/>
      <c r="M209" s="190" t="s">
        <v>1</v>
      </c>
      <c r="N209" s="191" t="s">
        <v>43</v>
      </c>
      <c r="O209" s="66"/>
      <c r="P209" s="192">
        <f>O209*H209</f>
        <v>0</v>
      </c>
      <c r="Q209" s="192">
        <v>0.04555</v>
      </c>
      <c r="R209" s="192">
        <f>Q209*H209</f>
        <v>1.4576</v>
      </c>
      <c r="S209" s="192">
        <v>0</v>
      </c>
      <c r="T209" s="193">
        <f>S209*H209</f>
        <v>0</v>
      </c>
      <c r="AR209" s="194" t="s">
        <v>167</v>
      </c>
      <c r="AT209" s="194" t="s">
        <v>153</v>
      </c>
      <c r="AU209" s="194" t="s">
        <v>87</v>
      </c>
      <c r="AY209" s="17" t="s">
        <v>151</v>
      </c>
      <c r="BE209" s="195">
        <f>IF(N209="základní",J209,0)</f>
        <v>0</v>
      </c>
      <c r="BF209" s="195">
        <f>IF(N209="snížená",J209,0)</f>
        <v>0</v>
      </c>
      <c r="BG209" s="195">
        <f>IF(N209="zákl. přenesená",J209,0)</f>
        <v>0</v>
      </c>
      <c r="BH209" s="195">
        <f>IF(N209="sníž. přenesená",J209,0)</f>
        <v>0</v>
      </c>
      <c r="BI209" s="195">
        <f>IF(N209="nulová",J209,0)</f>
        <v>0</v>
      </c>
      <c r="BJ209" s="17" t="s">
        <v>14</v>
      </c>
      <c r="BK209" s="195">
        <f>ROUND(I209*H209,2)</f>
        <v>0</v>
      </c>
      <c r="BL209" s="17" t="s">
        <v>167</v>
      </c>
      <c r="BM209" s="194" t="s">
        <v>418</v>
      </c>
    </row>
    <row r="210" spans="2:51" s="12" customFormat="1" ht="11.25">
      <c r="B210" s="210"/>
      <c r="C210" s="211"/>
      <c r="D210" s="212" t="s">
        <v>202</v>
      </c>
      <c r="E210" s="213" t="s">
        <v>1</v>
      </c>
      <c r="F210" s="214" t="s">
        <v>419</v>
      </c>
      <c r="G210" s="211"/>
      <c r="H210" s="215">
        <v>32</v>
      </c>
      <c r="I210" s="216"/>
      <c r="J210" s="211"/>
      <c r="K210" s="211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202</v>
      </c>
      <c r="AU210" s="221" t="s">
        <v>87</v>
      </c>
      <c r="AV210" s="12" t="s">
        <v>87</v>
      </c>
      <c r="AW210" s="12" t="s">
        <v>34</v>
      </c>
      <c r="AX210" s="12" t="s">
        <v>14</v>
      </c>
      <c r="AY210" s="221" t="s">
        <v>151</v>
      </c>
    </row>
    <row r="211" spans="2:65" s="1" customFormat="1" ht="16.5" customHeight="1">
      <c r="B211" s="34"/>
      <c r="C211" s="183" t="s">
        <v>420</v>
      </c>
      <c r="D211" s="183" t="s">
        <v>153</v>
      </c>
      <c r="E211" s="184" t="s">
        <v>421</v>
      </c>
      <c r="F211" s="185" t="s">
        <v>422</v>
      </c>
      <c r="G211" s="186" t="s">
        <v>412</v>
      </c>
      <c r="H211" s="187">
        <v>15</v>
      </c>
      <c r="I211" s="188"/>
      <c r="J211" s="189">
        <f>ROUND(I211*H211,2)</f>
        <v>0</v>
      </c>
      <c r="K211" s="185" t="s">
        <v>157</v>
      </c>
      <c r="L211" s="38"/>
      <c r="M211" s="190" t="s">
        <v>1</v>
      </c>
      <c r="N211" s="191" t="s">
        <v>43</v>
      </c>
      <c r="O211" s="66"/>
      <c r="P211" s="192">
        <f>O211*H211</f>
        <v>0</v>
      </c>
      <c r="Q211" s="192">
        <v>0.06355</v>
      </c>
      <c r="R211" s="192">
        <f>Q211*H211</f>
        <v>0.9532499999999999</v>
      </c>
      <c r="S211" s="192">
        <v>0</v>
      </c>
      <c r="T211" s="193">
        <f>S211*H211</f>
        <v>0</v>
      </c>
      <c r="AR211" s="194" t="s">
        <v>167</v>
      </c>
      <c r="AT211" s="194" t="s">
        <v>153</v>
      </c>
      <c r="AU211" s="194" t="s">
        <v>87</v>
      </c>
      <c r="AY211" s="17" t="s">
        <v>151</v>
      </c>
      <c r="BE211" s="195">
        <f>IF(N211="základní",J211,0)</f>
        <v>0</v>
      </c>
      <c r="BF211" s="195">
        <f>IF(N211="snížená",J211,0)</f>
        <v>0</v>
      </c>
      <c r="BG211" s="195">
        <f>IF(N211="zákl. přenesená",J211,0)</f>
        <v>0</v>
      </c>
      <c r="BH211" s="195">
        <f>IF(N211="sníž. přenesená",J211,0)</f>
        <v>0</v>
      </c>
      <c r="BI211" s="195">
        <f>IF(N211="nulová",J211,0)</f>
        <v>0</v>
      </c>
      <c r="BJ211" s="17" t="s">
        <v>14</v>
      </c>
      <c r="BK211" s="195">
        <f>ROUND(I211*H211,2)</f>
        <v>0</v>
      </c>
      <c r="BL211" s="17" t="s">
        <v>167</v>
      </c>
      <c r="BM211" s="194" t="s">
        <v>423</v>
      </c>
    </row>
    <row r="212" spans="2:51" s="12" customFormat="1" ht="11.25">
      <c r="B212" s="210"/>
      <c r="C212" s="211"/>
      <c r="D212" s="212" t="s">
        <v>202</v>
      </c>
      <c r="E212" s="213" t="s">
        <v>1</v>
      </c>
      <c r="F212" s="214" t="s">
        <v>424</v>
      </c>
      <c r="G212" s="211"/>
      <c r="H212" s="215">
        <v>15</v>
      </c>
      <c r="I212" s="216"/>
      <c r="J212" s="211"/>
      <c r="K212" s="211"/>
      <c r="L212" s="217"/>
      <c r="M212" s="218"/>
      <c r="N212" s="219"/>
      <c r="O212" s="219"/>
      <c r="P212" s="219"/>
      <c r="Q212" s="219"/>
      <c r="R212" s="219"/>
      <c r="S212" s="219"/>
      <c r="T212" s="220"/>
      <c r="AT212" s="221" t="s">
        <v>202</v>
      </c>
      <c r="AU212" s="221" t="s">
        <v>87</v>
      </c>
      <c r="AV212" s="12" t="s">
        <v>87</v>
      </c>
      <c r="AW212" s="12" t="s">
        <v>34</v>
      </c>
      <c r="AX212" s="12" t="s">
        <v>14</v>
      </c>
      <c r="AY212" s="221" t="s">
        <v>151</v>
      </c>
    </row>
    <row r="213" spans="2:65" s="1" customFormat="1" ht="16.5" customHeight="1">
      <c r="B213" s="34"/>
      <c r="C213" s="183" t="s">
        <v>425</v>
      </c>
      <c r="D213" s="183" t="s">
        <v>153</v>
      </c>
      <c r="E213" s="184" t="s">
        <v>426</v>
      </c>
      <c r="F213" s="185" t="s">
        <v>427</v>
      </c>
      <c r="G213" s="186" t="s">
        <v>412</v>
      </c>
      <c r="H213" s="187">
        <v>5</v>
      </c>
      <c r="I213" s="188"/>
      <c r="J213" s="189">
        <f>ROUND(I213*H213,2)</f>
        <v>0</v>
      </c>
      <c r="K213" s="185" t="s">
        <v>157</v>
      </c>
      <c r="L213" s="38"/>
      <c r="M213" s="190" t="s">
        <v>1</v>
      </c>
      <c r="N213" s="191" t="s">
        <v>43</v>
      </c>
      <c r="O213" s="66"/>
      <c r="P213" s="192">
        <f>O213*H213</f>
        <v>0</v>
      </c>
      <c r="Q213" s="192">
        <v>0.07285</v>
      </c>
      <c r="R213" s="192">
        <f>Q213*H213</f>
        <v>0.36424999999999996</v>
      </c>
      <c r="S213" s="192">
        <v>0</v>
      </c>
      <c r="T213" s="193">
        <f>S213*H213</f>
        <v>0</v>
      </c>
      <c r="AR213" s="194" t="s">
        <v>167</v>
      </c>
      <c r="AT213" s="194" t="s">
        <v>153</v>
      </c>
      <c r="AU213" s="194" t="s">
        <v>87</v>
      </c>
      <c r="AY213" s="17" t="s">
        <v>151</v>
      </c>
      <c r="BE213" s="195">
        <f>IF(N213="základní",J213,0)</f>
        <v>0</v>
      </c>
      <c r="BF213" s="195">
        <f>IF(N213="snížená",J213,0)</f>
        <v>0</v>
      </c>
      <c r="BG213" s="195">
        <f>IF(N213="zákl. přenesená",J213,0)</f>
        <v>0</v>
      </c>
      <c r="BH213" s="195">
        <f>IF(N213="sníž. přenesená",J213,0)</f>
        <v>0</v>
      </c>
      <c r="BI213" s="195">
        <f>IF(N213="nulová",J213,0)</f>
        <v>0</v>
      </c>
      <c r="BJ213" s="17" t="s">
        <v>14</v>
      </c>
      <c r="BK213" s="195">
        <f>ROUND(I213*H213,2)</f>
        <v>0</v>
      </c>
      <c r="BL213" s="17" t="s">
        <v>167</v>
      </c>
      <c r="BM213" s="194" t="s">
        <v>428</v>
      </c>
    </row>
    <row r="214" spans="2:51" s="12" customFormat="1" ht="11.25">
      <c r="B214" s="210"/>
      <c r="C214" s="211"/>
      <c r="D214" s="212" t="s">
        <v>202</v>
      </c>
      <c r="E214" s="213" t="s">
        <v>1</v>
      </c>
      <c r="F214" s="214" t="s">
        <v>429</v>
      </c>
      <c r="G214" s="211"/>
      <c r="H214" s="215">
        <v>5</v>
      </c>
      <c r="I214" s="216"/>
      <c r="J214" s="211"/>
      <c r="K214" s="211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202</v>
      </c>
      <c r="AU214" s="221" t="s">
        <v>87</v>
      </c>
      <c r="AV214" s="12" t="s">
        <v>87</v>
      </c>
      <c r="AW214" s="12" t="s">
        <v>34</v>
      </c>
      <c r="AX214" s="12" t="s">
        <v>14</v>
      </c>
      <c r="AY214" s="221" t="s">
        <v>151</v>
      </c>
    </row>
    <row r="215" spans="2:65" s="1" customFormat="1" ht="16.5" customHeight="1">
      <c r="B215" s="34"/>
      <c r="C215" s="183" t="s">
        <v>430</v>
      </c>
      <c r="D215" s="183" t="s">
        <v>153</v>
      </c>
      <c r="E215" s="184" t="s">
        <v>431</v>
      </c>
      <c r="F215" s="185" t="s">
        <v>432</v>
      </c>
      <c r="G215" s="186" t="s">
        <v>412</v>
      </c>
      <c r="H215" s="187">
        <v>9</v>
      </c>
      <c r="I215" s="188"/>
      <c r="J215" s="189">
        <f>ROUND(I215*H215,2)</f>
        <v>0</v>
      </c>
      <c r="K215" s="185" t="s">
        <v>157</v>
      </c>
      <c r="L215" s="38"/>
      <c r="M215" s="190" t="s">
        <v>1</v>
      </c>
      <c r="N215" s="191" t="s">
        <v>43</v>
      </c>
      <c r="O215" s="66"/>
      <c r="P215" s="192">
        <f>O215*H215</f>
        <v>0</v>
      </c>
      <c r="Q215" s="192">
        <v>0.08185</v>
      </c>
      <c r="R215" s="192">
        <f>Q215*H215</f>
        <v>0.73665</v>
      </c>
      <c r="S215" s="192">
        <v>0</v>
      </c>
      <c r="T215" s="193">
        <f>S215*H215</f>
        <v>0</v>
      </c>
      <c r="AR215" s="194" t="s">
        <v>167</v>
      </c>
      <c r="AT215" s="194" t="s">
        <v>153</v>
      </c>
      <c r="AU215" s="194" t="s">
        <v>87</v>
      </c>
      <c r="AY215" s="17" t="s">
        <v>151</v>
      </c>
      <c r="BE215" s="195">
        <f>IF(N215="základní",J215,0)</f>
        <v>0</v>
      </c>
      <c r="BF215" s="195">
        <f>IF(N215="snížená",J215,0)</f>
        <v>0</v>
      </c>
      <c r="BG215" s="195">
        <f>IF(N215="zákl. přenesená",J215,0)</f>
        <v>0</v>
      </c>
      <c r="BH215" s="195">
        <f>IF(N215="sníž. přenesená",J215,0)</f>
        <v>0</v>
      </c>
      <c r="BI215" s="195">
        <f>IF(N215="nulová",J215,0)</f>
        <v>0</v>
      </c>
      <c r="BJ215" s="17" t="s">
        <v>14</v>
      </c>
      <c r="BK215" s="195">
        <f>ROUND(I215*H215,2)</f>
        <v>0</v>
      </c>
      <c r="BL215" s="17" t="s">
        <v>167</v>
      </c>
      <c r="BM215" s="194" t="s">
        <v>433</v>
      </c>
    </row>
    <row r="216" spans="2:51" s="12" customFormat="1" ht="11.25">
      <c r="B216" s="210"/>
      <c r="C216" s="211"/>
      <c r="D216" s="212" t="s">
        <v>202</v>
      </c>
      <c r="E216" s="213" t="s">
        <v>1</v>
      </c>
      <c r="F216" s="214" t="s">
        <v>434</v>
      </c>
      <c r="G216" s="211"/>
      <c r="H216" s="215">
        <v>9</v>
      </c>
      <c r="I216" s="216"/>
      <c r="J216" s="211"/>
      <c r="K216" s="211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202</v>
      </c>
      <c r="AU216" s="221" t="s">
        <v>87</v>
      </c>
      <c r="AV216" s="12" t="s">
        <v>87</v>
      </c>
      <c r="AW216" s="12" t="s">
        <v>34</v>
      </c>
      <c r="AX216" s="12" t="s">
        <v>14</v>
      </c>
      <c r="AY216" s="221" t="s">
        <v>151</v>
      </c>
    </row>
    <row r="217" spans="2:65" s="1" customFormat="1" ht="16.5" customHeight="1">
      <c r="B217" s="34"/>
      <c r="C217" s="183" t="s">
        <v>435</v>
      </c>
      <c r="D217" s="183" t="s">
        <v>153</v>
      </c>
      <c r="E217" s="184" t="s">
        <v>436</v>
      </c>
      <c r="F217" s="185" t="s">
        <v>437</v>
      </c>
      <c r="G217" s="186" t="s">
        <v>412</v>
      </c>
      <c r="H217" s="187">
        <v>8</v>
      </c>
      <c r="I217" s="188"/>
      <c r="J217" s="189">
        <f>ROUND(I217*H217,2)</f>
        <v>0</v>
      </c>
      <c r="K217" s="185" t="s">
        <v>157</v>
      </c>
      <c r="L217" s="38"/>
      <c r="M217" s="190" t="s">
        <v>1</v>
      </c>
      <c r="N217" s="191" t="s">
        <v>43</v>
      </c>
      <c r="O217" s="66"/>
      <c r="P217" s="192">
        <f>O217*H217</f>
        <v>0</v>
      </c>
      <c r="Q217" s="192">
        <v>0.09105</v>
      </c>
      <c r="R217" s="192">
        <f>Q217*H217</f>
        <v>0.7284</v>
      </c>
      <c r="S217" s="192">
        <v>0</v>
      </c>
      <c r="T217" s="193">
        <f>S217*H217</f>
        <v>0</v>
      </c>
      <c r="AR217" s="194" t="s">
        <v>167</v>
      </c>
      <c r="AT217" s="194" t="s">
        <v>153</v>
      </c>
      <c r="AU217" s="194" t="s">
        <v>87</v>
      </c>
      <c r="AY217" s="17" t="s">
        <v>151</v>
      </c>
      <c r="BE217" s="195">
        <f>IF(N217="základní",J217,0)</f>
        <v>0</v>
      </c>
      <c r="BF217" s="195">
        <f>IF(N217="snížená",J217,0)</f>
        <v>0</v>
      </c>
      <c r="BG217" s="195">
        <f>IF(N217="zákl. přenesená",J217,0)</f>
        <v>0</v>
      </c>
      <c r="BH217" s="195">
        <f>IF(N217="sníž. přenesená",J217,0)</f>
        <v>0</v>
      </c>
      <c r="BI217" s="195">
        <f>IF(N217="nulová",J217,0)</f>
        <v>0</v>
      </c>
      <c r="BJ217" s="17" t="s">
        <v>14</v>
      </c>
      <c r="BK217" s="195">
        <f>ROUND(I217*H217,2)</f>
        <v>0</v>
      </c>
      <c r="BL217" s="17" t="s">
        <v>167</v>
      </c>
      <c r="BM217" s="194" t="s">
        <v>438</v>
      </c>
    </row>
    <row r="218" spans="2:51" s="12" customFormat="1" ht="11.25">
      <c r="B218" s="210"/>
      <c r="C218" s="211"/>
      <c r="D218" s="212" t="s">
        <v>202</v>
      </c>
      <c r="E218" s="213" t="s">
        <v>1</v>
      </c>
      <c r="F218" s="214" t="s">
        <v>439</v>
      </c>
      <c r="G218" s="211"/>
      <c r="H218" s="215">
        <v>8</v>
      </c>
      <c r="I218" s="216"/>
      <c r="J218" s="211"/>
      <c r="K218" s="211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202</v>
      </c>
      <c r="AU218" s="221" t="s">
        <v>87</v>
      </c>
      <c r="AV218" s="12" t="s">
        <v>87</v>
      </c>
      <c r="AW218" s="12" t="s">
        <v>34</v>
      </c>
      <c r="AX218" s="12" t="s">
        <v>14</v>
      </c>
      <c r="AY218" s="221" t="s">
        <v>151</v>
      </c>
    </row>
    <row r="219" spans="2:65" s="1" customFormat="1" ht="24" customHeight="1">
      <c r="B219" s="34"/>
      <c r="C219" s="183" t="s">
        <v>440</v>
      </c>
      <c r="D219" s="183" t="s">
        <v>153</v>
      </c>
      <c r="E219" s="184" t="s">
        <v>441</v>
      </c>
      <c r="F219" s="185" t="s">
        <v>442</v>
      </c>
      <c r="G219" s="186" t="s">
        <v>229</v>
      </c>
      <c r="H219" s="187">
        <v>18</v>
      </c>
      <c r="I219" s="188"/>
      <c r="J219" s="189">
        <f>ROUND(I219*H219,2)</f>
        <v>0</v>
      </c>
      <c r="K219" s="185" t="s">
        <v>157</v>
      </c>
      <c r="L219" s="38"/>
      <c r="M219" s="190" t="s">
        <v>1</v>
      </c>
      <c r="N219" s="191" t="s">
        <v>43</v>
      </c>
      <c r="O219" s="66"/>
      <c r="P219" s="192">
        <f>O219*H219</f>
        <v>0</v>
      </c>
      <c r="Q219" s="192">
        <v>0.00034</v>
      </c>
      <c r="R219" s="192">
        <f>Q219*H219</f>
        <v>0.0061200000000000004</v>
      </c>
      <c r="S219" s="192">
        <v>0</v>
      </c>
      <c r="T219" s="193">
        <f>S219*H219</f>
        <v>0</v>
      </c>
      <c r="AR219" s="194" t="s">
        <v>167</v>
      </c>
      <c r="AT219" s="194" t="s">
        <v>153</v>
      </c>
      <c r="AU219" s="194" t="s">
        <v>87</v>
      </c>
      <c r="AY219" s="17" t="s">
        <v>151</v>
      </c>
      <c r="BE219" s="195">
        <f>IF(N219="základní",J219,0)</f>
        <v>0</v>
      </c>
      <c r="BF219" s="195">
        <f>IF(N219="snížená",J219,0)</f>
        <v>0</v>
      </c>
      <c r="BG219" s="195">
        <f>IF(N219="zákl. přenesená",J219,0)</f>
        <v>0</v>
      </c>
      <c r="BH219" s="195">
        <f>IF(N219="sníž. přenesená",J219,0)</f>
        <v>0</v>
      </c>
      <c r="BI219" s="195">
        <f>IF(N219="nulová",J219,0)</f>
        <v>0</v>
      </c>
      <c r="BJ219" s="17" t="s">
        <v>14</v>
      </c>
      <c r="BK219" s="195">
        <f>ROUND(I219*H219,2)</f>
        <v>0</v>
      </c>
      <c r="BL219" s="17" t="s">
        <v>167</v>
      </c>
      <c r="BM219" s="194" t="s">
        <v>443</v>
      </c>
    </row>
    <row r="220" spans="2:51" s="12" customFormat="1" ht="11.25">
      <c r="B220" s="210"/>
      <c r="C220" s="211"/>
      <c r="D220" s="212" t="s">
        <v>202</v>
      </c>
      <c r="E220" s="213" t="s">
        <v>1</v>
      </c>
      <c r="F220" s="214" t="s">
        <v>444</v>
      </c>
      <c r="G220" s="211"/>
      <c r="H220" s="215">
        <v>18</v>
      </c>
      <c r="I220" s="216"/>
      <c r="J220" s="211"/>
      <c r="K220" s="211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202</v>
      </c>
      <c r="AU220" s="221" t="s">
        <v>87</v>
      </c>
      <c r="AV220" s="12" t="s">
        <v>87</v>
      </c>
      <c r="AW220" s="12" t="s">
        <v>34</v>
      </c>
      <c r="AX220" s="12" t="s">
        <v>14</v>
      </c>
      <c r="AY220" s="221" t="s">
        <v>151</v>
      </c>
    </row>
    <row r="221" spans="2:65" s="1" customFormat="1" ht="24" customHeight="1">
      <c r="B221" s="34"/>
      <c r="C221" s="183" t="s">
        <v>445</v>
      </c>
      <c r="D221" s="183" t="s">
        <v>153</v>
      </c>
      <c r="E221" s="184" t="s">
        <v>446</v>
      </c>
      <c r="F221" s="185" t="s">
        <v>447</v>
      </c>
      <c r="G221" s="186" t="s">
        <v>188</v>
      </c>
      <c r="H221" s="187">
        <v>59.129</v>
      </c>
      <c r="I221" s="188"/>
      <c r="J221" s="189">
        <f>ROUND(I221*H221,2)</f>
        <v>0</v>
      </c>
      <c r="K221" s="185" t="s">
        <v>157</v>
      </c>
      <c r="L221" s="38"/>
      <c r="M221" s="190" t="s">
        <v>1</v>
      </c>
      <c r="N221" s="191" t="s">
        <v>43</v>
      </c>
      <c r="O221" s="66"/>
      <c r="P221" s="192">
        <f>O221*H221</f>
        <v>0</v>
      </c>
      <c r="Q221" s="192">
        <v>0.07937</v>
      </c>
      <c r="R221" s="192">
        <f>Q221*H221</f>
        <v>4.693068729999999</v>
      </c>
      <c r="S221" s="192">
        <v>0</v>
      </c>
      <c r="T221" s="193">
        <f>S221*H221</f>
        <v>0</v>
      </c>
      <c r="AR221" s="194" t="s">
        <v>167</v>
      </c>
      <c r="AT221" s="194" t="s">
        <v>153</v>
      </c>
      <c r="AU221" s="194" t="s">
        <v>87</v>
      </c>
      <c r="AY221" s="17" t="s">
        <v>151</v>
      </c>
      <c r="BE221" s="195">
        <f>IF(N221="základní",J221,0)</f>
        <v>0</v>
      </c>
      <c r="BF221" s="195">
        <f>IF(N221="snížená",J221,0)</f>
        <v>0</v>
      </c>
      <c r="BG221" s="195">
        <f>IF(N221="zákl. přenesená",J221,0)</f>
        <v>0</v>
      </c>
      <c r="BH221" s="195">
        <f>IF(N221="sníž. přenesená",J221,0)</f>
        <v>0</v>
      </c>
      <c r="BI221" s="195">
        <f>IF(N221="nulová",J221,0)</f>
        <v>0</v>
      </c>
      <c r="BJ221" s="17" t="s">
        <v>14</v>
      </c>
      <c r="BK221" s="195">
        <f>ROUND(I221*H221,2)</f>
        <v>0</v>
      </c>
      <c r="BL221" s="17" t="s">
        <v>167</v>
      </c>
      <c r="BM221" s="194" t="s">
        <v>448</v>
      </c>
    </row>
    <row r="222" spans="2:51" s="12" customFormat="1" ht="22.5">
      <c r="B222" s="210"/>
      <c r="C222" s="211"/>
      <c r="D222" s="212" t="s">
        <v>202</v>
      </c>
      <c r="E222" s="213" t="s">
        <v>1</v>
      </c>
      <c r="F222" s="214" t="s">
        <v>449</v>
      </c>
      <c r="G222" s="211"/>
      <c r="H222" s="215">
        <v>67.6</v>
      </c>
      <c r="I222" s="216"/>
      <c r="J222" s="211"/>
      <c r="K222" s="211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202</v>
      </c>
      <c r="AU222" s="221" t="s">
        <v>87</v>
      </c>
      <c r="AV222" s="12" t="s">
        <v>87</v>
      </c>
      <c r="AW222" s="12" t="s">
        <v>34</v>
      </c>
      <c r="AX222" s="12" t="s">
        <v>78</v>
      </c>
      <c r="AY222" s="221" t="s">
        <v>151</v>
      </c>
    </row>
    <row r="223" spans="2:51" s="12" customFormat="1" ht="11.25">
      <c r="B223" s="210"/>
      <c r="C223" s="211"/>
      <c r="D223" s="212" t="s">
        <v>202</v>
      </c>
      <c r="E223" s="213" t="s">
        <v>1</v>
      </c>
      <c r="F223" s="214" t="s">
        <v>450</v>
      </c>
      <c r="G223" s="211"/>
      <c r="H223" s="215">
        <v>-8.471</v>
      </c>
      <c r="I223" s="216"/>
      <c r="J223" s="211"/>
      <c r="K223" s="211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202</v>
      </c>
      <c r="AU223" s="221" t="s">
        <v>87</v>
      </c>
      <c r="AV223" s="12" t="s">
        <v>87</v>
      </c>
      <c r="AW223" s="12" t="s">
        <v>34</v>
      </c>
      <c r="AX223" s="12" t="s">
        <v>78</v>
      </c>
      <c r="AY223" s="221" t="s">
        <v>151</v>
      </c>
    </row>
    <row r="224" spans="2:51" s="13" customFormat="1" ht="11.25">
      <c r="B224" s="222"/>
      <c r="C224" s="223"/>
      <c r="D224" s="212" t="s">
        <v>202</v>
      </c>
      <c r="E224" s="224" t="s">
        <v>1</v>
      </c>
      <c r="F224" s="225" t="s">
        <v>243</v>
      </c>
      <c r="G224" s="223"/>
      <c r="H224" s="226">
        <v>59.129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202</v>
      </c>
      <c r="AU224" s="232" t="s">
        <v>87</v>
      </c>
      <c r="AV224" s="13" t="s">
        <v>167</v>
      </c>
      <c r="AW224" s="13" t="s">
        <v>34</v>
      </c>
      <c r="AX224" s="13" t="s">
        <v>14</v>
      </c>
      <c r="AY224" s="232" t="s">
        <v>151</v>
      </c>
    </row>
    <row r="225" spans="2:65" s="1" customFormat="1" ht="24" customHeight="1">
      <c r="B225" s="34"/>
      <c r="C225" s="183" t="s">
        <v>451</v>
      </c>
      <c r="D225" s="183" t="s">
        <v>153</v>
      </c>
      <c r="E225" s="184" t="s">
        <v>452</v>
      </c>
      <c r="F225" s="185" t="s">
        <v>453</v>
      </c>
      <c r="G225" s="186" t="s">
        <v>188</v>
      </c>
      <c r="H225" s="187">
        <v>253.39</v>
      </c>
      <c r="I225" s="188"/>
      <c r="J225" s="189">
        <f>ROUND(I225*H225,2)</f>
        <v>0</v>
      </c>
      <c r="K225" s="185" t="s">
        <v>157</v>
      </c>
      <c r="L225" s="38"/>
      <c r="M225" s="190" t="s">
        <v>1</v>
      </c>
      <c r="N225" s="191" t="s">
        <v>43</v>
      </c>
      <c r="O225" s="66"/>
      <c r="P225" s="192">
        <f>O225*H225</f>
        <v>0</v>
      </c>
      <c r="Q225" s="192">
        <v>0.11439</v>
      </c>
      <c r="R225" s="192">
        <f>Q225*H225</f>
        <v>28.9852821</v>
      </c>
      <c r="S225" s="192">
        <v>0</v>
      </c>
      <c r="T225" s="193">
        <f>S225*H225</f>
        <v>0</v>
      </c>
      <c r="AR225" s="194" t="s">
        <v>167</v>
      </c>
      <c r="AT225" s="194" t="s">
        <v>153</v>
      </c>
      <c r="AU225" s="194" t="s">
        <v>87</v>
      </c>
      <c r="AY225" s="17" t="s">
        <v>151</v>
      </c>
      <c r="BE225" s="195">
        <f>IF(N225="základní",J225,0)</f>
        <v>0</v>
      </c>
      <c r="BF225" s="195">
        <f>IF(N225="snížená",J225,0)</f>
        <v>0</v>
      </c>
      <c r="BG225" s="195">
        <f>IF(N225="zákl. přenesená",J225,0)</f>
        <v>0</v>
      </c>
      <c r="BH225" s="195">
        <f>IF(N225="sníž. přenesená",J225,0)</f>
        <v>0</v>
      </c>
      <c r="BI225" s="195">
        <f>IF(N225="nulová",J225,0)</f>
        <v>0</v>
      </c>
      <c r="BJ225" s="17" t="s">
        <v>14</v>
      </c>
      <c r="BK225" s="195">
        <f>ROUND(I225*H225,2)</f>
        <v>0</v>
      </c>
      <c r="BL225" s="17" t="s">
        <v>167</v>
      </c>
      <c r="BM225" s="194" t="s">
        <v>454</v>
      </c>
    </row>
    <row r="226" spans="2:51" s="12" customFormat="1" ht="11.25">
      <c r="B226" s="210"/>
      <c r="C226" s="211"/>
      <c r="D226" s="212" t="s">
        <v>202</v>
      </c>
      <c r="E226" s="213" t="s">
        <v>1</v>
      </c>
      <c r="F226" s="214" t="s">
        <v>455</v>
      </c>
      <c r="G226" s="211"/>
      <c r="H226" s="215">
        <v>264.225</v>
      </c>
      <c r="I226" s="216"/>
      <c r="J226" s="211"/>
      <c r="K226" s="211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202</v>
      </c>
      <c r="AU226" s="221" t="s">
        <v>87</v>
      </c>
      <c r="AV226" s="12" t="s">
        <v>87</v>
      </c>
      <c r="AW226" s="12" t="s">
        <v>34</v>
      </c>
      <c r="AX226" s="12" t="s">
        <v>78</v>
      </c>
      <c r="AY226" s="221" t="s">
        <v>151</v>
      </c>
    </row>
    <row r="227" spans="2:51" s="12" customFormat="1" ht="11.25">
      <c r="B227" s="210"/>
      <c r="C227" s="211"/>
      <c r="D227" s="212" t="s">
        <v>202</v>
      </c>
      <c r="E227" s="213" t="s">
        <v>1</v>
      </c>
      <c r="F227" s="214" t="s">
        <v>456</v>
      </c>
      <c r="G227" s="211"/>
      <c r="H227" s="215">
        <v>-10.835</v>
      </c>
      <c r="I227" s="216"/>
      <c r="J227" s="211"/>
      <c r="K227" s="211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202</v>
      </c>
      <c r="AU227" s="221" t="s">
        <v>87</v>
      </c>
      <c r="AV227" s="12" t="s">
        <v>87</v>
      </c>
      <c r="AW227" s="12" t="s">
        <v>34</v>
      </c>
      <c r="AX227" s="12" t="s">
        <v>78</v>
      </c>
      <c r="AY227" s="221" t="s">
        <v>151</v>
      </c>
    </row>
    <row r="228" spans="2:51" s="13" customFormat="1" ht="11.25">
      <c r="B228" s="222"/>
      <c r="C228" s="223"/>
      <c r="D228" s="212" t="s">
        <v>202</v>
      </c>
      <c r="E228" s="224" t="s">
        <v>1</v>
      </c>
      <c r="F228" s="225" t="s">
        <v>243</v>
      </c>
      <c r="G228" s="223"/>
      <c r="H228" s="226">
        <v>253.39</v>
      </c>
      <c r="I228" s="227"/>
      <c r="J228" s="223"/>
      <c r="K228" s="223"/>
      <c r="L228" s="228"/>
      <c r="M228" s="229"/>
      <c r="N228" s="230"/>
      <c r="O228" s="230"/>
      <c r="P228" s="230"/>
      <c r="Q228" s="230"/>
      <c r="R228" s="230"/>
      <c r="S228" s="230"/>
      <c r="T228" s="231"/>
      <c r="AT228" s="232" t="s">
        <v>202</v>
      </c>
      <c r="AU228" s="232" t="s">
        <v>87</v>
      </c>
      <c r="AV228" s="13" t="s">
        <v>167</v>
      </c>
      <c r="AW228" s="13" t="s">
        <v>34</v>
      </c>
      <c r="AX228" s="13" t="s">
        <v>14</v>
      </c>
      <c r="AY228" s="232" t="s">
        <v>151</v>
      </c>
    </row>
    <row r="229" spans="2:65" s="1" customFormat="1" ht="24" customHeight="1">
      <c r="B229" s="34"/>
      <c r="C229" s="236" t="s">
        <v>457</v>
      </c>
      <c r="D229" s="236" t="s">
        <v>318</v>
      </c>
      <c r="E229" s="237" t="s">
        <v>458</v>
      </c>
      <c r="F229" s="238" t="s">
        <v>459</v>
      </c>
      <c r="G229" s="239" t="s">
        <v>412</v>
      </c>
      <c r="H229" s="240">
        <v>5</v>
      </c>
      <c r="I229" s="241"/>
      <c r="J229" s="242">
        <f>ROUND(I229*H229,2)</f>
        <v>0</v>
      </c>
      <c r="K229" s="238" t="s">
        <v>1</v>
      </c>
      <c r="L229" s="243"/>
      <c r="M229" s="244" t="s">
        <v>1</v>
      </c>
      <c r="N229" s="245" t="s">
        <v>43</v>
      </c>
      <c r="O229" s="66"/>
      <c r="P229" s="192">
        <f>O229*H229</f>
        <v>0</v>
      </c>
      <c r="Q229" s="192">
        <v>0</v>
      </c>
      <c r="R229" s="192">
        <f>Q229*H229</f>
        <v>0</v>
      </c>
      <c r="S229" s="192">
        <v>0</v>
      </c>
      <c r="T229" s="193">
        <f>S229*H229</f>
        <v>0</v>
      </c>
      <c r="AR229" s="194" t="s">
        <v>234</v>
      </c>
      <c r="AT229" s="194" t="s">
        <v>318</v>
      </c>
      <c r="AU229" s="194" t="s">
        <v>87</v>
      </c>
      <c r="AY229" s="17" t="s">
        <v>151</v>
      </c>
      <c r="BE229" s="195">
        <f>IF(N229="základní",J229,0)</f>
        <v>0</v>
      </c>
      <c r="BF229" s="195">
        <f>IF(N229="snížená",J229,0)</f>
        <v>0</v>
      </c>
      <c r="BG229" s="195">
        <f>IF(N229="zákl. přenesená",J229,0)</f>
        <v>0</v>
      </c>
      <c r="BH229" s="195">
        <f>IF(N229="sníž. přenesená",J229,0)</f>
        <v>0</v>
      </c>
      <c r="BI229" s="195">
        <f>IF(N229="nulová",J229,0)</f>
        <v>0</v>
      </c>
      <c r="BJ229" s="17" t="s">
        <v>14</v>
      </c>
      <c r="BK229" s="195">
        <f>ROUND(I229*H229,2)</f>
        <v>0</v>
      </c>
      <c r="BL229" s="17" t="s">
        <v>167</v>
      </c>
      <c r="BM229" s="194" t="s">
        <v>460</v>
      </c>
    </row>
    <row r="230" spans="2:65" s="1" customFormat="1" ht="24" customHeight="1">
      <c r="B230" s="34"/>
      <c r="C230" s="183" t="s">
        <v>461</v>
      </c>
      <c r="D230" s="183" t="s">
        <v>153</v>
      </c>
      <c r="E230" s="184" t="s">
        <v>462</v>
      </c>
      <c r="F230" s="185" t="s">
        <v>463</v>
      </c>
      <c r="G230" s="186" t="s">
        <v>188</v>
      </c>
      <c r="H230" s="187">
        <v>5.664</v>
      </c>
      <c r="I230" s="188"/>
      <c r="J230" s="189">
        <f>ROUND(I230*H230,2)</f>
        <v>0</v>
      </c>
      <c r="K230" s="185" t="s">
        <v>157</v>
      </c>
      <c r="L230" s="38"/>
      <c r="M230" s="190" t="s">
        <v>1</v>
      </c>
      <c r="N230" s="191" t="s">
        <v>43</v>
      </c>
      <c r="O230" s="66"/>
      <c r="P230" s="192">
        <f>O230*H230</f>
        <v>0</v>
      </c>
      <c r="Q230" s="192">
        <v>0.1733</v>
      </c>
      <c r="R230" s="192">
        <f>Q230*H230</f>
        <v>0.9815712</v>
      </c>
      <c r="S230" s="192">
        <v>0</v>
      </c>
      <c r="T230" s="193">
        <f>S230*H230</f>
        <v>0</v>
      </c>
      <c r="AR230" s="194" t="s">
        <v>167</v>
      </c>
      <c r="AT230" s="194" t="s">
        <v>153</v>
      </c>
      <c r="AU230" s="194" t="s">
        <v>87</v>
      </c>
      <c r="AY230" s="17" t="s">
        <v>151</v>
      </c>
      <c r="BE230" s="195">
        <f>IF(N230="základní",J230,0)</f>
        <v>0</v>
      </c>
      <c r="BF230" s="195">
        <f>IF(N230="snížená",J230,0)</f>
        <v>0</v>
      </c>
      <c r="BG230" s="195">
        <f>IF(N230="zákl. přenesená",J230,0)</f>
        <v>0</v>
      </c>
      <c r="BH230" s="195">
        <f>IF(N230="sníž. přenesená",J230,0)</f>
        <v>0</v>
      </c>
      <c r="BI230" s="195">
        <f>IF(N230="nulová",J230,0)</f>
        <v>0</v>
      </c>
      <c r="BJ230" s="17" t="s">
        <v>14</v>
      </c>
      <c r="BK230" s="195">
        <f>ROUND(I230*H230,2)</f>
        <v>0</v>
      </c>
      <c r="BL230" s="17" t="s">
        <v>167</v>
      </c>
      <c r="BM230" s="194" t="s">
        <v>464</v>
      </c>
    </row>
    <row r="231" spans="2:51" s="12" customFormat="1" ht="11.25">
      <c r="B231" s="210"/>
      <c r="C231" s="211"/>
      <c r="D231" s="212" t="s">
        <v>202</v>
      </c>
      <c r="E231" s="213" t="s">
        <v>1</v>
      </c>
      <c r="F231" s="214" t="s">
        <v>465</v>
      </c>
      <c r="G231" s="211"/>
      <c r="H231" s="215">
        <v>5.664</v>
      </c>
      <c r="I231" s="216"/>
      <c r="J231" s="211"/>
      <c r="K231" s="211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202</v>
      </c>
      <c r="AU231" s="221" t="s">
        <v>87</v>
      </c>
      <c r="AV231" s="12" t="s">
        <v>87</v>
      </c>
      <c r="AW231" s="12" t="s">
        <v>34</v>
      </c>
      <c r="AX231" s="12" t="s">
        <v>14</v>
      </c>
      <c r="AY231" s="221" t="s">
        <v>151</v>
      </c>
    </row>
    <row r="232" spans="2:63" s="10" customFormat="1" ht="22.9" customHeight="1">
      <c r="B232" s="169"/>
      <c r="C232" s="170"/>
      <c r="D232" s="171" t="s">
        <v>77</v>
      </c>
      <c r="E232" s="208" t="s">
        <v>167</v>
      </c>
      <c r="F232" s="208" t="s">
        <v>466</v>
      </c>
      <c r="G232" s="170"/>
      <c r="H232" s="170"/>
      <c r="I232" s="173"/>
      <c r="J232" s="209">
        <f>BK232</f>
        <v>0</v>
      </c>
      <c r="K232" s="170"/>
      <c r="L232" s="175"/>
      <c r="M232" s="176"/>
      <c r="N232" s="177"/>
      <c r="O232" s="177"/>
      <c r="P232" s="178">
        <f>SUM(P233:P259)</f>
        <v>0</v>
      </c>
      <c r="Q232" s="177"/>
      <c r="R232" s="178">
        <f>SUM(R233:R259)</f>
        <v>45.97561054999999</v>
      </c>
      <c r="S232" s="177"/>
      <c r="T232" s="179">
        <f>SUM(T233:T259)</f>
        <v>0</v>
      </c>
      <c r="AR232" s="180" t="s">
        <v>14</v>
      </c>
      <c r="AT232" s="181" t="s">
        <v>77</v>
      </c>
      <c r="AU232" s="181" t="s">
        <v>14</v>
      </c>
      <c r="AY232" s="180" t="s">
        <v>151</v>
      </c>
      <c r="BK232" s="182">
        <f>SUM(BK233:BK259)</f>
        <v>0</v>
      </c>
    </row>
    <row r="233" spans="2:65" s="1" customFormat="1" ht="24" customHeight="1">
      <c r="B233" s="34"/>
      <c r="C233" s="183" t="s">
        <v>467</v>
      </c>
      <c r="D233" s="183" t="s">
        <v>153</v>
      </c>
      <c r="E233" s="184" t="s">
        <v>468</v>
      </c>
      <c r="F233" s="185" t="s">
        <v>469</v>
      </c>
      <c r="G233" s="186" t="s">
        <v>412</v>
      </c>
      <c r="H233" s="187">
        <v>42</v>
      </c>
      <c r="I233" s="188"/>
      <c r="J233" s="189">
        <f>ROUND(I233*H233,2)</f>
        <v>0</v>
      </c>
      <c r="K233" s="185" t="s">
        <v>157</v>
      </c>
      <c r="L233" s="38"/>
      <c r="M233" s="190" t="s">
        <v>1</v>
      </c>
      <c r="N233" s="191" t="s">
        <v>43</v>
      </c>
      <c r="O233" s="66"/>
      <c r="P233" s="192">
        <f>O233*H233</f>
        <v>0</v>
      </c>
      <c r="Q233" s="192">
        <v>0.14954</v>
      </c>
      <c r="R233" s="192">
        <f>Q233*H233</f>
        <v>6.28068</v>
      </c>
      <c r="S233" s="192">
        <v>0</v>
      </c>
      <c r="T233" s="193">
        <f>S233*H233</f>
        <v>0</v>
      </c>
      <c r="AR233" s="194" t="s">
        <v>167</v>
      </c>
      <c r="AT233" s="194" t="s">
        <v>153</v>
      </c>
      <c r="AU233" s="194" t="s">
        <v>87</v>
      </c>
      <c r="AY233" s="17" t="s">
        <v>151</v>
      </c>
      <c r="BE233" s="195">
        <f>IF(N233="základní",J233,0)</f>
        <v>0</v>
      </c>
      <c r="BF233" s="195">
        <f>IF(N233="snížená",J233,0)</f>
        <v>0</v>
      </c>
      <c r="BG233" s="195">
        <f>IF(N233="zákl. přenesená",J233,0)</f>
        <v>0</v>
      </c>
      <c r="BH233" s="195">
        <f>IF(N233="sníž. přenesená",J233,0)</f>
        <v>0</v>
      </c>
      <c r="BI233" s="195">
        <f>IF(N233="nulová",J233,0)</f>
        <v>0</v>
      </c>
      <c r="BJ233" s="17" t="s">
        <v>14</v>
      </c>
      <c r="BK233" s="195">
        <f>ROUND(I233*H233,2)</f>
        <v>0</v>
      </c>
      <c r="BL233" s="17" t="s">
        <v>167</v>
      </c>
      <c r="BM233" s="194" t="s">
        <v>470</v>
      </c>
    </row>
    <row r="234" spans="2:65" s="1" customFormat="1" ht="24" customHeight="1">
      <c r="B234" s="34"/>
      <c r="C234" s="236" t="s">
        <v>471</v>
      </c>
      <c r="D234" s="236" t="s">
        <v>318</v>
      </c>
      <c r="E234" s="237" t="s">
        <v>472</v>
      </c>
      <c r="F234" s="238" t="s">
        <v>473</v>
      </c>
      <c r="G234" s="239" t="s">
        <v>412</v>
      </c>
      <c r="H234" s="240">
        <v>21</v>
      </c>
      <c r="I234" s="241"/>
      <c r="J234" s="242">
        <f>ROUND(I234*H234,2)</f>
        <v>0</v>
      </c>
      <c r="K234" s="238" t="s">
        <v>1</v>
      </c>
      <c r="L234" s="243"/>
      <c r="M234" s="244" t="s">
        <v>1</v>
      </c>
      <c r="N234" s="245" t="s">
        <v>43</v>
      </c>
      <c r="O234" s="66"/>
      <c r="P234" s="192">
        <f>O234*H234</f>
        <v>0</v>
      </c>
      <c r="Q234" s="192">
        <v>0</v>
      </c>
      <c r="R234" s="192">
        <f>Q234*H234</f>
        <v>0</v>
      </c>
      <c r="S234" s="192">
        <v>0</v>
      </c>
      <c r="T234" s="193">
        <f>S234*H234</f>
        <v>0</v>
      </c>
      <c r="AR234" s="194" t="s">
        <v>234</v>
      </c>
      <c r="AT234" s="194" t="s">
        <v>318</v>
      </c>
      <c r="AU234" s="194" t="s">
        <v>87</v>
      </c>
      <c r="AY234" s="17" t="s">
        <v>151</v>
      </c>
      <c r="BE234" s="195">
        <f>IF(N234="základní",J234,0)</f>
        <v>0</v>
      </c>
      <c r="BF234" s="195">
        <f>IF(N234="snížená",J234,0)</f>
        <v>0</v>
      </c>
      <c r="BG234" s="195">
        <f>IF(N234="zákl. přenesená",J234,0)</f>
        <v>0</v>
      </c>
      <c r="BH234" s="195">
        <f>IF(N234="sníž. přenesená",J234,0)</f>
        <v>0</v>
      </c>
      <c r="BI234" s="195">
        <f>IF(N234="nulová",J234,0)</f>
        <v>0</v>
      </c>
      <c r="BJ234" s="17" t="s">
        <v>14</v>
      </c>
      <c r="BK234" s="195">
        <f>ROUND(I234*H234,2)</f>
        <v>0</v>
      </c>
      <c r="BL234" s="17" t="s">
        <v>167</v>
      </c>
      <c r="BM234" s="194" t="s">
        <v>474</v>
      </c>
    </row>
    <row r="235" spans="2:65" s="1" customFormat="1" ht="24" customHeight="1">
      <c r="B235" s="34"/>
      <c r="C235" s="236" t="s">
        <v>475</v>
      </c>
      <c r="D235" s="236" t="s">
        <v>318</v>
      </c>
      <c r="E235" s="237" t="s">
        <v>476</v>
      </c>
      <c r="F235" s="238" t="s">
        <v>477</v>
      </c>
      <c r="G235" s="239" t="s">
        <v>412</v>
      </c>
      <c r="H235" s="240">
        <v>21</v>
      </c>
      <c r="I235" s="241"/>
      <c r="J235" s="242">
        <f>ROUND(I235*H235,2)</f>
        <v>0</v>
      </c>
      <c r="K235" s="238" t="s">
        <v>1</v>
      </c>
      <c r="L235" s="243"/>
      <c r="M235" s="244" t="s">
        <v>1</v>
      </c>
      <c r="N235" s="245" t="s">
        <v>43</v>
      </c>
      <c r="O235" s="66"/>
      <c r="P235" s="192">
        <f>O235*H235</f>
        <v>0</v>
      </c>
      <c r="Q235" s="192">
        <v>0</v>
      </c>
      <c r="R235" s="192">
        <f>Q235*H235</f>
        <v>0</v>
      </c>
      <c r="S235" s="192">
        <v>0</v>
      </c>
      <c r="T235" s="193">
        <f>S235*H235</f>
        <v>0</v>
      </c>
      <c r="AR235" s="194" t="s">
        <v>234</v>
      </c>
      <c r="AT235" s="194" t="s">
        <v>318</v>
      </c>
      <c r="AU235" s="194" t="s">
        <v>87</v>
      </c>
      <c r="AY235" s="17" t="s">
        <v>151</v>
      </c>
      <c r="BE235" s="195">
        <f>IF(N235="základní",J235,0)</f>
        <v>0</v>
      </c>
      <c r="BF235" s="195">
        <f>IF(N235="snížená",J235,0)</f>
        <v>0</v>
      </c>
      <c r="BG235" s="195">
        <f>IF(N235="zákl. přenesená",J235,0)</f>
        <v>0</v>
      </c>
      <c r="BH235" s="195">
        <f>IF(N235="sníž. přenesená",J235,0)</f>
        <v>0</v>
      </c>
      <c r="BI235" s="195">
        <f>IF(N235="nulová",J235,0)</f>
        <v>0</v>
      </c>
      <c r="BJ235" s="17" t="s">
        <v>14</v>
      </c>
      <c r="BK235" s="195">
        <f>ROUND(I235*H235,2)</f>
        <v>0</v>
      </c>
      <c r="BL235" s="17" t="s">
        <v>167</v>
      </c>
      <c r="BM235" s="194" t="s">
        <v>478</v>
      </c>
    </row>
    <row r="236" spans="2:65" s="1" customFormat="1" ht="16.5" customHeight="1">
      <c r="B236" s="34"/>
      <c r="C236" s="183" t="s">
        <v>479</v>
      </c>
      <c r="D236" s="183" t="s">
        <v>153</v>
      </c>
      <c r="E236" s="184" t="s">
        <v>480</v>
      </c>
      <c r="F236" s="185" t="s">
        <v>481</v>
      </c>
      <c r="G236" s="186" t="s">
        <v>200</v>
      </c>
      <c r="H236" s="187">
        <v>0.927</v>
      </c>
      <c r="I236" s="188"/>
      <c r="J236" s="189">
        <f>ROUND(I236*H236,2)</f>
        <v>0</v>
      </c>
      <c r="K236" s="185" t="s">
        <v>157</v>
      </c>
      <c r="L236" s="38"/>
      <c r="M236" s="190" t="s">
        <v>1</v>
      </c>
      <c r="N236" s="191" t="s">
        <v>43</v>
      </c>
      <c r="O236" s="66"/>
      <c r="P236" s="192">
        <f>O236*H236</f>
        <v>0</v>
      </c>
      <c r="Q236" s="192">
        <v>2.45343</v>
      </c>
      <c r="R236" s="192">
        <f>Q236*H236</f>
        <v>2.27432961</v>
      </c>
      <c r="S236" s="192">
        <v>0</v>
      </c>
      <c r="T236" s="193">
        <f>S236*H236</f>
        <v>0</v>
      </c>
      <c r="AR236" s="194" t="s">
        <v>167</v>
      </c>
      <c r="AT236" s="194" t="s">
        <v>153</v>
      </c>
      <c r="AU236" s="194" t="s">
        <v>87</v>
      </c>
      <c r="AY236" s="17" t="s">
        <v>151</v>
      </c>
      <c r="BE236" s="195">
        <f>IF(N236="základní",J236,0)</f>
        <v>0</v>
      </c>
      <c r="BF236" s="195">
        <f>IF(N236="snížená",J236,0)</f>
        <v>0</v>
      </c>
      <c r="BG236" s="195">
        <f>IF(N236="zákl. přenesená",J236,0)</f>
        <v>0</v>
      </c>
      <c r="BH236" s="195">
        <f>IF(N236="sníž. přenesená",J236,0)</f>
        <v>0</v>
      </c>
      <c r="BI236" s="195">
        <f>IF(N236="nulová",J236,0)</f>
        <v>0</v>
      </c>
      <c r="BJ236" s="17" t="s">
        <v>14</v>
      </c>
      <c r="BK236" s="195">
        <f>ROUND(I236*H236,2)</f>
        <v>0</v>
      </c>
      <c r="BL236" s="17" t="s">
        <v>167</v>
      </c>
      <c r="BM236" s="194" t="s">
        <v>482</v>
      </c>
    </row>
    <row r="237" spans="2:51" s="12" customFormat="1" ht="11.25">
      <c r="B237" s="210"/>
      <c r="C237" s="211"/>
      <c r="D237" s="212" t="s">
        <v>202</v>
      </c>
      <c r="E237" s="213" t="s">
        <v>1</v>
      </c>
      <c r="F237" s="214" t="s">
        <v>483</v>
      </c>
      <c r="G237" s="211"/>
      <c r="H237" s="215">
        <v>0.927</v>
      </c>
      <c r="I237" s="216"/>
      <c r="J237" s="211"/>
      <c r="K237" s="211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202</v>
      </c>
      <c r="AU237" s="221" t="s">
        <v>87</v>
      </c>
      <c r="AV237" s="12" t="s">
        <v>87</v>
      </c>
      <c r="AW237" s="12" t="s">
        <v>34</v>
      </c>
      <c r="AX237" s="12" t="s">
        <v>14</v>
      </c>
      <c r="AY237" s="221" t="s">
        <v>151</v>
      </c>
    </row>
    <row r="238" spans="2:65" s="1" customFormat="1" ht="24" customHeight="1">
      <c r="B238" s="34"/>
      <c r="C238" s="183" t="s">
        <v>484</v>
      </c>
      <c r="D238" s="183" t="s">
        <v>153</v>
      </c>
      <c r="E238" s="184" t="s">
        <v>485</v>
      </c>
      <c r="F238" s="185" t="s">
        <v>486</v>
      </c>
      <c r="G238" s="186" t="s">
        <v>188</v>
      </c>
      <c r="H238" s="187">
        <v>5.975</v>
      </c>
      <c r="I238" s="188"/>
      <c r="J238" s="189">
        <f>ROUND(I238*H238,2)</f>
        <v>0</v>
      </c>
      <c r="K238" s="185" t="s">
        <v>157</v>
      </c>
      <c r="L238" s="38"/>
      <c r="M238" s="190" t="s">
        <v>1</v>
      </c>
      <c r="N238" s="191" t="s">
        <v>43</v>
      </c>
      <c r="O238" s="66"/>
      <c r="P238" s="192">
        <f>O238*H238</f>
        <v>0</v>
      </c>
      <c r="Q238" s="192">
        <v>0.00533</v>
      </c>
      <c r="R238" s="192">
        <f>Q238*H238</f>
        <v>0.03184674999999999</v>
      </c>
      <c r="S238" s="192">
        <v>0</v>
      </c>
      <c r="T238" s="193">
        <f>S238*H238</f>
        <v>0</v>
      </c>
      <c r="AR238" s="194" t="s">
        <v>167</v>
      </c>
      <c r="AT238" s="194" t="s">
        <v>153</v>
      </c>
      <c r="AU238" s="194" t="s">
        <v>87</v>
      </c>
      <c r="AY238" s="17" t="s">
        <v>151</v>
      </c>
      <c r="BE238" s="195">
        <f>IF(N238="základní",J238,0)</f>
        <v>0</v>
      </c>
      <c r="BF238" s="195">
        <f>IF(N238="snížená",J238,0)</f>
        <v>0</v>
      </c>
      <c r="BG238" s="195">
        <f>IF(N238="zákl. přenesená",J238,0)</f>
        <v>0</v>
      </c>
      <c r="BH238" s="195">
        <f>IF(N238="sníž. přenesená",J238,0)</f>
        <v>0</v>
      </c>
      <c r="BI238" s="195">
        <f>IF(N238="nulová",J238,0)</f>
        <v>0</v>
      </c>
      <c r="BJ238" s="17" t="s">
        <v>14</v>
      </c>
      <c r="BK238" s="195">
        <f>ROUND(I238*H238,2)</f>
        <v>0</v>
      </c>
      <c r="BL238" s="17" t="s">
        <v>167</v>
      </c>
      <c r="BM238" s="194" t="s">
        <v>487</v>
      </c>
    </row>
    <row r="239" spans="2:51" s="12" customFormat="1" ht="11.25">
      <c r="B239" s="210"/>
      <c r="C239" s="211"/>
      <c r="D239" s="212" t="s">
        <v>202</v>
      </c>
      <c r="E239" s="213" t="s">
        <v>1</v>
      </c>
      <c r="F239" s="214" t="s">
        <v>488</v>
      </c>
      <c r="G239" s="211"/>
      <c r="H239" s="215">
        <v>5.975</v>
      </c>
      <c r="I239" s="216"/>
      <c r="J239" s="211"/>
      <c r="K239" s="211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202</v>
      </c>
      <c r="AU239" s="221" t="s">
        <v>87</v>
      </c>
      <c r="AV239" s="12" t="s">
        <v>87</v>
      </c>
      <c r="AW239" s="12" t="s">
        <v>34</v>
      </c>
      <c r="AX239" s="12" t="s">
        <v>14</v>
      </c>
      <c r="AY239" s="221" t="s">
        <v>151</v>
      </c>
    </row>
    <row r="240" spans="2:65" s="1" customFormat="1" ht="24" customHeight="1">
      <c r="B240" s="34"/>
      <c r="C240" s="183" t="s">
        <v>489</v>
      </c>
      <c r="D240" s="183" t="s">
        <v>153</v>
      </c>
      <c r="E240" s="184" t="s">
        <v>490</v>
      </c>
      <c r="F240" s="185" t="s">
        <v>491</v>
      </c>
      <c r="G240" s="186" t="s">
        <v>188</v>
      </c>
      <c r="H240" s="187">
        <v>5.975</v>
      </c>
      <c r="I240" s="188"/>
      <c r="J240" s="189">
        <f>ROUND(I240*H240,2)</f>
        <v>0</v>
      </c>
      <c r="K240" s="185" t="s">
        <v>157</v>
      </c>
      <c r="L240" s="38"/>
      <c r="M240" s="190" t="s">
        <v>1</v>
      </c>
      <c r="N240" s="191" t="s">
        <v>43</v>
      </c>
      <c r="O240" s="66"/>
      <c r="P240" s="192">
        <f>O240*H240</f>
        <v>0</v>
      </c>
      <c r="Q240" s="192">
        <v>0</v>
      </c>
      <c r="R240" s="192">
        <f>Q240*H240</f>
        <v>0</v>
      </c>
      <c r="S240" s="192">
        <v>0</v>
      </c>
      <c r="T240" s="193">
        <f>S240*H240</f>
        <v>0</v>
      </c>
      <c r="AR240" s="194" t="s">
        <v>167</v>
      </c>
      <c r="AT240" s="194" t="s">
        <v>153</v>
      </c>
      <c r="AU240" s="194" t="s">
        <v>87</v>
      </c>
      <c r="AY240" s="17" t="s">
        <v>151</v>
      </c>
      <c r="BE240" s="195">
        <f>IF(N240="základní",J240,0)</f>
        <v>0</v>
      </c>
      <c r="BF240" s="195">
        <f>IF(N240="snížená",J240,0)</f>
        <v>0</v>
      </c>
      <c r="BG240" s="195">
        <f>IF(N240="zákl. přenesená",J240,0)</f>
        <v>0</v>
      </c>
      <c r="BH240" s="195">
        <f>IF(N240="sníž. přenesená",J240,0)</f>
        <v>0</v>
      </c>
      <c r="BI240" s="195">
        <f>IF(N240="nulová",J240,0)</f>
        <v>0</v>
      </c>
      <c r="BJ240" s="17" t="s">
        <v>14</v>
      </c>
      <c r="BK240" s="195">
        <f>ROUND(I240*H240,2)</f>
        <v>0</v>
      </c>
      <c r="BL240" s="17" t="s">
        <v>167</v>
      </c>
      <c r="BM240" s="194" t="s">
        <v>492</v>
      </c>
    </row>
    <row r="241" spans="2:65" s="1" customFormat="1" ht="24" customHeight="1">
      <c r="B241" s="34"/>
      <c r="C241" s="183" t="s">
        <v>493</v>
      </c>
      <c r="D241" s="183" t="s">
        <v>153</v>
      </c>
      <c r="E241" s="184" t="s">
        <v>494</v>
      </c>
      <c r="F241" s="185" t="s">
        <v>495</v>
      </c>
      <c r="G241" s="186" t="s">
        <v>188</v>
      </c>
      <c r="H241" s="187">
        <v>5.975</v>
      </c>
      <c r="I241" s="188"/>
      <c r="J241" s="189">
        <f>ROUND(I241*H241,2)</f>
        <v>0</v>
      </c>
      <c r="K241" s="185" t="s">
        <v>157</v>
      </c>
      <c r="L241" s="38"/>
      <c r="M241" s="190" t="s">
        <v>1</v>
      </c>
      <c r="N241" s="191" t="s">
        <v>43</v>
      </c>
      <c r="O241" s="66"/>
      <c r="P241" s="192">
        <f>O241*H241</f>
        <v>0</v>
      </c>
      <c r="Q241" s="192">
        <v>0.00088</v>
      </c>
      <c r="R241" s="192">
        <f>Q241*H241</f>
        <v>0.005258</v>
      </c>
      <c r="S241" s="192">
        <v>0</v>
      </c>
      <c r="T241" s="193">
        <f>S241*H241</f>
        <v>0</v>
      </c>
      <c r="AR241" s="194" t="s">
        <v>167</v>
      </c>
      <c r="AT241" s="194" t="s">
        <v>153</v>
      </c>
      <c r="AU241" s="194" t="s">
        <v>87</v>
      </c>
      <c r="AY241" s="17" t="s">
        <v>151</v>
      </c>
      <c r="BE241" s="195">
        <f>IF(N241="základní",J241,0)</f>
        <v>0</v>
      </c>
      <c r="BF241" s="195">
        <f>IF(N241="snížená",J241,0)</f>
        <v>0</v>
      </c>
      <c r="BG241" s="195">
        <f>IF(N241="zákl. přenesená",J241,0)</f>
        <v>0</v>
      </c>
      <c r="BH241" s="195">
        <f>IF(N241="sníž. přenesená",J241,0)</f>
        <v>0</v>
      </c>
      <c r="BI241" s="195">
        <f>IF(N241="nulová",J241,0)</f>
        <v>0</v>
      </c>
      <c r="BJ241" s="17" t="s">
        <v>14</v>
      </c>
      <c r="BK241" s="195">
        <f>ROUND(I241*H241,2)</f>
        <v>0</v>
      </c>
      <c r="BL241" s="17" t="s">
        <v>167</v>
      </c>
      <c r="BM241" s="194" t="s">
        <v>496</v>
      </c>
    </row>
    <row r="242" spans="2:65" s="1" customFormat="1" ht="24" customHeight="1">
      <c r="B242" s="34"/>
      <c r="C242" s="183" t="s">
        <v>497</v>
      </c>
      <c r="D242" s="183" t="s">
        <v>153</v>
      </c>
      <c r="E242" s="184" t="s">
        <v>498</v>
      </c>
      <c r="F242" s="185" t="s">
        <v>499</v>
      </c>
      <c r="G242" s="186" t="s">
        <v>188</v>
      </c>
      <c r="H242" s="187">
        <v>5.975</v>
      </c>
      <c r="I242" s="188"/>
      <c r="J242" s="189">
        <f>ROUND(I242*H242,2)</f>
        <v>0</v>
      </c>
      <c r="K242" s="185" t="s">
        <v>157</v>
      </c>
      <c r="L242" s="38"/>
      <c r="M242" s="190" t="s">
        <v>1</v>
      </c>
      <c r="N242" s="191" t="s">
        <v>43</v>
      </c>
      <c r="O242" s="66"/>
      <c r="P242" s="192">
        <f>O242*H242</f>
        <v>0</v>
      </c>
      <c r="Q242" s="192">
        <v>0</v>
      </c>
      <c r="R242" s="192">
        <f>Q242*H242</f>
        <v>0</v>
      </c>
      <c r="S242" s="192">
        <v>0</v>
      </c>
      <c r="T242" s="193">
        <f>S242*H242</f>
        <v>0</v>
      </c>
      <c r="AR242" s="194" t="s">
        <v>167</v>
      </c>
      <c r="AT242" s="194" t="s">
        <v>153</v>
      </c>
      <c r="AU242" s="194" t="s">
        <v>87</v>
      </c>
      <c r="AY242" s="17" t="s">
        <v>151</v>
      </c>
      <c r="BE242" s="195">
        <f>IF(N242="základní",J242,0)</f>
        <v>0</v>
      </c>
      <c r="BF242" s="195">
        <f>IF(N242="snížená",J242,0)</f>
        <v>0</v>
      </c>
      <c r="BG242" s="195">
        <f>IF(N242="zákl. přenesená",J242,0)</f>
        <v>0</v>
      </c>
      <c r="BH242" s="195">
        <f>IF(N242="sníž. přenesená",J242,0)</f>
        <v>0</v>
      </c>
      <c r="BI242" s="195">
        <f>IF(N242="nulová",J242,0)</f>
        <v>0</v>
      </c>
      <c r="BJ242" s="17" t="s">
        <v>14</v>
      </c>
      <c r="BK242" s="195">
        <f>ROUND(I242*H242,2)</f>
        <v>0</v>
      </c>
      <c r="BL242" s="17" t="s">
        <v>167</v>
      </c>
      <c r="BM242" s="194" t="s">
        <v>500</v>
      </c>
    </row>
    <row r="243" spans="2:65" s="1" customFormat="1" ht="16.5" customHeight="1">
      <c r="B243" s="34"/>
      <c r="C243" s="183" t="s">
        <v>501</v>
      </c>
      <c r="D243" s="183" t="s">
        <v>153</v>
      </c>
      <c r="E243" s="184" t="s">
        <v>502</v>
      </c>
      <c r="F243" s="185" t="s">
        <v>503</v>
      </c>
      <c r="G243" s="186" t="s">
        <v>237</v>
      </c>
      <c r="H243" s="187">
        <v>0.048</v>
      </c>
      <c r="I243" s="188"/>
      <c r="J243" s="189">
        <f>ROUND(I243*H243,2)</f>
        <v>0</v>
      </c>
      <c r="K243" s="185" t="s">
        <v>157</v>
      </c>
      <c r="L243" s="38"/>
      <c r="M243" s="190" t="s">
        <v>1</v>
      </c>
      <c r="N243" s="191" t="s">
        <v>43</v>
      </c>
      <c r="O243" s="66"/>
      <c r="P243" s="192">
        <f>O243*H243</f>
        <v>0</v>
      </c>
      <c r="Q243" s="192">
        <v>1.06277</v>
      </c>
      <c r="R243" s="192">
        <f>Q243*H243</f>
        <v>0.05101296</v>
      </c>
      <c r="S243" s="192">
        <v>0</v>
      </c>
      <c r="T243" s="193">
        <f>S243*H243</f>
        <v>0</v>
      </c>
      <c r="AR243" s="194" t="s">
        <v>167</v>
      </c>
      <c r="AT243" s="194" t="s">
        <v>153</v>
      </c>
      <c r="AU243" s="194" t="s">
        <v>87</v>
      </c>
      <c r="AY243" s="17" t="s">
        <v>151</v>
      </c>
      <c r="BE243" s="195">
        <f>IF(N243="základní",J243,0)</f>
        <v>0</v>
      </c>
      <c r="BF243" s="195">
        <f>IF(N243="snížená",J243,0)</f>
        <v>0</v>
      </c>
      <c r="BG243" s="195">
        <f>IF(N243="zákl. přenesená",J243,0)</f>
        <v>0</v>
      </c>
      <c r="BH243" s="195">
        <f>IF(N243="sníž. přenesená",J243,0)</f>
        <v>0</v>
      </c>
      <c r="BI243" s="195">
        <f>IF(N243="nulová",J243,0)</f>
        <v>0</v>
      </c>
      <c r="BJ243" s="17" t="s">
        <v>14</v>
      </c>
      <c r="BK243" s="195">
        <f>ROUND(I243*H243,2)</f>
        <v>0</v>
      </c>
      <c r="BL243" s="17" t="s">
        <v>167</v>
      </c>
      <c r="BM243" s="194" t="s">
        <v>504</v>
      </c>
    </row>
    <row r="244" spans="2:51" s="12" customFormat="1" ht="11.25">
      <c r="B244" s="210"/>
      <c r="C244" s="211"/>
      <c r="D244" s="212" t="s">
        <v>202</v>
      </c>
      <c r="E244" s="213" t="s">
        <v>1</v>
      </c>
      <c r="F244" s="214" t="s">
        <v>505</v>
      </c>
      <c r="G244" s="211"/>
      <c r="H244" s="215">
        <v>0.048</v>
      </c>
      <c r="I244" s="216"/>
      <c r="J244" s="211"/>
      <c r="K244" s="211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202</v>
      </c>
      <c r="AU244" s="221" t="s">
        <v>87</v>
      </c>
      <c r="AV244" s="12" t="s">
        <v>87</v>
      </c>
      <c r="AW244" s="12" t="s">
        <v>34</v>
      </c>
      <c r="AX244" s="12" t="s">
        <v>14</v>
      </c>
      <c r="AY244" s="221" t="s">
        <v>151</v>
      </c>
    </row>
    <row r="245" spans="2:65" s="1" customFormat="1" ht="24" customHeight="1">
      <c r="B245" s="34"/>
      <c r="C245" s="183" t="s">
        <v>506</v>
      </c>
      <c r="D245" s="183" t="s">
        <v>153</v>
      </c>
      <c r="E245" s="184" t="s">
        <v>507</v>
      </c>
      <c r="F245" s="185" t="s">
        <v>508</v>
      </c>
      <c r="G245" s="186" t="s">
        <v>237</v>
      </c>
      <c r="H245" s="187">
        <v>0.799</v>
      </c>
      <c r="I245" s="188"/>
      <c r="J245" s="189">
        <f>ROUND(I245*H245,2)</f>
        <v>0</v>
      </c>
      <c r="K245" s="185" t="s">
        <v>157</v>
      </c>
      <c r="L245" s="38"/>
      <c r="M245" s="190" t="s">
        <v>1</v>
      </c>
      <c r="N245" s="191" t="s">
        <v>43</v>
      </c>
      <c r="O245" s="66"/>
      <c r="P245" s="192">
        <f>O245*H245</f>
        <v>0</v>
      </c>
      <c r="Q245" s="192">
        <v>0.01221</v>
      </c>
      <c r="R245" s="192">
        <f>Q245*H245</f>
        <v>0.00975579</v>
      </c>
      <c r="S245" s="192">
        <v>0</v>
      </c>
      <c r="T245" s="193">
        <f>S245*H245</f>
        <v>0</v>
      </c>
      <c r="AR245" s="194" t="s">
        <v>167</v>
      </c>
      <c r="AT245" s="194" t="s">
        <v>153</v>
      </c>
      <c r="AU245" s="194" t="s">
        <v>87</v>
      </c>
      <c r="AY245" s="17" t="s">
        <v>151</v>
      </c>
      <c r="BE245" s="195">
        <f>IF(N245="základní",J245,0)</f>
        <v>0</v>
      </c>
      <c r="BF245" s="195">
        <f>IF(N245="snížená",J245,0)</f>
        <v>0</v>
      </c>
      <c r="BG245" s="195">
        <f>IF(N245="zákl. přenesená",J245,0)</f>
        <v>0</v>
      </c>
      <c r="BH245" s="195">
        <f>IF(N245="sníž. přenesená",J245,0)</f>
        <v>0</v>
      </c>
      <c r="BI245" s="195">
        <f>IF(N245="nulová",J245,0)</f>
        <v>0</v>
      </c>
      <c r="BJ245" s="17" t="s">
        <v>14</v>
      </c>
      <c r="BK245" s="195">
        <f>ROUND(I245*H245,2)</f>
        <v>0</v>
      </c>
      <c r="BL245" s="17" t="s">
        <v>167</v>
      </c>
      <c r="BM245" s="194" t="s">
        <v>509</v>
      </c>
    </row>
    <row r="246" spans="2:51" s="12" customFormat="1" ht="11.25">
      <c r="B246" s="210"/>
      <c r="C246" s="211"/>
      <c r="D246" s="212" t="s">
        <v>202</v>
      </c>
      <c r="E246" s="213" t="s">
        <v>1</v>
      </c>
      <c r="F246" s="214" t="s">
        <v>510</v>
      </c>
      <c r="G246" s="211"/>
      <c r="H246" s="215">
        <v>0.799</v>
      </c>
      <c r="I246" s="216"/>
      <c r="J246" s="211"/>
      <c r="K246" s="211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202</v>
      </c>
      <c r="AU246" s="221" t="s">
        <v>87</v>
      </c>
      <c r="AV246" s="12" t="s">
        <v>87</v>
      </c>
      <c r="AW246" s="12" t="s">
        <v>34</v>
      </c>
      <c r="AX246" s="12" t="s">
        <v>14</v>
      </c>
      <c r="AY246" s="221" t="s">
        <v>151</v>
      </c>
    </row>
    <row r="247" spans="2:65" s="1" customFormat="1" ht="16.5" customHeight="1">
      <c r="B247" s="34"/>
      <c r="C247" s="236" t="s">
        <v>511</v>
      </c>
      <c r="D247" s="236" t="s">
        <v>318</v>
      </c>
      <c r="E247" s="237" t="s">
        <v>512</v>
      </c>
      <c r="F247" s="238" t="s">
        <v>513</v>
      </c>
      <c r="G247" s="239" t="s">
        <v>237</v>
      </c>
      <c r="H247" s="240">
        <v>0.799</v>
      </c>
      <c r="I247" s="241"/>
      <c r="J247" s="242">
        <f>ROUND(I247*H247,2)</f>
        <v>0</v>
      </c>
      <c r="K247" s="238" t="s">
        <v>157</v>
      </c>
      <c r="L247" s="243"/>
      <c r="M247" s="244" t="s">
        <v>1</v>
      </c>
      <c r="N247" s="245" t="s">
        <v>43</v>
      </c>
      <c r="O247" s="66"/>
      <c r="P247" s="192">
        <f>O247*H247</f>
        <v>0</v>
      </c>
      <c r="Q247" s="192">
        <v>1</v>
      </c>
      <c r="R247" s="192">
        <f>Q247*H247</f>
        <v>0.799</v>
      </c>
      <c r="S247" s="192">
        <v>0</v>
      </c>
      <c r="T247" s="193">
        <f>S247*H247</f>
        <v>0</v>
      </c>
      <c r="AR247" s="194" t="s">
        <v>234</v>
      </c>
      <c r="AT247" s="194" t="s">
        <v>318</v>
      </c>
      <c r="AU247" s="194" t="s">
        <v>87</v>
      </c>
      <c r="AY247" s="17" t="s">
        <v>151</v>
      </c>
      <c r="BE247" s="195">
        <f>IF(N247="základní",J247,0)</f>
        <v>0</v>
      </c>
      <c r="BF247" s="195">
        <f>IF(N247="snížená",J247,0)</f>
        <v>0</v>
      </c>
      <c r="BG247" s="195">
        <f>IF(N247="zákl. přenesená",J247,0)</f>
        <v>0</v>
      </c>
      <c r="BH247" s="195">
        <f>IF(N247="sníž. přenesená",J247,0)</f>
        <v>0</v>
      </c>
      <c r="BI247" s="195">
        <f>IF(N247="nulová",J247,0)</f>
        <v>0</v>
      </c>
      <c r="BJ247" s="17" t="s">
        <v>14</v>
      </c>
      <c r="BK247" s="195">
        <f>ROUND(I247*H247,2)</f>
        <v>0</v>
      </c>
      <c r="BL247" s="17" t="s">
        <v>167</v>
      </c>
      <c r="BM247" s="194" t="s">
        <v>514</v>
      </c>
    </row>
    <row r="248" spans="2:47" s="1" customFormat="1" ht="19.5">
      <c r="B248" s="34"/>
      <c r="C248" s="35"/>
      <c r="D248" s="212" t="s">
        <v>515</v>
      </c>
      <c r="E248" s="35"/>
      <c r="F248" s="256" t="s">
        <v>516</v>
      </c>
      <c r="G248" s="35"/>
      <c r="H248" s="35"/>
      <c r="I248" s="110"/>
      <c r="J248" s="35"/>
      <c r="K248" s="35"/>
      <c r="L248" s="38"/>
      <c r="M248" s="257"/>
      <c r="N248" s="66"/>
      <c r="O248" s="66"/>
      <c r="P248" s="66"/>
      <c r="Q248" s="66"/>
      <c r="R248" s="66"/>
      <c r="S248" s="66"/>
      <c r="T248" s="67"/>
      <c r="AT248" s="17" t="s">
        <v>515</v>
      </c>
      <c r="AU248" s="17" t="s">
        <v>87</v>
      </c>
    </row>
    <row r="249" spans="2:65" s="1" customFormat="1" ht="16.5" customHeight="1">
      <c r="B249" s="34"/>
      <c r="C249" s="183" t="s">
        <v>517</v>
      </c>
      <c r="D249" s="183" t="s">
        <v>153</v>
      </c>
      <c r="E249" s="184" t="s">
        <v>518</v>
      </c>
      <c r="F249" s="185" t="s">
        <v>519</v>
      </c>
      <c r="G249" s="186" t="s">
        <v>200</v>
      </c>
      <c r="H249" s="187">
        <v>14.524</v>
      </c>
      <c r="I249" s="188"/>
      <c r="J249" s="189">
        <f>ROUND(I249*H249,2)</f>
        <v>0</v>
      </c>
      <c r="K249" s="185" t="s">
        <v>157</v>
      </c>
      <c r="L249" s="38"/>
      <c r="M249" s="190" t="s">
        <v>1</v>
      </c>
      <c r="N249" s="191" t="s">
        <v>43</v>
      </c>
      <c r="O249" s="66"/>
      <c r="P249" s="192">
        <f>O249*H249</f>
        <v>0</v>
      </c>
      <c r="Q249" s="192">
        <v>2.4534</v>
      </c>
      <c r="R249" s="192">
        <f>Q249*H249</f>
        <v>35.63318159999999</v>
      </c>
      <c r="S249" s="192">
        <v>0</v>
      </c>
      <c r="T249" s="193">
        <f>S249*H249</f>
        <v>0</v>
      </c>
      <c r="AR249" s="194" t="s">
        <v>167</v>
      </c>
      <c r="AT249" s="194" t="s">
        <v>153</v>
      </c>
      <c r="AU249" s="194" t="s">
        <v>87</v>
      </c>
      <c r="AY249" s="17" t="s">
        <v>151</v>
      </c>
      <c r="BE249" s="195">
        <f>IF(N249="základní",J249,0)</f>
        <v>0</v>
      </c>
      <c r="BF249" s="195">
        <f>IF(N249="snížená",J249,0)</f>
        <v>0</v>
      </c>
      <c r="BG249" s="195">
        <f>IF(N249="zákl. přenesená",J249,0)</f>
        <v>0</v>
      </c>
      <c r="BH249" s="195">
        <f>IF(N249="sníž. přenesená",J249,0)</f>
        <v>0</v>
      </c>
      <c r="BI249" s="195">
        <f>IF(N249="nulová",J249,0)</f>
        <v>0</v>
      </c>
      <c r="BJ249" s="17" t="s">
        <v>14</v>
      </c>
      <c r="BK249" s="195">
        <f>ROUND(I249*H249,2)</f>
        <v>0</v>
      </c>
      <c r="BL249" s="17" t="s">
        <v>167</v>
      </c>
      <c r="BM249" s="194" t="s">
        <v>520</v>
      </c>
    </row>
    <row r="250" spans="2:51" s="12" customFormat="1" ht="22.5">
      <c r="B250" s="210"/>
      <c r="C250" s="211"/>
      <c r="D250" s="212" t="s">
        <v>202</v>
      </c>
      <c r="E250" s="213" t="s">
        <v>1</v>
      </c>
      <c r="F250" s="214" t="s">
        <v>521</v>
      </c>
      <c r="G250" s="211"/>
      <c r="H250" s="215">
        <v>10.333</v>
      </c>
      <c r="I250" s="216"/>
      <c r="J250" s="211"/>
      <c r="K250" s="211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202</v>
      </c>
      <c r="AU250" s="221" t="s">
        <v>87</v>
      </c>
      <c r="AV250" s="12" t="s">
        <v>87</v>
      </c>
      <c r="AW250" s="12" t="s">
        <v>34</v>
      </c>
      <c r="AX250" s="12" t="s">
        <v>78</v>
      </c>
      <c r="AY250" s="221" t="s">
        <v>151</v>
      </c>
    </row>
    <row r="251" spans="2:51" s="12" customFormat="1" ht="22.5">
      <c r="B251" s="210"/>
      <c r="C251" s="211"/>
      <c r="D251" s="212" t="s">
        <v>202</v>
      </c>
      <c r="E251" s="213" t="s">
        <v>1</v>
      </c>
      <c r="F251" s="214" t="s">
        <v>522</v>
      </c>
      <c r="G251" s="211"/>
      <c r="H251" s="215">
        <v>4.191</v>
      </c>
      <c r="I251" s="216"/>
      <c r="J251" s="211"/>
      <c r="K251" s="211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202</v>
      </c>
      <c r="AU251" s="221" t="s">
        <v>87</v>
      </c>
      <c r="AV251" s="12" t="s">
        <v>87</v>
      </c>
      <c r="AW251" s="12" t="s">
        <v>34</v>
      </c>
      <c r="AX251" s="12" t="s">
        <v>78</v>
      </c>
      <c r="AY251" s="221" t="s">
        <v>151</v>
      </c>
    </row>
    <row r="252" spans="2:51" s="13" customFormat="1" ht="11.25">
      <c r="B252" s="222"/>
      <c r="C252" s="223"/>
      <c r="D252" s="212" t="s">
        <v>202</v>
      </c>
      <c r="E252" s="224" t="s">
        <v>1</v>
      </c>
      <c r="F252" s="225" t="s">
        <v>243</v>
      </c>
      <c r="G252" s="223"/>
      <c r="H252" s="226">
        <v>14.524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202</v>
      </c>
      <c r="AU252" s="232" t="s">
        <v>87</v>
      </c>
      <c r="AV252" s="13" t="s">
        <v>167</v>
      </c>
      <c r="AW252" s="13" t="s">
        <v>34</v>
      </c>
      <c r="AX252" s="13" t="s">
        <v>14</v>
      </c>
      <c r="AY252" s="232" t="s">
        <v>151</v>
      </c>
    </row>
    <row r="253" spans="2:65" s="1" customFormat="1" ht="16.5" customHeight="1">
      <c r="B253" s="34"/>
      <c r="C253" s="183" t="s">
        <v>523</v>
      </c>
      <c r="D253" s="183" t="s">
        <v>153</v>
      </c>
      <c r="E253" s="184" t="s">
        <v>524</v>
      </c>
      <c r="F253" s="185" t="s">
        <v>525</v>
      </c>
      <c r="G253" s="186" t="s">
        <v>188</v>
      </c>
      <c r="H253" s="187">
        <v>51.528</v>
      </c>
      <c r="I253" s="188"/>
      <c r="J253" s="189">
        <f>ROUND(I253*H253,2)</f>
        <v>0</v>
      </c>
      <c r="K253" s="185" t="s">
        <v>157</v>
      </c>
      <c r="L253" s="38"/>
      <c r="M253" s="190" t="s">
        <v>1</v>
      </c>
      <c r="N253" s="191" t="s">
        <v>43</v>
      </c>
      <c r="O253" s="66"/>
      <c r="P253" s="192">
        <f>O253*H253</f>
        <v>0</v>
      </c>
      <c r="Q253" s="192">
        <v>0.00519</v>
      </c>
      <c r="R253" s="192">
        <f>Q253*H253</f>
        <v>0.26743032</v>
      </c>
      <c r="S253" s="192">
        <v>0</v>
      </c>
      <c r="T253" s="193">
        <f>S253*H253</f>
        <v>0</v>
      </c>
      <c r="AR253" s="194" t="s">
        <v>167</v>
      </c>
      <c r="AT253" s="194" t="s">
        <v>153</v>
      </c>
      <c r="AU253" s="194" t="s">
        <v>87</v>
      </c>
      <c r="AY253" s="17" t="s">
        <v>151</v>
      </c>
      <c r="BE253" s="195">
        <f>IF(N253="základní",J253,0)</f>
        <v>0</v>
      </c>
      <c r="BF253" s="195">
        <f>IF(N253="snížená",J253,0)</f>
        <v>0</v>
      </c>
      <c r="BG253" s="195">
        <f>IF(N253="zákl. přenesená",J253,0)</f>
        <v>0</v>
      </c>
      <c r="BH253" s="195">
        <f>IF(N253="sníž. přenesená",J253,0)</f>
        <v>0</v>
      </c>
      <c r="BI253" s="195">
        <f>IF(N253="nulová",J253,0)</f>
        <v>0</v>
      </c>
      <c r="BJ253" s="17" t="s">
        <v>14</v>
      </c>
      <c r="BK253" s="195">
        <f>ROUND(I253*H253,2)</f>
        <v>0</v>
      </c>
      <c r="BL253" s="17" t="s">
        <v>167</v>
      </c>
      <c r="BM253" s="194" t="s">
        <v>526</v>
      </c>
    </row>
    <row r="254" spans="2:51" s="12" customFormat="1" ht="11.25">
      <c r="B254" s="210"/>
      <c r="C254" s="211"/>
      <c r="D254" s="212" t="s">
        <v>202</v>
      </c>
      <c r="E254" s="213" t="s">
        <v>1</v>
      </c>
      <c r="F254" s="214" t="s">
        <v>527</v>
      </c>
      <c r="G254" s="211"/>
      <c r="H254" s="215">
        <v>41</v>
      </c>
      <c r="I254" s="216"/>
      <c r="J254" s="211"/>
      <c r="K254" s="211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202</v>
      </c>
      <c r="AU254" s="221" t="s">
        <v>87</v>
      </c>
      <c r="AV254" s="12" t="s">
        <v>87</v>
      </c>
      <c r="AW254" s="12" t="s">
        <v>34</v>
      </c>
      <c r="AX254" s="12" t="s">
        <v>78</v>
      </c>
      <c r="AY254" s="221" t="s">
        <v>151</v>
      </c>
    </row>
    <row r="255" spans="2:51" s="12" customFormat="1" ht="11.25">
      <c r="B255" s="210"/>
      <c r="C255" s="211"/>
      <c r="D255" s="212" t="s">
        <v>202</v>
      </c>
      <c r="E255" s="213" t="s">
        <v>1</v>
      </c>
      <c r="F255" s="214" t="s">
        <v>528</v>
      </c>
      <c r="G255" s="211"/>
      <c r="H255" s="215">
        <v>10.528</v>
      </c>
      <c r="I255" s="216"/>
      <c r="J255" s="211"/>
      <c r="K255" s="211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202</v>
      </c>
      <c r="AU255" s="221" t="s">
        <v>87</v>
      </c>
      <c r="AV255" s="12" t="s">
        <v>87</v>
      </c>
      <c r="AW255" s="12" t="s">
        <v>34</v>
      </c>
      <c r="AX255" s="12" t="s">
        <v>78</v>
      </c>
      <c r="AY255" s="221" t="s">
        <v>151</v>
      </c>
    </row>
    <row r="256" spans="2:51" s="13" customFormat="1" ht="11.25">
      <c r="B256" s="222"/>
      <c r="C256" s="223"/>
      <c r="D256" s="212" t="s">
        <v>202</v>
      </c>
      <c r="E256" s="224" t="s">
        <v>1</v>
      </c>
      <c r="F256" s="225" t="s">
        <v>243</v>
      </c>
      <c r="G256" s="223"/>
      <c r="H256" s="226">
        <v>51.528</v>
      </c>
      <c r="I256" s="227"/>
      <c r="J256" s="223"/>
      <c r="K256" s="223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202</v>
      </c>
      <c r="AU256" s="232" t="s">
        <v>87</v>
      </c>
      <c r="AV256" s="13" t="s">
        <v>167</v>
      </c>
      <c r="AW256" s="13" t="s">
        <v>34</v>
      </c>
      <c r="AX256" s="13" t="s">
        <v>14</v>
      </c>
      <c r="AY256" s="232" t="s">
        <v>151</v>
      </c>
    </row>
    <row r="257" spans="2:65" s="1" customFormat="1" ht="16.5" customHeight="1">
      <c r="B257" s="34"/>
      <c r="C257" s="183" t="s">
        <v>529</v>
      </c>
      <c r="D257" s="183" t="s">
        <v>153</v>
      </c>
      <c r="E257" s="184" t="s">
        <v>530</v>
      </c>
      <c r="F257" s="185" t="s">
        <v>531</v>
      </c>
      <c r="G257" s="186" t="s">
        <v>188</v>
      </c>
      <c r="H257" s="187">
        <v>51.528</v>
      </c>
      <c r="I257" s="188"/>
      <c r="J257" s="189">
        <f>ROUND(I257*H257,2)</f>
        <v>0</v>
      </c>
      <c r="K257" s="185" t="s">
        <v>157</v>
      </c>
      <c r="L257" s="38"/>
      <c r="M257" s="190" t="s">
        <v>1</v>
      </c>
      <c r="N257" s="191" t="s">
        <v>43</v>
      </c>
      <c r="O257" s="66"/>
      <c r="P257" s="192">
        <f>O257*H257</f>
        <v>0</v>
      </c>
      <c r="Q257" s="192">
        <v>0</v>
      </c>
      <c r="R257" s="192">
        <f>Q257*H257</f>
        <v>0</v>
      </c>
      <c r="S257" s="192">
        <v>0</v>
      </c>
      <c r="T257" s="193">
        <f>S257*H257</f>
        <v>0</v>
      </c>
      <c r="AR257" s="194" t="s">
        <v>167</v>
      </c>
      <c r="AT257" s="194" t="s">
        <v>153</v>
      </c>
      <c r="AU257" s="194" t="s">
        <v>87</v>
      </c>
      <c r="AY257" s="17" t="s">
        <v>151</v>
      </c>
      <c r="BE257" s="195">
        <f>IF(N257="základní",J257,0)</f>
        <v>0</v>
      </c>
      <c r="BF257" s="195">
        <f>IF(N257="snížená",J257,0)</f>
        <v>0</v>
      </c>
      <c r="BG257" s="195">
        <f>IF(N257="zákl. přenesená",J257,0)</f>
        <v>0</v>
      </c>
      <c r="BH257" s="195">
        <f>IF(N257="sníž. přenesená",J257,0)</f>
        <v>0</v>
      </c>
      <c r="BI257" s="195">
        <f>IF(N257="nulová",J257,0)</f>
        <v>0</v>
      </c>
      <c r="BJ257" s="17" t="s">
        <v>14</v>
      </c>
      <c r="BK257" s="195">
        <f>ROUND(I257*H257,2)</f>
        <v>0</v>
      </c>
      <c r="BL257" s="17" t="s">
        <v>167</v>
      </c>
      <c r="BM257" s="194" t="s">
        <v>532</v>
      </c>
    </row>
    <row r="258" spans="2:65" s="1" customFormat="1" ht="24" customHeight="1">
      <c r="B258" s="34"/>
      <c r="C258" s="183" t="s">
        <v>533</v>
      </c>
      <c r="D258" s="183" t="s">
        <v>153</v>
      </c>
      <c r="E258" s="184" t="s">
        <v>534</v>
      </c>
      <c r="F258" s="185" t="s">
        <v>535</v>
      </c>
      <c r="G258" s="186" t="s">
        <v>237</v>
      </c>
      <c r="H258" s="187">
        <v>0.592</v>
      </c>
      <c r="I258" s="188"/>
      <c r="J258" s="189">
        <f>ROUND(I258*H258,2)</f>
        <v>0</v>
      </c>
      <c r="K258" s="185" t="s">
        <v>157</v>
      </c>
      <c r="L258" s="38"/>
      <c r="M258" s="190" t="s">
        <v>1</v>
      </c>
      <c r="N258" s="191" t="s">
        <v>43</v>
      </c>
      <c r="O258" s="66"/>
      <c r="P258" s="192">
        <f>O258*H258</f>
        <v>0</v>
      </c>
      <c r="Q258" s="192">
        <v>1.05256</v>
      </c>
      <c r="R258" s="192">
        <f>Q258*H258</f>
        <v>0.6231155199999999</v>
      </c>
      <c r="S258" s="192">
        <v>0</v>
      </c>
      <c r="T258" s="193">
        <f>S258*H258</f>
        <v>0</v>
      </c>
      <c r="AR258" s="194" t="s">
        <v>167</v>
      </c>
      <c r="AT258" s="194" t="s">
        <v>153</v>
      </c>
      <c r="AU258" s="194" t="s">
        <v>87</v>
      </c>
      <c r="AY258" s="17" t="s">
        <v>151</v>
      </c>
      <c r="BE258" s="195">
        <f>IF(N258="základní",J258,0)</f>
        <v>0</v>
      </c>
      <c r="BF258" s="195">
        <f>IF(N258="snížená",J258,0)</f>
        <v>0</v>
      </c>
      <c r="BG258" s="195">
        <f>IF(N258="zákl. přenesená",J258,0)</f>
        <v>0</v>
      </c>
      <c r="BH258" s="195">
        <f>IF(N258="sníž. přenesená",J258,0)</f>
        <v>0</v>
      </c>
      <c r="BI258" s="195">
        <f>IF(N258="nulová",J258,0)</f>
        <v>0</v>
      </c>
      <c r="BJ258" s="17" t="s">
        <v>14</v>
      </c>
      <c r="BK258" s="195">
        <f>ROUND(I258*H258,2)</f>
        <v>0</v>
      </c>
      <c r="BL258" s="17" t="s">
        <v>167</v>
      </c>
      <c r="BM258" s="194" t="s">
        <v>536</v>
      </c>
    </row>
    <row r="259" spans="2:51" s="12" customFormat="1" ht="11.25">
      <c r="B259" s="210"/>
      <c r="C259" s="211"/>
      <c r="D259" s="212" t="s">
        <v>202</v>
      </c>
      <c r="E259" s="213" t="s">
        <v>1</v>
      </c>
      <c r="F259" s="214" t="s">
        <v>537</v>
      </c>
      <c r="G259" s="211"/>
      <c r="H259" s="215">
        <v>0.592</v>
      </c>
      <c r="I259" s="216"/>
      <c r="J259" s="211"/>
      <c r="K259" s="211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202</v>
      </c>
      <c r="AU259" s="221" t="s">
        <v>87</v>
      </c>
      <c r="AV259" s="12" t="s">
        <v>87</v>
      </c>
      <c r="AW259" s="12" t="s">
        <v>34</v>
      </c>
      <c r="AX259" s="12" t="s">
        <v>14</v>
      </c>
      <c r="AY259" s="221" t="s">
        <v>151</v>
      </c>
    </row>
    <row r="260" spans="2:63" s="10" customFormat="1" ht="22.9" customHeight="1">
      <c r="B260" s="169"/>
      <c r="C260" s="170"/>
      <c r="D260" s="171" t="s">
        <v>77</v>
      </c>
      <c r="E260" s="208" t="s">
        <v>174</v>
      </c>
      <c r="F260" s="208" t="s">
        <v>538</v>
      </c>
      <c r="G260" s="170"/>
      <c r="H260" s="170"/>
      <c r="I260" s="173"/>
      <c r="J260" s="209">
        <f>BK260</f>
        <v>0</v>
      </c>
      <c r="K260" s="170"/>
      <c r="L260" s="175"/>
      <c r="M260" s="176"/>
      <c r="N260" s="177"/>
      <c r="O260" s="177"/>
      <c r="P260" s="178">
        <f>P261+SUM(P262:P324)</f>
        <v>0</v>
      </c>
      <c r="Q260" s="177"/>
      <c r="R260" s="178">
        <f>R261+SUM(R262:R324)</f>
        <v>95.13207972999999</v>
      </c>
      <c r="S260" s="177"/>
      <c r="T260" s="179">
        <f>T261+SUM(T262:T324)</f>
        <v>0</v>
      </c>
      <c r="AR260" s="180" t="s">
        <v>14</v>
      </c>
      <c r="AT260" s="181" t="s">
        <v>77</v>
      </c>
      <c r="AU260" s="181" t="s">
        <v>14</v>
      </c>
      <c r="AY260" s="180" t="s">
        <v>151</v>
      </c>
      <c r="BK260" s="182">
        <f>BK261+SUM(BK262:BK324)</f>
        <v>0</v>
      </c>
    </row>
    <row r="261" spans="2:65" s="1" customFormat="1" ht="24" customHeight="1">
      <c r="B261" s="34"/>
      <c r="C261" s="183" t="s">
        <v>539</v>
      </c>
      <c r="D261" s="183" t="s">
        <v>153</v>
      </c>
      <c r="E261" s="184" t="s">
        <v>540</v>
      </c>
      <c r="F261" s="185" t="s">
        <v>541</v>
      </c>
      <c r="G261" s="186" t="s">
        <v>188</v>
      </c>
      <c r="H261" s="187">
        <v>865.763</v>
      </c>
      <c r="I261" s="188"/>
      <c r="J261" s="189">
        <f>ROUND(I261*H261,2)</f>
        <v>0</v>
      </c>
      <c r="K261" s="185" t="s">
        <v>157</v>
      </c>
      <c r="L261" s="38"/>
      <c r="M261" s="190" t="s">
        <v>1</v>
      </c>
      <c r="N261" s="191" t="s">
        <v>43</v>
      </c>
      <c r="O261" s="66"/>
      <c r="P261" s="192">
        <f>O261*H261</f>
        <v>0</v>
      </c>
      <c r="Q261" s="192">
        <v>0.021</v>
      </c>
      <c r="R261" s="192">
        <f>Q261*H261</f>
        <v>18.181023000000003</v>
      </c>
      <c r="S261" s="192">
        <v>0</v>
      </c>
      <c r="T261" s="193">
        <f>S261*H261</f>
        <v>0</v>
      </c>
      <c r="AR261" s="194" t="s">
        <v>264</v>
      </c>
      <c r="AT261" s="194" t="s">
        <v>153</v>
      </c>
      <c r="AU261" s="194" t="s">
        <v>87</v>
      </c>
      <c r="AY261" s="17" t="s">
        <v>151</v>
      </c>
      <c r="BE261" s="195">
        <f>IF(N261="základní",J261,0)</f>
        <v>0</v>
      </c>
      <c r="BF261" s="195">
        <f>IF(N261="snížená",J261,0)</f>
        <v>0</v>
      </c>
      <c r="BG261" s="195">
        <f>IF(N261="zákl. přenesená",J261,0)</f>
        <v>0</v>
      </c>
      <c r="BH261" s="195">
        <f>IF(N261="sníž. přenesená",J261,0)</f>
        <v>0</v>
      </c>
      <c r="BI261" s="195">
        <f>IF(N261="nulová",J261,0)</f>
        <v>0</v>
      </c>
      <c r="BJ261" s="17" t="s">
        <v>14</v>
      </c>
      <c r="BK261" s="195">
        <f>ROUND(I261*H261,2)</f>
        <v>0</v>
      </c>
      <c r="BL261" s="17" t="s">
        <v>264</v>
      </c>
      <c r="BM261" s="194" t="s">
        <v>542</v>
      </c>
    </row>
    <row r="262" spans="2:51" s="12" customFormat="1" ht="22.5">
      <c r="B262" s="210"/>
      <c r="C262" s="211"/>
      <c r="D262" s="212" t="s">
        <v>202</v>
      </c>
      <c r="E262" s="213" t="s">
        <v>1</v>
      </c>
      <c r="F262" s="214" t="s">
        <v>543</v>
      </c>
      <c r="G262" s="211"/>
      <c r="H262" s="215">
        <v>865.763</v>
      </c>
      <c r="I262" s="216"/>
      <c r="J262" s="211"/>
      <c r="K262" s="211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202</v>
      </c>
      <c r="AU262" s="221" t="s">
        <v>87</v>
      </c>
      <c r="AV262" s="12" t="s">
        <v>87</v>
      </c>
      <c r="AW262" s="12" t="s">
        <v>34</v>
      </c>
      <c r="AX262" s="12" t="s">
        <v>14</v>
      </c>
      <c r="AY262" s="221" t="s">
        <v>151</v>
      </c>
    </row>
    <row r="263" spans="2:65" s="1" customFormat="1" ht="24" customHeight="1">
      <c r="B263" s="34"/>
      <c r="C263" s="183" t="s">
        <v>544</v>
      </c>
      <c r="D263" s="183" t="s">
        <v>153</v>
      </c>
      <c r="E263" s="184" t="s">
        <v>545</v>
      </c>
      <c r="F263" s="185" t="s">
        <v>546</v>
      </c>
      <c r="G263" s="186" t="s">
        <v>188</v>
      </c>
      <c r="H263" s="187">
        <v>491.753</v>
      </c>
      <c r="I263" s="188"/>
      <c r="J263" s="189">
        <f>ROUND(I263*H263,2)</f>
        <v>0</v>
      </c>
      <c r="K263" s="185" t="s">
        <v>157</v>
      </c>
      <c r="L263" s="38"/>
      <c r="M263" s="190" t="s">
        <v>1</v>
      </c>
      <c r="N263" s="191" t="s">
        <v>43</v>
      </c>
      <c r="O263" s="66"/>
      <c r="P263" s="192">
        <f>O263*H263</f>
        <v>0</v>
      </c>
      <c r="Q263" s="192">
        <v>0.003</v>
      </c>
      <c r="R263" s="192">
        <f>Q263*H263</f>
        <v>1.475259</v>
      </c>
      <c r="S263" s="192">
        <v>0</v>
      </c>
      <c r="T263" s="193">
        <f>S263*H263</f>
        <v>0</v>
      </c>
      <c r="AR263" s="194" t="s">
        <v>167</v>
      </c>
      <c r="AT263" s="194" t="s">
        <v>153</v>
      </c>
      <c r="AU263" s="194" t="s">
        <v>87</v>
      </c>
      <c r="AY263" s="17" t="s">
        <v>151</v>
      </c>
      <c r="BE263" s="195">
        <f>IF(N263="základní",J263,0)</f>
        <v>0</v>
      </c>
      <c r="BF263" s="195">
        <f>IF(N263="snížená",J263,0)</f>
        <v>0</v>
      </c>
      <c r="BG263" s="195">
        <f>IF(N263="zákl. přenesená",J263,0)</f>
        <v>0</v>
      </c>
      <c r="BH263" s="195">
        <f>IF(N263="sníž. přenesená",J263,0)</f>
        <v>0</v>
      </c>
      <c r="BI263" s="195">
        <f>IF(N263="nulová",J263,0)</f>
        <v>0</v>
      </c>
      <c r="BJ263" s="17" t="s">
        <v>14</v>
      </c>
      <c r="BK263" s="195">
        <f>ROUND(I263*H263,2)</f>
        <v>0</v>
      </c>
      <c r="BL263" s="17" t="s">
        <v>167</v>
      </c>
      <c r="BM263" s="194" t="s">
        <v>547</v>
      </c>
    </row>
    <row r="264" spans="2:51" s="12" customFormat="1" ht="11.25">
      <c r="B264" s="210"/>
      <c r="C264" s="211"/>
      <c r="D264" s="212" t="s">
        <v>202</v>
      </c>
      <c r="E264" s="213" t="s">
        <v>1</v>
      </c>
      <c r="F264" s="214" t="s">
        <v>548</v>
      </c>
      <c r="G264" s="211"/>
      <c r="H264" s="215">
        <v>491.753</v>
      </c>
      <c r="I264" s="216"/>
      <c r="J264" s="211"/>
      <c r="K264" s="211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202</v>
      </c>
      <c r="AU264" s="221" t="s">
        <v>87</v>
      </c>
      <c r="AV264" s="12" t="s">
        <v>87</v>
      </c>
      <c r="AW264" s="12" t="s">
        <v>34</v>
      </c>
      <c r="AX264" s="12" t="s">
        <v>14</v>
      </c>
      <c r="AY264" s="221" t="s">
        <v>151</v>
      </c>
    </row>
    <row r="265" spans="2:65" s="1" customFormat="1" ht="24" customHeight="1">
      <c r="B265" s="34"/>
      <c r="C265" s="183" t="s">
        <v>549</v>
      </c>
      <c r="D265" s="183" t="s">
        <v>153</v>
      </c>
      <c r="E265" s="184" t="s">
        <v>550</v>
      </c>
      <c r="F265" s="185" t="s">
        <v>551</v>
      </c>
      <c r="G265" s="186" t="s">
        <v>188</v>
      </c>
      <c r="H265" s="187">
        <v>198.225</v>
      </c>
      <c r="I265" s="188"/>
      <c r="J265" s="189">
        <f>ROUND(I265*H265,2)</f>
        <v>0</v>
      </c>
      <c r="K265" s="185" t="s">
        <v>157</v>
      </c>
      <c r="L265" s="38"/>
      <c r="M265" s="190" t="s">
        <v>1</v>
      </c>
      <c r="N265" s="191" t="s">
        <v>43</v>
      </c>
      <c r="O265" s="66"/>
      <c r="P265" s="192">
        <f>O265*H265</f>
        <v>0</v>
      </c>
      <c r="Q265" s="192">
        <v>0.00832</v>
      </c>
      <c r="R265" s="192">
        <f>Q265*H265</f>
        <v>1.6492319999999998</v>
      </c>
      <c r="S265" s="192">
        <v>0</v>
      </c>
      <c r="T265" s="193">
        <f>S265*H265</f>
        <v>0</v>
      </c>
      <c r="AR265" s="194" t="s">
        <v>167</v>
      </c>
      <c r="AT265" s="194" t="s">
        <v>153</v>
      </c>
      <c r="AU265" s="194" t="s">
        <v>87</v>
      </c>
      <c r="AY265" s="17" t="s">
        <v>151</v>
      </c>
      <c r="BE265" s="195">
        <f>IF(N265="základní",J265,0)</f>
        <v>0</v>
      </c>
      <c r="BF265" s="195">
        <f>IF(N265="snížená",J265,0)</f>
        <v>0</v>
      </c>
      <c r="BG265" s="195">
        <f>IF(N265="zákl. přenesená",J265,0)</f>
        <v>0</v>
      </c>
      <c r="BH265" s="195">
        <f>IF(N265="sníž. přenesená",J265,0)</f>
        <v>0</v>
      </c>
      <c r="BI265" s="195">
        <f>IF(N265="nulová",J265,0)</f>
        <v>0</v>
      </c>
      <c r="BJ265" s="17" t="s">
        <v>14</v>
      </c>
      <c r="BK265" s="195">
        <f>ROUND(I265*H265,2)</f>
        <v>0</v>
      </c>
      <c r="BL265" s="17" t="s">
        <v>167</v>
      </c>
      <c r="BM265" s="194" t="s">
        <v>552</v>
      </c>
    </row>
    <row r="266" spans="2:51" s="12" customFormat="1" ht="11.25">
      <c r="B266" s="210"/>
      <c r="C266" s="211"/>
      <c r="D266" s="212" t="s">
        <v>202</v>
      </c>
      <c r="E266" s="213" t="s">
        <v>1</v>
      </c>
      <c r="F266" s="214" t="s">
        <v>553</v>
      </c>
      <c r="G266" s="211"/>
      <c r="H266" s="215">
        <v>49.22</v>
      </c>
      <c r="I266" s="216"/>
      <c r="J266" s="211"/>
      <c r="K266" s="211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202</v>
      </c>
      <c r="AU266" s="221" t="s">
        <v>87</v>
      </c>
      <c r="AV266" s="12" t="s">
        <v>87</v>
      </c>
      <c r="AW266" s="12" t="s">
        <v>34</v>
      </c>
      <c r="AX266" s="12" t="s">
        <v>78</v>
      </c>
      <c r="AY266" s="221" t="s">
        <v>151</v>
      </c>
    </row>
    <row r="267" spans="2:51" s="12" customFormat="1" ht="11.25">
      <c r="B267" s="210"/>
      <c r="C267" s="211"/>
      <c r="D267" s="212" t="s">
        <v>202</v>
      </c>
      <c r="E267" s="213" t="s">
        <v>1</v>
      </c>
      <c r="F267" s="214" t="s">
        <v>554</v>
      </c>
      <c r="G267" s="211"/>
      <c r="H267" s="215">
        <v>21.32</v>
      </c>
      <c r="I267" s="216"/>
      <c r="J267" s="211"/>
      <c r="K267" s="211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202</v>
      </c>
      <c r="AU267" s="221" t="s">
        <v>87</v>
      </c>
      <c r="AV267" s="12" t="s">
        <v>87</v>
      </c>
      <c r="AW267" s="12" t="s">
        <v>34</v>
      </c>
      <c r="AX267" s="12" t="s">
        <v>78</v>
      </c>
      <c r="AY267" s="221" t="s">
        <v>151</v>
      </c>
    </row>
    <row r="268" spans="2:51" s="12" customFormat="1" ht="11.25">
      <c r="B268" s="210"/>
      <c r="C268" s="211"/>
      <c r="D268" s="212" t="s">
        <v>202</v>
      </c>
      <c r="E268" s="213" t="s">
        <v>1</v>
      </c>
      <c r="F268" s="214" t="s">
        <v>555</v>
      </c>
      <c r="G268" s="211"/>
      <c r="H268" s="215">
        <v>101.95</v>
      </c>
      <c r="I268" s="216"/>
      <c r="J268" s="211"/>
      <c r="K268" s="211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202</v>
      </c>
      <c r="AU268" s="221" t="s">
        <v>87</v>
      </c>
      <c r="AV268" s="12" t="s">
        <v>87</v>
      </c>
      <c r="AW268" s="12" t="s">
        <v>34</v>
      </c>
      <c r="AX268" s="12" t="s">
        <v>78</v>
      </c>
      <c r="AY268" s="221" t="s">
        <v>151</v>
      </c>
    </row>
    <row r="269" spans="2:51" s="12" customFormat="1" ht="11.25">
      <c r="B269" s="210"/>
      <c r="C269" s="211"/>
      <c r="D269" s="212" t="s">
        <v>202</v>
      </c>
      <c r="E269" s="213" t="s">
        <v>1</v>
      </c>
      <c r="F269" s="214" t="s">
        <v>556</v>
      </c>
      <c r="G269" s="211"/>
      <c r="H269" s="215">
        <v>25.735</v>
      </c>
      <c r="I269" s="216"/>
      <c r="J269" s="211"/>
      <c r="K269" s="211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202</v>
      </c>
      <c r="AU269" s="221" t="s">
        <v>87</v>
      </c>
      <c r="AV269" s="12" t="s">
        <v>87</v>
      </c>
      <c r="AW269" s="12" t="s">
        <v>34</v>
      </c>
      <c r="AX269" s="12" t="s">
        <v>78</v>
      </c>
      <c r="AY269" s="221" t="s">
        <v>151</v>
      </c>
    </row>
    <row r="270" spans="2:51" s="13" customFormat="1" ht="11.25">
      <c r="B270" s="222"/>
      <c r="C270" s="223"/>
      <c r="D270" s="212" t="s">
        <v>202</v>
      </c>
      <c r="E270" s="224" t="s">
        <v>1</v>
      </c>
      <c r="F270" s="225" t="s">
        <v>243</v>
      </c>
      <c r="G270" s="223"/>
      <c r="H270" s="226">
        <v>198.225</v>
      </c>
      <c r="I270" s="227"/>
      <c r="J270" s="223"/>
      <c r="K270" s="223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202</v>
      </c>
      <c r="AU270" s="232" t="s">
        <v>87</v>
      </c>
      <c r="AV270" s="13" t="s">
        <v>167</v>
      </c>
      <c r="AW270" s="13" t="s">
        <v>34</v>
      </c>
      <c r="AX270" s="13" t="s">
        <v>14</v>
      </c>
      <c r="AY270" s="232" t="s">
        <v>151</v>
      </c>
    </row>
    <row r="271" spans="2:65" s="1" customFormat="1" ht="24" customHeight="1">
      <c r="B271" s="34"/>
      <c r="C271" s="236" t="s">
        <v>557</v>
      </c>
      <c r="D271" s="236" t="s">
        <v>318</v>
      </c>
      <c r="E271" s="237" t="s">
        <v>558</v>
      </c>
      <c r="F271" s="238" t="s">
        <v>559</v>
      </c>
      <c r="G271" s="239" t="s">
        <v>188</v>
      </c>
      <c r="H271" s="240">
        <v>181.115</v>
      </c>
      <c r="I271" s="241"/>
      <c r="J271" s="242">
        <f>ROUND(I271*H271,2)</f>
        <v>0</v>
      </c>
      <c r="K271" s="238" t="s">
        <v>157</v>
      </c>
      <c r="L271" s="243"/>
      <c r="M271" s="244" t="s">
        <v>1</v>
      </c>
      <c r="N271" s="245" t="s">
        <v>43</v>
      </c>
      <c r="O271" s="66"/>
      <c r="P271" s="192">
        <f>O271*H271</f>
        <v>0</v>
      </c>
      <c r="Q271" s="192">
        <v>0.003</v>
      </c>
      <c r="R271" s="192">
        <f>Q271*H271</f>
        <v>0.5433450000000001</v>
      </c>
      <c r="S271" s="192">
        <v>0</v>
      </c>
      <c r="T271" s="193">
        <f>S271*H271</f>
        <v>0</v>
      </c>
      <c r="AR271" s="194" t="s">
        <v>234</v>
      </c>
      <c r="AT271" s="194" t="s">
        <v>318</v>
      </c>
      <c r="AU271" s="194" t="s">
        <v>87</v>
      </c>
      <c r="AY271" s="17" t="s">
        <v>151</v>
      </c>
      <c r="BE271" s="195">
        <f>IF(N271="základní",J271,0)</f>
        <v>0</v>
      </c>
      <c r="BF271" s="195">
        <f>IF(N271="snížená",J271,0)</f>
        <v>0</v>
      </c>
      <c r="BG271" s="195">
        <f>IF(N271="zákl. přenesená",J271,0)</f>
        <v>0</v>
      </c>
      <c r="BH271" s="195">
        <f>IF(N271="sníž. přenesená",J271,0)</f>
        <v>0</v>
      </c>
      <c r="BI271" s="195">
        <f>IF(N271="nulová",J271,0)</f>
        <v>0</v>
      </c>
      <c r="BJ271" s="17" t="s">
        <v>14</v>
      </c>
      <c r="BK271" s="195">
        <f>ROUND(I271*H271,2)</f>
        <v>0</v>
      </c>
      <c r="BL271" s="17" t="s">
        <v>167</v>
      </c>
      <c r="BM271" s="194" t="s">
        <v>560</v>
      </c>
    </row>
    <row r="272" spans="2:51" s="12" customFormat="1" ht="11.25">
      <c r="B272" s="210"/>
      <c r="C272" s="211"/>
      <c r="D272" s="212" t="s">
        <v>202</v>
      </c>
      <c r="E272" s="213" t="s">
        <v>1</v>
      </c>
      <c r="F272" s="214" t="s">
        <v>553</v>
      </c>
      <c r="G272" s="211"/>
      <c r="H272" s="215">
        <v>49.22</v>
      </c>
      <c r="I272" s="216"/>
      <c r="J272" s="211"/>
      <c r="K272" s="211"/>
      <c r="L272" s="217"/>
      <c r="M272" s="218"/>
      <c r="N272" s="219"/>
      <c r="O272" s="219"/>
      <c r="P272" s="219"/>
      <c r="Q272" s="219"/>
      <c r="R272" s="219"/>
      <c r="S272" s="219"/>
      <c r="T272" s="220"/>
      <c r="AT272" s="221" t="s">
        <v>202</v>
      </c>
      <c r="AU272" s="221" t="s">
        <v>87</v>
      </c>
      <c r="AV272" s="12" t="s">
        <v>87</v>
      </c>
      <c r="AW272" s="12" t="s">
        <v>34</v>
      </c>
      <c r="AX272" s="12" t="s">
        <v>78</v>
      </c>
      <c r="AY272" s="221" t="s">
        <v>151</v>
      </c>
    </row>
    <row r="273" spans="2:51" s="12" customFormat="1" ht="11.25">
      <c r="B273" s="210"/>
      <c r="C273" s="211"/>
      <c r="D273" s="212" t="s">
        <v>202</v>
      </c>
      <c r="E273" s="213" t="s">
        <v>1</v>
      </c>
      <c r="F273" s="214" t="s">
        <v>554</v>
      </c>
      <c r="G273" s="211"/>
      <c r="H273" s="215">
        <v>21.32</v>
      </c>
      <c r="I273" s="216"/>
      <c r="J273" s="211"/>
      <c r="K273" s="211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202</v>
      </c>
      <c r="AU273" s="221" t="s">
        <v>87</v>
      </c>
      <c r="AV273" s="12" t="s">
        <v>87</v>
      </c>
      <c r="AW273" s="12" t="s">
        <v>34</v>
      </c>
      <c r="AX273" s="12" t="s">
        <v>78</v>
      </c>
      <c r="AY273" s="221" t="s">
        <v>151</v>
      </c>
    </row>
    <row r="274" spans="2:51" s="12" customFormat="1" ht="11.25">
      <c r="B274" s="210"/>
      <c r="C274" s="211"/>
      <c r="D274" s="212" t="s">
        <v>202</v>
      </c>
      <c r="E274" s="213" t="s">
        <v>1</v>
      </c>
      <c r="F274" s="214" t="s">
        <v>555</v>
      </c>
      <c r="G274" s="211"/>
      <c r="H274" s="215">
        <v>101.95</v>
      </c>
      <c r="I274" s="216"/>
      <c r="J274" s="211"/>
      <c r="K274" s="211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202</v>
      </c>
      <c r="AU274" s="221" t="s">
        <v>87</v>
      </c>
      <c r="AV274" s="12" t="s">
        <v>87</v>
      </c>
      <c r="AW274" s="12" t="s">
        <v>34</v>
      </c>
      <c r="AX274" s="12" t="s">
        <v>78</v>
      </c>
      <c r="AY274" s="221" t="s">
        <v>151</v>
      </c>
    </row>
    <row r="275" spans="2:51" s="15" customFormat="1" ht="11.25">
      <c r="B275" s="258"/>
      <c r="C275" s="259"/>
      <c r="D275" s="212" t="s">
        <v>202</v>
      </c>
      <c r="E275" s="260" t="s">
        <v>1</v>
      </c>
      <c r="F275" s="261" t="s">
        <v>561</v>
      </c>
      <c r="G275" s="259"/>
      <c r="H275" s="262">
        <v>172.49</v>
      </c>
      <c r="I275" s="263"/>
      <c r="J275" s="259"/>
      <c r="K275" s="259"/>
      <c r="L275" s="264"/>
      <c r="M275" s="265"/>
      <c r="N275" s="266"/>
      <c r="O275" s="266"/>
      <c r="P275" s="266"/>
      <c r="Q275" s="266"/>
      <c r="R275" s="266"/>
      <c r="S275" s="266"/>
      <c r="T275" s="267"/>
      <c r="AT275" s="268" t="s">
        <v>202</v>
      </c>
      <c r="AU275" s="268" t="s">
        <v>87</v>
      </c>
      <c r="AV275" s="15" t="s">
        <v>163</v>
      </c>
      <c r="AW275" s="15" t="s">
        <v>34</v>
      </c>
      <c r="AX275" s="15" t="s">
        <v>78</v>
      </c>
      <c r="AY275" s="268" t="s">
        <v>151</v>
      </c>
    </row>
    <row r="276" spans="2:51" s="12" customFormat="1" ht="11.25">
      <c r="B276" s="210"/>
      <c r="C276" s="211"/>
      <c r="D276" s="212" t="s">
        <v>202</v>
      </c>
      <c r="E276" s="213" t="s">
        <v>1</v>
      </c>
      <c r="F276" s="214" t="s">
        <v>562</v>
      </c>
      <c r="G276" s="211"/>
      <c r="H276" s="215">
        <v>181.115</v>
      </c>
      <c r="I276" s="216"/>
      <c r="J276" s="211"/>
      <c r="K276" s="211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202</v>
      </c>
      <c r="AU276" s="221" t="s">
        <v>87</v>
      </c>
      <c r="AV276" s="12" t="s">
        <v>87</v>
      </c>
      <c r="AW276" s="12" t="s">
        <v>34</v>
      </c>
      <c r="AX276" s="12" t="s">
        <v>14</v>
      </c>
      <c r="AY276" s="221" t="s">
        <v>151</v>
      </c>
    </row>
    <row r="277" spans="2:65" s="1" customFormat="1" ht="24" customHeight="1">
      <c r="B277" s="34"/>
      <c r="C277" s="183" t="s">
        <v>563</v>
      </c>
      <c r="D277" s="183" t="s">
        <v>153</v>
      </c>
      <c r="E277" s="184" t="s">
        <v>564</v>
      </c>
      <c r="F277" s="185" t="s">
        <v>565</v>
      </c>
      <c r="G277" s="186" t="s">
        <v>188</v>
      </c>
      <c r="H277" s="187">
        <v>172.49</v>
      </c>
      <c r="I277" s="188"/>
      <c r="J277" s="189">
        <f>ROUND(I277*H277,2)</f>
        <v>0</v>
      </c>
      <c r="K277" s="185" t="s">
        <v>157</v>
      </c>
      <c r="L277" s="38"/>
      <c r="M277" s="190" t="s">
        <v>1</v>
      </c>
      <c r="N277" s="191" t="s">
        <v>43</v>
      </c>
      <c r="O277" s="66"/>
      <c r="P277" s="192">
        <f>O277*H277</f>
        <v>0</v>
      </c>
      <c r="Q277" s="192">
        <v>0.00268</v>
      </c>
      <c r="R277" s="192">
        <f>Q277*H277</f>
        <v>0.46227320000000005</v>
      </c>
      <c r="S277" s="192">
        <v>0</v>
      </c>
      <c r="T277" s="193">
        <f>S277*H277</f>
        <v>0</v>
      </c>
      <c r="AR277" s="194" t="s">
        <v>167</v>
      </c>
      <c r="AT277" s="194" t="s">
        <v>153</v>
      </c>
      <c r="AU277" s="194" t="s">
        <v>87</v>
      </c>
      <c r="AY277" s="17" t="s">
        <v>151</v>
      </c>
      <c r="BE277" s="195">
        <f>IF(N277="základní",J277,0)</f>
        <v>0</v>
      </c>
      <c r="BF277" s="195">
        <f>IF(N277="snížená",J277,0)</f>
        <v>0</v>
      </c>
      <c r="BG277" s="195">
        <f>IF(N277="zákl. přenesená",J277,0)</f>
        <v>0</v>
      </c>
      <c r="BH277" s="195">
        <f>IF(N277="sníž. přenesená",J277,0)</f>
        <v>0</v>
      </c>
      <c r="BI277" s="195">
        <f>IF(N277="nulová",J277,0)</f>
        <v>0</v>
      </c>
      <c r="BJ277" s="17" t="s">
        <v>14</v>
      </c>
      <c r="BK277" s="195">
        <f>ROUND(I277*H277,2)</f>
        <v>0</v>
      </c>
      <c r="BL277" s="17" t="s">
        <v>167</v>
      </c>
      <c r="BM277" s="194" t="s">
        <v>566</v>
      </c>
    </row>
    <row r="278" spans="2:65" s="1" customFormat="1" ht="16.5" customHeight="1">
      <c r="B278" s="34"/>
      <c r="C278" s="183" t="s">
        <v>567</v>
      </c>
      <c r="D278" s="183" t="s">
        <v>153</v>
      </c>
      <c r="E278" s="184" t="s">
        <v>568</v>
      </c>
      <c r="F278" s="185" t="s">
        <v>569</v>
      </c>
      <c r="G278" s="186" t="s">
        <v>229</v>
      </c>
      <c r="H278" s="187">
        <v>59.1</v>
      </c>
      <c r="I278" s="188"/>
      <c r="J278" s="189">
        <f>ROUND(I278*H278,2)</f>
        <v>0</v>
      </c>
      <c r="K278" s="185" t="s">
        <v>157</v>
      </c>
      <c r="L278" s="38"/>
      <c r="M278" s="190" t="s">
        <v>1</v>
      </c>
      <c r="N278" s="191" t="s">
        <v>43</v>
      </c>
      <c r="O278" s="66"/>
      <c r="P278" s="192">
        <f>O278*H278</f>
        <v>0</v>
      </c>
      <c r="Q278" s="192">
        <v>6E-05</v>
      </c>
      <c r="R278" s="192">
        <f>Q278*H278</f>
        <v>0.003546</v>
      </c>
      <c r="S278" s="192">
        <v>0</v>
      </c>
      <c r="T278" s="193">
        <f>S278*H278</f>
        <v>0</v>
      </c>
      <c r="AR278" s="194" t="s">
        <v>167</v>
      </c>
      <c r="AT278" s="194" t="s">
        <v>153</v>
      </c>
      <c r="AU278" s="194" t="s">
        <v>87</v>
      </c>
      <c r="AY278" s="17" t="s">
        <v>151</v>
      </c>
      <c r="BE278" s="195">
        <f>IF(N278="základní",J278,0)</f>
        <v>0</v>
      </c>
      <c r="BF278" s="195">
        <f>IF(N278="snížená",J278,0)</f>
        <v>0</v>
      </c>
      <c r="BG278" s="195">
        <f>IF(N278="zákl. přenesená",J278,0)</f>
        <v>0</v>
      </c>
      <c r="BH278" s="195">
        <f>IF(N278="sníž. přenesená",J278,0)</f>
        <v>0</v>
      </c>
      <c r="BI278" s="195">
        <f>IF(N278="nulová",J278,0)</f>
        <v>0</v>
      </c>
      <c r="BJ278" s="17" t="s">
        <v>14</v>
      </c>
      <c r="BK278" s="195">
        <f>ROUND(I278*H278,2)</f>
        <v>0</v>
      </c>
      <c r="BL278" s="17" t="s">
        <v>167</v>
      </c>
      <c r="BM278" s="194" t="s">
        <v>570</v>
      </c>
    </row>
    <row r="279" spans="2:51" s="12" customFormat="1" ht="11.25">
      <c r="B279" s="210"/>
      <c r="C279" s="211"/>
      <c r="D279" s="212" t="s">
        <v>202</v>
      </c>
      <c r="E279" s="213" t="s">
        <v>1</v>
      </c>
      <c r="F279" s="214" t="s">
        <v>571</v>
      </c>
      <c r="G279" s="211"/>
      <c r="H279" s="215">
        <v>59.1</v>
      </c>
      <c r="I279" s="216"/>
      <c r="J279" s="211"/>
      <c r="K279" s="211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202</v>
      </c>
      <c r="AU279" s="221" t="s">
        <v>87</v>
      </c>
      <c r="AV279" s="12" t="s">
        <v>87</v>
      </c>
      <c r="AW279" s="12" t="s">
        <v>34</v>
      </c>
      <c r="AX279" s="12" t="s">
        <v>14</v>
      </c>
      <c r="AY279" s="221" t="s">
        <v>151</v>
      </c>
    </row>
    <row r="280" spans="2:65" s="1" customFormat="1" ht="24" customHeight="1">
      <c r="B280" s="34"/>
      <c r="C280" s="236" t="s">
        <v>572</v>
      </c>
      <c r="D280" s="236" t="s">
        <v>318</v>
      </c>
      <c r="E280" s="237" t="s">
        <v>573</v>
      </c>
      <c r="F280" s="238" t="s">
        <v>574</v>
      </c>
      <c r="G280" s="239" t="s">
        <v>229</v>
      </c>
      <c r="H280" s="240">
        <v>62.055</v>
      </c>
      <c r="I280" s="241"/>
      <c r="J280" s="242">
        <f>ROUND(I280*H280,2)</f>
        <v>0</v>
      </c>
      <c r="K280" s="238" t="s">
        <v>157</v>
      </c>
      <c r="L280" s="243"/>
      <c r="M280" s="244" t="s">
        <v>1</v>
      </c>
      <c r="N280" s="245" t="s">
        <v>43</v>
      </c>
      <c r="O280" s="66"/>
      <c r="P280" s="192">
        <f>O280*H280</f>
        <v>0</v>
      </c>
      <c r="Q280" s="192">
        <v>0.0006</v>
      </c>
      <c r="R280" s="192">
        <f>Q280*H280</f>
        <v>0.037232999999999995</v>
      </c>
      <c r="S280" s="192">
        <v>0</v>
      </c>
      <c r="T280" s="193">
        <f>S280*H280</f>
        <v>0</v>
      </c>
      <c r="AR280" s="194" t="s">
        <v>234</v>
      </c>
      <c r="AT280" s="194" t="s">
        <v>318</v>
      </c>
      <c r="AU280" s="194" t="s">
        <v>87</v>
      </c>
      <c r="AY280" s="17" t="s">
        <v>151</v>
      </c>
      <c r="BE280" s="195">
        <f>IF(N280="základní",J280,0)</f>
        <v>0</v>
      </c>
      <c r="BF280" s="195">
        <f>IF(N280="snížená",J280,0)</f>
        <v>0</v>
      </c>
      <c r="BG280" s="195">
        <f>IF(N280="zákl. přenesená",J280,0)</f>
        <v>0</v>
      </c>
      <c r="BH280" s="195">
        <f>IF(N280="sníž. přenesená",J280,0)</f>
        <v>0</v>
      </c>
      <c r="BI280" s="195">
        <f>IF(N280="nulová",J280,0)</f>
        <v>0</v>
      </c>
      <c r="BJ280" s="17" t="s">
        <v>14</v>
      </c>
      <c r="BK280" s="195">
        <f>ROUND(I280*H280,2)</f>
        <v>0</v>
      </c>
      <c r="BL280" s="17" t="s">
        <v>167</v>
      </c>
      <c r="BM280" s="194" t="s">
        <v>575</v>
      </c>
    </row>
    <row r="281" spans="2:51" s="12" customFormat="1" ht="11.25">
      <c r="B281" s="210"/>
      <c r="C281" s="211"/>
      <c r="D281" s="212" t="s">
        <v>202</v>
      </c>
      <c r="E281" s="213" t="s">
        <v>1</v>
      </c>
      <c r="F281" s="214" t="s">
        <v>576</v>
      </c>
      <c r="G281" s="211"/>
      <c r="H281" s="215">
        <v>62.055</v>
      </c>
      <c r="I281" s="216"/>
      <c r="J281" s="211"/>
      <c r="K281" s="211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202</v>
      </c>
      <c r="AU281" s="221" t="s">
        <v>87</v>
      </c>
      <c r="AV281" s="12" t="s">
        <v>87</v>
      </c>
      <c r="AW281" s="12" t="s">
        <v>34</v>
      </c>
      <c r="AX281" s="12" t="s">
        <v>14</v>
      </c>
      <c r="AY281" s="221" t="s">
        <v>151</v>
      </c>
    </row>
    <row r="282" spans="2:65" s="1" customFormat="1" ht="16.5" customHeight="1">
      <c r="B282" s="34"/>
      <c r="C282" s="183" t="s">
        <v>577</v>
      </c>
      <c r="D282" s="183" t="s">
        <v>153</v>
      </c>
      <c r="E282" s="184" t="s">
        <v>578</v>
      </c>
      <c r="F282" s="185" t="s">
        <v>579</v>
      </c>
      <c r="G282" s="186" t="s">
        <v>229</v>
      </c>
      <c r="H282" s="187">
        <v>49.09</v>
      </c>
      <c r="I282" s="188"/>
      <c r="J282" s="189">
        <f>ROUND(I282*H282,2)</f>
        <v>0</v>
      </c>
      <c r="K282" s="185" t="s">
        <v>157</v>
      </c>
      <c r="L282" s="38"/>
      <c r="M282" s="190" t="s">
        <v>1</v>
      </c>
      <c r="N282" s="191" t="s">
        <v>43</v>
      </c>
      <c r="O282" s="66"/>
      <c r="P282" s="192">
        <f>O282*H282</f>
        <v>0</v>
      </c>
      <c r="Q282" s="192">
        <v>0.00025</v>
      </c>
      <c r="R282" s="192">
        <f>Q282*H282</f>
        <v>0.0122725</v>
      </c>
      <c r="S282" s="192">
        <v>0</v>
      </c>
      <c r="T282" s="193">
        <f>S282*H282</f>
        <v>0</v>
      </c>
      <c r="AR282" s="194" t="s">
        <v>167</v>
      </c>
      <c r="AT282" s="194" t="s">
        <v>153</v>
      </c>
      <c r="AU282" s="194" t="s">
        <v>87</v>
      </c>
      <c r="AY282" s="17" t="s">
        <v>151</v>
      </c>
      <c r="BE282" s="195">
        <f>IF(N282="základní",J282,0)</f>
        <v>0</v>
      </c>
      <c r="BF282" s="195">
        <f>IF(N282="snížená",J282,0)</f>
        <v>0</v>
      </c>
      <c r="BG282" s="195">
        <f>IF(N282="zákl. přenesená",J282,0)</f>
        <v>0</v>
      </c>
      <c r="BH282" s="195">
        <f>IF(N282="sníž. přenesená",J282,0)</f>
        <v>0</v>
      </c>
      <c r="BI282" s="195">
        <f>IF(N282="nulová",J282,0)</f>
        <v>0</v>
      </c>
      <c r="BJ282" s="17" t="s">
        <v>14</v>
      </c>
      <c r="BK282" s="195">
        <f>ROUND(I282*H282,2)</f>
        <v>0</v>
      </c>
      <c r="BL282" s="17" t="s">
        <v>167</v>
      </c>
      <c r="BM282" s="194" t="s">
        <v>580</v>
      </c>
    </row>
    <row r="283" spans="2:51" s="12" customFormat="1" ht="11.25">
      <c r="B283" s="210"/>
      <c r="C283" s="211"/>
      <c r="D283" s="212" t="s">
        <v>202</v>
      </c>
      <c r="E283" s="213" t="s">
        <v>1</v>
      </c>
      <c r="F283" s="214" t="s">
        <v>581</v>
      </c>
      <c r="G283" s="211"/>
      <c r="H283" s="215">
        <v>15.625</v>
      </c>
      <c r="I283" s="216"/>
      <c r="J283" s="211"/>
      <c r="K283" s="211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202</v>
      </c>
      <c r="AU283" s="221" t="s">
        <v>87</v>
      </c>
      <c r="AV283" s="12" t="s">
        <v>87</v>
      </c>
      <c r="AW283" s="12" t="s">
        <v>34</v>
      </c>
      <c r="AX283" s="12" t="s">
        <v>78</v>
      </c>
      <c r="AY283" s="221" t="s">
        <v>151</v>
      </c>
    </row>
    <row r="284" spans="2:51" s="12" customFormat="1" ht="22.5">
      <c r="B284" s="210"/>
      <c r="C284" s="211"/>
      <c r="D284" s="212" t="s">
        <v>202</v>
      </c>
      <c r="E284" s="213" t="s">
        <v>1</v>
      </c>
      <c r="F284" s="214" t="s">
        <v>582</v>
      </c>
      <c r="G284" s="211"/>
      <c r="H284" s="215">
        <v>33.465</v>
      </c>
      <c r="I284" s="216"/>
      <c r="J284" s="211"/>
      <c r="K284" s="211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202</v>
      </c>
      <c r="AU284" s="221" t="s">
        <v>87</v>
      </c>
      <c r="AV284" s="12" t="s">
        <v>87</v>
      </c>
      <c r="AW284" s="12" t="s">
        <v>34</v>
      </c>
      <c r="AX284" s="12" t="s">
        <v>78</v>
      </c>
      <c r="AY284" s="221" t="s">
        <v>151</v>
      </c>
    </row>
    <row r="285" spans="2:51" s="13" customFormat="1" ht="11.25">
      <c r="B285" s="222"/>
      <c r="C285" s="223"/>
      <c r="D285" s="212" t="s">
        <v>202</v>
      </c>
      <c r="E285" s="224" t="s">
        <v>1</v>
      </c>
      <c r="F285" s="225" t="s">
        <v>243</v>
      </c>
      <c r="G285" s="223"/>
      <c r="H285" s="226">
        <v>49.09</v>
      </c>
      <c r="I285" s="227"/>
      <c r="J285" s="223"/>
      <c r="K285" s="223"/>
      <c r="L285" s="228"/>
      <c r="M285" s="229"/>
      <c r="N285" s="230"/>
      <c r="O285" s="230"/>
      <c r="P285" s="230"/>
      <c r="Q285" s="230"/>
      <c r="R285" s="230"/>
      <c r="S285" s="230"/>
      <c r="T285" s="231"/>
      <c r="AT285" s="232" t="s">
        <v>202</v>
      </c>
      <c r="AU285" s="232" t="s">
        <v>87</v>
      </c>
      <c r="AV285" s="13" t="s">
        <v>167</v>
      </c>
      <c r="AW285" s="13" t="s">
        <v>34</v>
      </c>
      <c r="AX285" s="13" t="s">
        <v>14</v>
      </c>
      <c r="AY285" s="232" t="s">
        <v>151</v>
      </c>
    </row>
    <row r="286" spans="2:65" s="1" customFormat="1" ht="24" customHeight="1">
      <c r="B286" s="34"/>
      <c r="C286" s="236" t="s">
        <v>583</v>
      </c>
      <c r="D286" s="236" t="s">
        <v>318</v>
      </c>
      <c r="E286" s="237" t="s">
        <v>584</v>
      </c>
      <c r="F286" s="238" t="s">
        <v>585</v>
      </c>
      <c r="G286" s="239" t="s">
        <v>229</v>
      </c>
      <c r="H286" s="240">
        <v>16.406</v>
      </c>
      <c r="I286" s="241"/>
      <c r="J286" s="242">
        <f>ROUND(I286*H286,2)</f>
        <v>0</v>
      </c>
      <c r="K286" s="238" t="s">
        <v>157</v>
      </c>
      <c r="L286" s="243"/>
      <c r="M286" s="244" t="s">
        <v>1</v>
      </c>
      <c r="N286" s="245" t="s">
        <v>43</v>
      </c>
      <c r="O286" s="66"/>
      <c r="P286" s="192">
        <f>O286*H286</f>
        <v>0</v>
      </c>
      <c r="Q286" s="192">
        <v>4E-05</v>
      </c>
      <c r="R286" s="192">
        <f>Q286*H286</f>
        <v>0.00065624</v>
      </c>
      <c r="S286" s="192">
        <v>0</v>
      </c>
      <c r="T286" s="193">
        <f>S286*H286</f>
        <v>0</v>
      </c>
      <c r="AR286" s="194" t="s">
        <v>234</v>
      </c>
      <c r="AT286" s="194" t="s">
        <v>318</v>
      </c>
      <c r="AU286" s="194" t="s">
        <v>87</v>
      </c>
      <c r="AY286" s="17" t="s">
        <v>151</v>
      </c>
      <c r="BE286" s="195">
        <f>IF(N286="základní",J286,0)</f>
        <v>0</v>
      </c>
      <c r="BF286" s="195">
        <f>IF(N286="snížená",J286,0)</f>
        <v>0</v>
      </c>
      <c r="BG286" s="195">
        <f>IF(N286="zákl. přenesená",J286,0)</f>
        <v>0</v>
      </c>
      <c r="BH286" s="195">
        <f>IF(N286="sníž. přenesená",J286,0)</f>
        <v>0</v>
      </c>
      <c r="BI286" s="195">
        <f>IF(N286="nulová",J286,0)</f>
        <v>0</v>
      </c>
      <c r="BJ286" s="17" t="s">
        <v>14</v>
      </c>
      <c r="BK286" s="195">
        <f>ROUND(I286*H286,2)</f>
        <v>0</v>
      </c>
      <c r="BL286" s="17" t="s">
        <v>167</v>
      </c>
      <c r="BM286" s="194" t="s">
        <v>586</v>
      </c>
    </row>
    <row r="287" spans="2:51" s="12" customFormat="1" ht="22.5">
      <c r="B287" s="210"/>
      <c r="C287" s="211"/>
      <c r="D287" s="212" t="s">
        <v>202</v>
      </c>
      <c r="E287" s="213" t="s">
        <v>1</v>
      </c>
      <c r="F287" s="214" t="s">
        <v>587</v>
      </c>
      <c r="G287" s="211"/>
      <c r="H287" s="215">
        <v>16.406</v>
      </c>
      <c r="I287" s="216"/>
      <c r="J287" s="211"/>
      <c r="K287" s="211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202</v>
      </c>
      <c r="AU287" s="221" t="s">
        <v>87</v>
      </c>
      <c r="AV287" s="12" t="s">
        <v>87</v>
      </c>
      <c r="AW287" s="12" t="s">
        <v>34</v>
      </c>
      <c r="AX287" s="12" t="s">
        <v>78</v>
      </c>
      <c r="AY287" s="221" t="s">
        <v>151</v>
      </c>
    </row>
    <row r="288" spans="2:51" s="13" customFormat="1" ht="11.25">
      <c r="B288" s="222"/>
      <c r="C288" s="223"/>
      <c r="D288" s="212" t="s">
        <v>202</v>
      </c>
      <c r="E288" s="224" t="s">
        <v>1</v>
      </c>
      <c r="F288" s="225" t="s">
        <v>243</v>
      </c>
      <c r="G288" s="223"/>
      <c r="H288" s="226">
        <v>16.406</v>
      </c>
      <c r="I288" s="227"/>
      <c r="J288" s="223"/>
      <c r="K288" s="223"/>
      <c r="L288" s="228"/>
      <c r="M288" s="229"/>
      <c r="N288" s="230"/>
      <c r="O288" s="230"/>
      <c r="P288" s="230"/>
      <c r="Q288" s="230"/>
      <c r="R288" s="230"/>
      <c r="S288" s="230"/>
      <c r="T288" s="231"/>
      <c r="AT288" s="232" t="s">
        <v>202</v>
      </c>
      <c r="AU288" s="232" t="s">
        <v>87</v>
      </c>
      <c r="AV288" s="13" t="s">
        <v>167</v>
      </c>
      <c r="AW288" s="13" t="s">
        <v>34</v>
      </c>
      <c r="AX288" s="13" t="s">
        <v>14</v>
      </c>
      <c r="AY288" s="232" t="s">
        <v>151</v>
      </c>
    </row>
    <row r="289" spans="2:65" s="1" customFormat="1" ht="16.5" customHeight="1">
      <c r="B289" s="34"/>
      <c r="C289" s="236" t="s">
        <v>588</v>
      </c>
      <c r="D289" s="236" t="s">
        <v>318</v>
      </c>
      <c r="E289" s="237" t="s">
        <v>589</v>
      </c>
      <c r="F289" s="238" t="s">
        <v>590</v>
      </c>
      <c r="G289" s="239" t="s">
        <v>229</v>
      </c>
      <c r="H289" s="240">
        <v>35.138</v>
      </c>
      <c r="I289" s="241"/>
      <c r="J289" s="242">
        <f>ROUND(I289*H289,2)</f>
        <v>0</v>
      </c>
      <c r="K289" s="238" t="s">
        <v>157</v>
      </c>
      <c r="L289" s="243"/>
      <c r="M289" s="244" t="s">
        <v>1</v>
      </c>
      <c r="N289" s="245" t="s">
        <v>43</v>
      </c>
      <c r="O289" s="66"/>
      <c r="P289" s="192">
        <f>O289*H289</f>
        <v>0</v>
      </c>
      <c r="Q289" s="192">
        <v>3E-05</v>
      </c>
      <c r="R289" s="192">
        <f>Q289*H289</f>
        <v>0.00105414</v>
      </c>
      <c r="S289" s="192">
        <v>0</v>
      </c>
      <c r="T289" s="193">
        <f>S289*H289</f>
        <v>0</v>
      </c>
      <c r="AR289" s="194" t="s">
        <v>234</v>
      </c>
      <c r="AT289" s="194" t="s">
        <v>318</v>
      </c>
      <c r="AU289" s="194" t="s">
        <v>87</v>
      </c>
      <c r="AY289" s="17" t="s">
        <v>151</v>
      </c>
      <c r="BE289" s="195">
        <f>IF(N289="základní",J289,0)</f>
        <v>0</v>
      </c>
      <c r="BF289" s="195">
        <f>IF(N289="snížená",J289,0)</f>
        <v>0</v>
      </c>
      <c r="BG289" s="195">
        <f>IF(N289="zákl. přenesená",J289,0)</f>
        <v>0</v>
      </c>
      <c r="BH289" s="195">
        <f>IF(N289="sníž. přenesená",J289,0)</f>
        <v>0</v>
      </c>
      <c r="BI289" s="195">
        <f>IF(N289="nulová",J289,0)</f>
        <v>0</v>
      </c>
      <c r="BJ289" s="17" t="s">
        <v>14</v>
      </c>
      <c r="BK289" s="195">
        <f>ROUND(I289*H289,2)</f>
        <v>0</v>
      </c>
      <c r="BL289" s="17" t="s">
        <v>167</v>
      </c>
      <c r="BM289" s="194" t="s">
        <v>591</v>
      </c>
    </row>
    <row r="290" spans="2:51" s="12" customFormat="1" ht="22.5">
      <c r="B290" s="210"/>
      <c r="C290" s="211"/>
      <c r="D290" s="212" t="s">
        <v>202</v>
      </c>
      <c r="E290" s="213" t="s">
        <v>1</v>
      </c>
      <c r="F290" s="214" t="s">
        <v>592</v>
      </c>
      <c r="G290" s="211"/>
      <c r="H290" s="215">
        <v>35.138</v>
      </c>
      <c r="I290" s="216"/>
      <c r="J290" s="211"/>
      <c r="K290" s="211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202</v>
      </c>
      <c r="AU290" s="221" t="s">
        <v>87</v>
      </c>
      <c r="AV290" s="12" t="s">
        <v>87</v>
      </c>
      <c r="AW290" s="12" t="s">
        <v>34</v>
      </c>
      <c r="AX290" s="12" t="s">
        <v>14</v>
      </c>
      <c r="AY290" s="221" t="s">
        <v>151</v>
      </c>
    </row>
    <row r="291" spans="2:65" s="1" customFormat="1" ht="24" customHeight="1">
      <c r="B291" s="34"/>
      <c r="C291" s="183" t="s">
        <v>593</v>
      </c>
      <c r="D291" s="183" t="s">
        <v>153</v>
      </c>
      <c r="E291" s="184" t="s">
        <v>594</v>
      </c>
      <c r="F291" s="185" t="s">
        <v>595</v>
      </c>
      <c r="G291" s="186" t="s">
        <v>200</v>
      </c>
      <c r="H291" s="187">
        <v>28.15</v>
      </c>
      <c r="I291" s="188"/>
      <c r="J291" s="189">
        <f>ROUND(I291*H291,2)</f>
        <v>0</v>
      </c>
      <c r="K291" s="185" t="s">
        <v>157</v>
      </c>
      <c r="L291" s="38"/>
      <c r="M291" s="190" t="s">
        <v>1</v>
      </c>
      <c r="N291" s="191" t="s">
        <v>43</v>
      </c>
      <c r="O291" s="66"/>
      <c r="P291" s="192">
        <f>O291*H291</f>
        <v>0</v>
      </c>
      <c r="Q291" s="192">
        <v>2.45329</v>
      </c>
      <c r="R291" s="192">
        <f>Q291*H291</f>
        <v>69.0601135</v>
      </c>
      <c r="S291" s="192">
        <v>0</v>
      </c>
      <c r="T291" s="193">
        <f>S291*H291</f>
        <v>0</v>
      </c>
      <c r="AR291" s="194" t="s">
        <v>167</v>
      </c>
      <c r="AT291" s="194" t="s">
        <v>153</v>
      </c>
      <c r="AU291" s="194" t="s">
        <v>87</v>
      </c>
      <c r="AY291" s="17" t="s">
        <v>151</v>
      </c>
      <c r="BE291" s="195">
        <f>IF(N291="základní",J291,0)</f>
        <v>0</v>
      </c>
      <c r="BF291" s="195">
        <f>IF(N291="snížená",J291,0)</f>
        <v>0</v>
      </c>
      <c r="BG291" s="195">
        <f>IF(N291="zákl. přenesená",J291,0)</f>
        <v>0</v>
      </c>
      <c r="BH291" s="195">
        <f>IF(N291="sníž. přenesená",J291,0)</f>
        <v>0</v>
      </c>
      <c r="BI291" s="195">
        <f>IF(N291="nulová",J291,0)</f>
        <v>0</v>
      </c>
      <c r="BJ291" s="17" t="s">
        <v>14</v>
      </c>
      <c r="BK291" s="195">
        <f>ROUND(I291*H291,2)</f>
        <v>0</v>
      </c>
      <c r="BL291" s="17" t="s">
        <v>167</v>
      </c>
      <c r="BM291" s="194" t="s">
        <v>596</v>
      </c>
    </row>
    <row r="292" spans="2:51" s="14" customFormat="1" ht="11.25">
      <c r="B292" s="246"/>
      <c r="C292" s="247"/>
      <c r="D292" s="212" t="s">
        <v>202</v>
      </c>
      <c r="E292" s="248" t="s">
        <v>1</v>
      </c>
      <c r="F292" s="249" t="s">
        <v>597</v>
      </c>
      <c r="G292" s="247"/>
      <c r="H292" s="248" t="s">
        <v>1</v>
      </c>
      <c r="I292" s="250"/>
      <c r="J292" s="247"/>
      <c r="K292" s="247"/>
      <c r="L292" s="251"/>
      <c r="M292" s="252"/>
      <c r="N292" s="253"/>
      <c r="O292" s="253"/>
      <c r="P292" s="253"/>
      <c r="Q292" s="253"/>
      <c r="R292" s="253"/>
      <c r="S292" s="253"/>
      <c r="T292" s="254"/>
      <c r="AT292" s="255" t="s">
        <v>202</v>
      </c>
      <c r="AU292" s="255" t="s">
        <v>87</v>
      </c>
      <c r="AV292" s="14" t="s">
        <v>14</v>
      </c>
      <c r="AW292" s="14" t="s">
        <v>34</v>
      </c>
      <c r="AX292" s="14" t="s">
        <v>78</v>
      </c>
      <c r="AY292" s="255" t="s">
        <v>151</v>
      </c>
    </row>
    <row r="293" spans="2:51" s="12" customFormat="1" ht="11.25">
      <c r="B293" s="210"/>
      <c r="C293" s="211"/>
      <c r="D293" s="212" t="s">
        <v>202</v>
      </c>
      <c r="E293" s="213" t="s">
        <v>1</v>
      </c>
      <c r="F293" s="214" t="s">
        <v>598</v>
      </c>
      <c r="G293" s="211"/>
      <c r="H293" s="215">
        <v>47.19</v>
      </c>
      <c r="I293" s="216"/>
      <c r="J293" s="211"/>
      <c r="K293" s="211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202</v>
      </c>
      <c r="AU293" s="221" t="s">
        <v>87</v>
      </c>
      <c r="AV293" s="12" t="s">
        <v>87</v>
      </c>
      <c r="AW293" s="12" t="s">
        <v>34</v>
      </c>
      <c r="AX293" s="12" t="s">
        <v>78</v>
      </c>
      <c r="AY293" s="221" t="s">
        <v>151</v>
      </c>
    </row>
    <row r="294" spans="2:51" s="12" customFormat="1" ht="11.25">
      <c r="B294" s="210"/>
      <c r="C294" s="211"/>
      <c r="D294" s="212" t="s">
        <v>202</v>
      </c>
      <c r="E294" s="213" t="s">
        <v>1</v>
      </c>
      <c r="F294" s="214" t="s">
        <v>599</v>
      </c>
      <c r="G294" s="211"/>
      <c r="H294" s="215">
        <v>14.53</v>
      </c>
      <c r="I294" s="216"/>
      <c r="J294" s="211"/>
      <c r="K294" s="211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202</v>
      </c>
      <c r="AU294" s="221" t="s">
        <v>87</v>
      </c>
      <c r="AV294" s="12" t="s">
        <v>87</v>
      </c>
      <c r="AW294" s="12" t="s">
        <v>34</v>
      </c>
      <c r="AX294" s="12" t="s">
        <v>78</v>
      </c>
      <c r="AY294" s="221" t="s">
        <v>151</v>
      </c>
    </row>
    <row r="295" spans="2:51" s="12" customFormat="1" ht="11.25">
      <c r="B295" s="210"/>
      <c r="C295" s="211"/>
      <c r="D295" s="212" t="s">
        <v>202</v>
      </c>
      <c r="E295" s="213" t="s">
        <v>1</v>
      </c>
      <c r="F295" s="214" t="s">
        <v>600</v>
      </c>
      <c r="G295" s="211"/>
      <c r="H295" s="215">
        <v>9.57</v>
      </c>
      <c r="I295" s="216"/>
      <c r="J295" s="211"/>
      <c r="K295" s="211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202</v>
      </c>
      <c r="AU295" s="221" t="s">
        <v>87</v>
      </c>
      <c r="AV295" s="12" t="s">
        <v>87</v>
      </c>
      <c r="AW295" s="12" t="s">
        <v>34</v>
      </c>
      <c r="AX295" s="12" t="s">
        <v>78</v>
      </c>
      <c r="AY295" s="221" t="s">
        <v>151</v>
      </c>
    </row>
    <row r="296" spans="2:51" s="12" customFormat="1" ht="11.25">
      <c r="B296" s="210"/>
      <c r="C296" s="211"/>
      <c r="D296" s="212" t="s">
        <v>202</v>
      </c>
      <c r="E296" s="213" t="s">
        <v>1</v>
      </c>
      <c r="F296" s="214" t="s">
        <v>601</v>
      </c>
      <c r="G296" s="211"/>
      <c r="H296" s="215">
        <v>5.58</v>
      </c>
      <c r="I296" s="216"/>
      <c r="J296" s="211"/>
      <c r="K296" s="211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202</v>
      </c>
      <c r="AU296" s="221" t="s">
        <v>87</v>
      </c>
      <c r="AV296" s="12" t="s">
        <v>87</v>
      </c>
      <c r="AW296" s="12" t="s">
        <v>34</v>
      </c>
      <c r="AX296" s="12" t="s">
        <v>78</v>
      </c>
      <c r="AY296" s="221" t="s">
        <v>151</v>
      </c>
    </row>
    <row r="297" spans="2:51" s="12" customFormat="1" ht="11.25">
      <c r="B297" s="210"/>
      <c r="C297" s="211"/>
      <c r="D297" s="212" t="s">
        <v>202</v>
      </c>
      <c r="E297" s="213" t="s">
        <v>1</v>
      </c>
      <c r="F297" s="214" t="s">
        <v>602</v>
      </c>
      <c r="G297" s="211"/>
      <c r="H297" s="215">
        <v>14.55</v>
      </c>
      <c r="I297" s="216"/>
      <c r="J297" s="211"/>
      <c r="K297" s="211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202</v>
      </c>
      <c r="AU297" s="221" t="s">
        <v>87</v>
      </c>
      <c r="AV297" s="12" t="s">
        <v>87</v>
      </c>
      <c r="AW297" s="12" t="s">
        <v>34</v>
      </c>
      <c r="AX297" s="12" t="s">
        <v>78</v>
      </c>
      <c r="AY297" s="221" t="s">
        <v>151</v>
      </c>
    </row>
    <row r="298" spans="2:51" s="12" customFormat="1" ht="11.25">
      <c r="B298" s="210"/>
      <c r="C298" s="211"/>
      <c r="D298" s="212" t="s">
        <v>202</v>
      </c>
      <c r="E298" s="213" t="s">
        <v>1</v>
      </c>
      <c r="F298" s="214" t="s">
        <v>603</v>
      </c>
      <c r="G298" s="211"/>
      <c r="H298" s="215">
        <v>14.78</v>
      </c>
      <c r="I298" s="216"/>
      <c r="J298" s="211"/>
      <c r="K298" s="211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202</v>
      </c>
      <c r="AU298" s="221" t="s">
        <v>87</v>
      </c>
      <c r="AV298" s="12" t="s">
        <v>87</v>
      </c>
      <c r="AW298" s="12" t="s">
        <v>34</v>
      </c>
      <c r="AX298" s="12" t="s">
        <v>78</v>
      </c>
      <c r="AY298" s="221" t="s">
        <v>151</v>
      </c>
    </row>
    <row r="299" spans="2:51" s="12" customFormat="1" ht="11.25">
      <c r="B299" s="210"/>
      <c r="C299" s="211"/>
      <c r="D299" s="212" t="s">
        <v>202</v>
      </c>
      <c r="E299" s="213" t="s">
        <v>1</v>
      </c>
      <c r="F299" s="214" t="s">
        <v>604</v>
      </c>
      <c r="G299" s="211"/>
      <c r="H299" s="215">
        <v>9.58</v>
      </c>
      <c r="I299" s="216"/>
      <c r="J299" s="211"/>
      <c r="K299" s="211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202</v>
      </c>
      <c r="AU299" s="221" t="s">
        <v>87</v>
      </c>
      <c r="AV299" s="12" t="s">
        <v>87</v>
      </c>
      <c r="AW299" s="12" t="s">
        <v>34</v>
      </c>
      <c r="AX299" s="12" t="s">
        <v>78</v>
      </c>
      <c r="AY299" s="221" t="s">
        <v>151</v>
      </c>
    </row>
    <row r="300" spans="2:51" s="12" customFormat="1" ht="11.25">
      <c r="B300" s="210"/>
      <c r="C300" s="211"/>
      <c r="D300" s="212" t="s">
        <v>202</v>
      </c>
      <c r="E300" s="213" t="s">
        <v>1</v>
      </c>
      <c r="F300" s="214" t="s">
        <v>605</v>
      </c>
      <c r="G300" s="211"/>
      <c r="H300" s="215">
        <v>44</v>
      </c>
      <c r="I300" s="216"/>
      <c r="J300" s="211"/>
      <c r="K300" s="211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202</v>
      </c>
      <c r="AU300" s="221" t="s">
        <v>87</v>
      </c>
      <c r="AV300" s="12" t="s">
        <v>87</v>
      </c>
      <c r="AW300" s="12" t="s">
        <v>34</v>
      </c>
      <c r="AX300" s="12" t="s">
        <v>78</v>
      </c>
      <c r="AY300" s="221" t="s">
        <v>151</v>
      </c>
    </row>
    <row r="301" spans="2:51" s="12" customFormat="1" ht="11.25">
      <c r="B301" s="210"/>
      <c r="C301" s="211"/>
      <c r="D301" s="212" t="s">
        <v>202</v>
      </c>
      <c r="E301" s="213" t="s">
        <v>1</v>
      </c>
      <c r="F301" s="214" t="s">
        <v>606</v>
      </c>
      <c r="G301" s="211"/>
      <c r="H301" s="215">
        <v>5.12</v>
      </c>
      <c r="I301" s="216"/>
      <c r="J301" s="211"/>
      <c r="K301" s="211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202</v>
      </c>
      <c r="AU301" s="221" t="s">
        <v>87</v>
      </c>
      <c r="AV301" s="12" t="s">
        <v>87</v>
      </c>
      <c r="AW301" s="12" t="s">
        <v>34</v>
      </c>
      <c r="AX301" s="12" t="s">
        <v>78</v>
      </c>
      <c r="AY301" s="221" t="s">
        <v>151</v>
      </c>
    </row>
    <row r="302" spans="2:51" s="12" customFormat="1" ht="11.25">
      <c r="B302" s="210"/>
      <c r="C302" s="211"/>
      <c r="D302" s="212" t="s">
        <v>202</v>
      </c>
      <c r="E302" s="213" t="s">
        <v>1</v>
      </c>
      <c r="F302" s="214" t="s">
        <v>607</v>
      </c>
      <c r="G302" s="211"/>
      <c r="H302" s="215">
        <v>8.58</v>
      </c>
      <c r="I302" s="216"/>
      <c r="J302" s="211"/>
      <c r="K302" s="211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202</v>
      </c>
      <c r="AU302" s="221" t="s">
        <v>87</v>
      </c>
      <c r="AV302" s="12" t="s">
        <v>87</v>
      </c>
      <c r="AW302" s="12" t="s">
        <v>34</v>
      </c>
      <c r="AX302" s="12" t="s">
        <v>78</v>
      </c>
      <c r="AY302" s="221" t="s">
        <v>151</v>
      </c>
    </row>
    <row r="303" spans="2:51" s="12" customFormat="1" ht="11.25">
      <c r="B303" s="210"/>
      <c r="C303" s="211"/>
      <c r="D303" s="212" t="s">
        <v>202</v>
      </c>
      <c r="E303" s="213" t="s">
        <v>1</v>
      </c>
      <c r="F303" s="214" t="s">
        <v>608</v>
      </c>
      <c r="G303" s="211"/>
      <c r="H303" s="215">
        <v>13.27</v>
      </c>
      <c r="I303" s="216"/>
      <c r="J303" s="211"/>
      <c r="K303" s="211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202</v>
      </c>
      <c r="AU303" s="221" t="s">
        <v>87</v>
      </c>
      <c r="AV303" s="12" t="s">
        <v>87</v>
      </c>
      <c r="AW303" s="12" t="s">
        <v>34</v>
      </c>
      <c r="AX303" s="12" t="s">
        <v>78</v>
      </c>
      <c r="AY303" s="221" t="s">
        <v>151</v>
      </c>
    </row>
    <row r="304" spans="2:51" s="12" customFormat="1" ht="11.25">
      <c r="B304" s="210"/>
      <c r="C304" s="211"/>
      <c r="D304" s="212" t="s">
        <v>202</v>
      </c>
      <c r="E304" s="213" t="s">
        <v>1</v>
      </c>
      <c r="F304" s="214" t="s">
        <v>609</v>
      </c>
      <c r="G304" s="211"/>
      <c r="H304" s="215">
        <v>7.29</v>
      </c>
      <c r="I304" s="216"/>
      <c r="J304" s="211"/>
      <c r="K304" s="211"/>
      <c r="L304" s="217"/>
      <c r="M304" s="218"/>
      <c r="N304" s="219"/>
      <c r="O304" s="219"/>
      <c r="P304" s="219"/>
      <c r="Q304" s="219"/>
      <c r="R304" s="219"/>
      <c r="S304" s="219"/>
      <c r="T304" s="220"/>
      <c r="AT304" s="221" t="s">
        <v>202</v>
      </c>
      <c r="AU304" s="221" t="s">
        <v>87</v>
      </c>
      <c r="AV304" s="12" t="s">
        <v>87</v>
      </c>
      <c r="AW304" s="12" t="s">
        <v>34</v>
      </c>
      <c r="AX304" s="12" t="s">
        <v>78</v>
      </c>
      <c r="AY304" s="221" t="s">
        <v>151</v>
      </c>
    </row>
    <row r="305" spans="2:51" s="12" customFormat="1" ht="11.25">
      <c r="B305" s="210"/>
      <c r="C305" s="211"/>
      <c r="D305" s="212" t="s">
        <v>202</v>
      </c>
      <c r="E305" s="213" t="s">
        <v>1</v>
      </c>
      <c r="F305" s="214" t="s">
        <v>610</v>
      </c>
      <c r="G305" s="211"/>
      <c r="H305" s="215">
        <v>3.98</v>
      </c>
      <c r="I305" s="216"/>
      <c r="J305" s="211"/>
      <c r="K305" s="211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202</v>
      </c>
      <c r="AU305" s="221" t="s">
        <v>87</v>
      </c>
      <c r="AV305" s="12" t="s">
        <v>87</v>
      </c>
      <c r="AW305" s="12" t="s">
        <v>34</v>
      </c>
      <c r="AX305" s="12" t="s">
        <v>78</v>
      </c>
      <c r="AY305" s="221" t="s">
        <v>151</v>
      </c>
    </row>
    <row r="306" spans="2:51" s="12" customFormat="1" ht="11.25">
      <c r="B306" s="210"/>
      <c r="C306" s="211"/>
      <c r="D306" s="212" t="s">
        <v>202</v>
      </c>
      <c r="E306" s="213" t="s">
        <v>1</v>
      </c>
      <c r="F306" s="214" t="s">
        <v>611</v>
      </c>
      <c r="G306" s="211"/>
      <c r="H306" s="215">
        <v>27.83</v>
      </c>
      <c r="I306" s="216"/>
      <c r="J306" s="211"/>
      <c r="K306" s="211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202</v>
      </c>
      <c r="AU306" s="221" t="s">
        <v>87</v>
      </c>
      <c r="AV306" s="12" t="s">
        <v>87</v>
      </c>
      <c r="AW306" s="12" t="s">
        <v>34</v>
      </c>
      <c r="AX306" s="12" t="s">
        <v>78</v>
      </c>
      <c r="AY306" s="221" t="s">
        <v>151</v>
      </c>
    </row>
    <row r="307" spans="2:51" s="12" customFormat="1" ht="11.25">
      <c r="B307" s="210"/>
      <c r="C307" s="211"/>
      <c r="D307" s="212" t="s">
        <v>202</v>
      </c>
      <c r="E307" s="213" t="s">
        <v>1</v>
      </c>
      <c r="F307" s="214" t="s">
        <v>612</v>
      </c>
      <c r="G307" s="211"/>
      <c r="H307" s="215">
        <v>7.76</v>
      </c>
      <c r="I307" s="216"/>
      <c r="J307" s="211"/>
      <c r="K307" s="211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202</v>
      </c>
      <c r="AU307" s="221" t="s">
        <v>87</v>
      </c>
      <c r="AV307" s="12" t="s">
        <v>87</v>
      </c>
      <c r="AW307" s="12" t="s">
        <v>34</v>
      </c>
      <c r="AX307" s="12" t="s">
        <v>78</v>
      </c>
      <c r="AY307" s="221" t="s">
        <v>151</v>
      </c>
    </row>
    <row r="308" spans="2:51" s="12" customFormat="1" ht="11.25">
      <c r="B308" s="210"/>
      <c r="C308" s="211"/>
      <c r="D308" s="212" t="s">
        <v>202</v>
      </c>
      <c r="E308" s="213" t="s">
        <v>1</v>
      </c>
      <c r="F308" s="214" t="s">
        <v>613</v>
      </c>
      <c r="G308" s="211"/>
      <c r="H308" s="215">
        <v>7.33</v>
      </c>
      <c r="I308" s="216"/>
      <c r="J308" s="211"/>
      <c r="K308" s="211"/>
      <c r="L308" s="217"/>
      <c r="M308" s="218"/>
      <c r="N308" s="219"/>
      <c r="O308" s="219"/>
      <c r="P308" s="219"/>
      <c r="Q308" s="219"/>
      <c r="R308" s="219"/>
      <c r="S308" s="219"/>
      <c r="T308" s="220"/>
      <c r="AT308" s="221" t="s">
        <v>202</v>
      </c>
      <c r="AU308" s="221" t="s">
        <v>87</v>
      </c>
      <c r="AV308" s="12" t="s">
        <v>87</v>
      </c>
      <c r="AW308" s="12" t="s">
        <v>34</v>
      </c>
      <c r="AX308" s="12" t="s">
        <v>78</v>
      </c>
      <c r="AY308" s="221" t="s">
        <v>151</v>
      </c>
    </row>
    <row r="309" spans="2:51" s="12" customFormat="1" ht="11.25">
      <c r="B309" s="210"/>
      <c r="C309" s="211"/>
      <c r="D309" s="212" t="s">
        <v>202</v>
      </c>
      <c r="E309" s="213" t="s">
        <v>1</v>
      </c>
      <c r="F309" s="214" t="s">
        <v>614</v>
      </c>
      <c r="G309" s="211"/>
      <c r="H309" s="215">
        <v>11.36</v>
      </c>
      <c r="I309" s="216"/>
      <c r="J309" s="211"/>
      <c r="K309" s="211"/>
      <c r="L309" s="217"/>
      <c r="M309" s="218"/>
      <c r="N309" s="219"/>
      <c r="O309" s="219"/>
      <c r="P309" s="219"/>
      <c r="Q309" s="219"/>
      <c r="R309" s="219"/>
      <c r="S309" s="219"/>
      <c r="T309" s="220"/>
      <c r="AT309" s="221" t="s">
        <v>202</v>
      </c>
      <c r="AU309" s="221" t="s">
        <v>87</v>
      </c>
      <c r="AV309" s="12" t="s">
        <v>87</v>
      </c>
      <c r="AW309" s="12" t="s">
        <v>34</v>
      </c>
      <c r="AX309" s="12" t="s">
        <v>78</v>
      </c>
      <c r="AY309" s="221" t="s">
        <v>151</v>
      </c>
    </row>
    <row r="310" spans="2:51" s="12" customFormat="1" ht="11.25">
      <c r="B310" s="210"/>
      <c r="C310" s="211"/>
      <c r="D310" s="212" t="s">
        <v>202</v>
      </c>
      <c r="E310" s="213" t="s">
        <v>1</v>
      </c>
      <c r="F310" s="214" t="s">
        <v>615</v>
      </c>
      <c r="G310" s="211"/>
      <c r="H310" s="215">
        <v>7.96</v>
      </c>
      <c r="I310" s="216"/>
      <c r="J310" s="211"/>
      <c r="K310" s="211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202</v>
      </c>
      <c r="AU310" s="221" t="s">
        <v>87</v>
      </c>
      <c r="AV310" s="12" t="s">
        <v>87</v>
      </c>
      <c r="AW310" s="12" t="s">
        <v>34</v>
      </c>
      <c r="AX310" s="12" t="s">
        <v>78</v>
      </c>
      <c r="AY310" s="221" t="s">
        <v>151</v>
      </c>
    </row>
    <row r="311" spans="2:51" s="12" customFormat="1" ht="11.25">
      <c r="B311" s="210"/>
      <c r="C311" s="211"/>
      <c r="D311" s="212" t="s">
        <v>202</v>
      </c>
      <c r="E311" s="213" t="s">
        <v>1</v>
      </c>
      <c r="F311" s="214" t="s">
        <v>616</v>
      </c>
      <c r="G311" s="211"/>
      <c r="H311" s="215">
        <v>3.87</v>
      </c>
      <c r="I311" s="216"/>
      <c r="J311" s="211"/>
      <c r="K311" s="211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202</v>
      </c>
      <c r="AU311" s="221" t="s">
        <v>87</v>
      </c>
      <c r="AV311" s="12" t="s">
        <v>87</v>
      </c>
      <c r="AW311" s="12" t="s">
        <v>34</v>
      </c>
      <c r="AX311" s="12" t="s">
        <v>78</v>
      </c>
      <c r="AY311" s="221" t="s">
        <v>151</v>
      </c>
    </row>
    <row r="312" spans="2:51" s="15" customFormat="1" ht="11.25">
      <c r="B312" s="258"/>
      <c r="C312" s="259"/>
      <c r="D312" s="212" t="s">
        <v>202</v>
      </c>
      <c r="E312" s="260" t="s">
        <v>1</v>
      </c>
      <c r="F312" s="261" t="s">
        <v>561</v>
      </c>
      <c r="G312" s="259"/>
      <c r="H312" s="262">
        <v>264.13</v>
      </c>
      <c r="I312" s="263"/>
      <c r="J312" s="259"/>
      <c r="K312" s="259"/>
      <c r="L312" s="264"/>
      <c r="M312" s="265"/>
      <c r="N312" s="266"/>
      <c r="O312" s="266"/>
      <c r="P312" s="266"/>
      <c r="Q312" s="266"/>
      <c r="R312" s="266"/>
      <c r="S312" s="266"/>
      <c r="T312" s="267"/>
      <c r="AT312" s="268" t="s">
        <v>202</v>
      </c>
      <c r="AU312" s="268" t="s">
        <v>87</v>
      </c>
      <c r="AV312" s="15" t="s">
        <v>163</v>
      </c>
      <c r="AW312" s="15" t="s">
        <v>34</v>
      </c>
      <c r="AX312" s="15" t="s">
        <v>78</v>
      </c>
      <c r="AY312" s="268" t="s">
        <v>151</v>
      </c>
    </row>
    <row r="313" spans="2:51" s="12" customFormat="1" ht="11.25">
      <c r="B313" s="210"/>
      <c r="C313" s="211"/>
      <c r="D313" s="212" t="s">
        <v>202</v>
      </c>
      <c r="E313" s="213" t="s">
        <v>1</v>
      </c>
      <c r="F313" s="214" t="s">
        <v>617</v>
      </c>
      <c r="G313" s="211"/>
      <c r="H313" s="215">
        <v>28.15</v>
      </c>
      <c r="I313" s="216"/>
      <c r="J313" s="211"/>
      <c r="K313" s="211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202</v>
      </c>
      <c r="AU313" s="221" t="s">
        <v>87</v>
      </c>
      <c r="AV313" s="12" t="s">
        <v>87</v>
      </c>
      <c r="AW313" s="12" t="s">
        <v>34</v>
      </c>
      <c r="AX313" s="12" t="s">
        <v>14</v>
      </c>
      <c r="AY313" s="221" t="s">
        <v>151</v>
      </c>
    </row>
    <row r="314" spans="2:65" s="1" customFormat="1" ht="16.5" customHeight="1">
      <c r="B314" s="34"/>
      <c r="C314" s="183" t="s">
        <v>618</v>
      </c>
      <c r="D314" s="183" t="s">
        <v>153</v>
      </c>
      <c r="E314" s="184" t="s">
        <v>619</v>
      </c>
      <c r="F314" s="185" t="s">
        <v>620</v>
      </c>
      <c r="G314" s="186" t="s">
        <v>237</v>
      </c>
      <c r="H314" s="187">
        <v>0.61</v>
      </c>
      <c r="I314" s="188"/>
      <c r="J314" s="189">
        <f>ROUND(I314*H314,2)</f>
        <v>0</v>
      </c>
      <c r="K314" s="185" t="s">
        <v>157</v>
      </c>
      <c r="L314" s="38"/>
      <c r="M314" s="190" t="s">
        <v>1</v>
      </c>
      <c r="N314" s="191" t="s">
        <v>43</v>
      </c>
      <c r="O314" s="66"/>
      <c r="P314" s="192">
        <f>O314*H314</f>
        <v>0</v>
      </c>
      <c r="Q314" s="192">
        <v>1.06277</v>
      </c>
      <c r="R314" s="192">
        <f>Q314*H314</f>
        <v>0.6482897</v>
      </c>
      <c r="S314" s="192">
        <v>0</v>
      </c>
      <c r="T314" s="193">
        <f>S314*H314</f>
        <v>0</v>
      </c>
      <c r="AR314" s="194" t="s">
        <v>167</v>
      </c>
      <c r="AT314" s="194" t="s">
        <v>153</v>
      </c>
      <c r="AU314" s="194" t="s">
        <v>87</v>
      </c>
      <c r="AY314" s="17" t="s">
        <v>151</v>
      </c>
      <c r="BE314" s="195">
        <f>IF(N314="základní",J314,0)</f>
        <v>0</v>
      </c>
      <c r="BF314" s="195">
        <f>IF(N314="snížená",J314,0)</f>
        <v>0</v>
      </c>
      <c r="BG314" s="195">
        <f>IF(N314="zákl. přenesená",J314,0)</f>
        <v>0</v>
      </c>
      <c r="BH314" s="195">
        <f>IF(N314="sníž. přenesená",J314,0)</f>
        <v>0</v>
      </c>
      <c r="BI314" s="195">
        <f>IF(N314="nulová",J314,0)</f>
        <v>0</v>
      </c>
      <c r="BJ314" s="17" t="s">
        <v>14</v>
      </c>
      <c r="BK314" s="195">
        <f>ROUND(I314*H314,2)</f>
        <v>0</v>
      </c>
      <c r="BL314" s="17" t="s">
        <v>167</v>
      </c>
      <c r="BM314" s="194" t="s">
        <v>621</v>
      </c>
    </row>
    <row r="315" spans="2:51" s="12" customFormat="1" ht="22.5">
      <c r="B315" s="210"/>
      <c r="C315" s="211"/>
      <c r="D315" s="212" t="s">
        <v>202</v>
      </c>
      <c r="E315" s="213" t="s">
        <v>1</v>
      </c>
      <c r="F315" s="214" t="s">
        <v>622</v>
      </c>
      <c r="G315" s="211"/>
      <c r="H315" s="215">
        <v>0.61</v>
      </c>
      <c r="I315" s="216"/>
      <c r="J315" s="211"/>
      <c r="K315" s="211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202</v>
      </c>
      <c r="AU315" s="221" t="s">
        <v>87</v>
      </c>
      <c r="AV315" s="12" t="s">
        <v>87</v>
      </c>
      <c r="AW315" s="12" t="s">
        <v>34</v>
      </c>
      <c r="AX315" s="12" t="s">
        <v>14</v>
      </c>
      <c r="AY315" s="221" t="s">
        <v>151</v>
      </c>
    </row>
    <row r="316" spans="2:65" s="1" customFormat="1" ht="24" customHeight="1">
      <c r="B316" s="34"/>
      <c r="C316" s="183" t="s">
        <v>623</v>
      </c>
      <c r="D316" s="183" t="s">
        <v>153</v>
      </c>
      <c r="E316" s="184" t="s">
        <v>624</v>
      </c>
      <c r="F316" s="185" t="s">
        <v>625</v>
      </c>
      <c r="G316" s="186" t="s">
        <v>229</v>
      </c>
      <c r="H316" s="187">
        <v>145.1</v>
      </c>
      <c r="I316" s="188"/>
      <c r="J316" s="189">
        <f>ROUND(I316*H316,2)</f>
        <v>0</v>
      </c>
      <c r="K316" s="185" t="s">
        <v>157</v>
      </c>
      <c r="L316" s="38"/>
      <c r="M316" s="190" t="s">
        <v>1</v>
      </c>
      <c r="N316" s="191" t="s">
        <v>43</v>
      </c>
      <c r="O316" s="66"/>
      <c r="P316" s="192">
        <f>O316*H316</f>
        <v>0</v>
      </c>
      <c r="Q316" s="192">
        <v>0.00012</v>
      </c>
      <c r="R316" s="192">
        <f>Q316*H316</f>
        <v>0.017412</v>
      </c>
      <c r="S316" s="192">
        <v>0</v>
      </c>
      <c r="T316" s="193">
        <f>S316*H316</f>
        <v>0</v>
      </c>
      <c r="AR316" s="194" t="s">
        <v>167</v>
      </c>
      <c r="AT316" s="194" t="s">
        <v>153</v>
      </c>
      <c r="AU316" s="194" t="s">
        <v>87</v>
      </c>
      <c r="AY316" s="17" t="s">
        <v>151</v>
      </c>
      <c r="BE316" s="195">
        <f>IF(N316="základní",J316,0)</f>
        <v>0</v>
      </c>
      <c r="BF316" s="195">
        <f>IF(N316="snížená",J316,0)</f>
        <v>0</v>
      </c>
      <c r="BG316" s="195">
        <f>IF(N316="zákl. přenesená",J316,0)</f>
        <v>0</v>
      </c>
      <c r="BH316" s="195">
        <f>IF(N316="sníž. přenesená",J316,0)</f>
        <v>0</v>
      </c>
      <c r="BI316" s="195">
        <f>IF(N316="nulová",J316,0)</f>
        <v>0</v>
      </c>
      <c r="BJ316" s="17" t="s">
        <v>14</v>
      </c>
      <c r="BK316" s="195">
        <f>ROUND(I316*H316,2)</f>
        <v>0</v>
      </c>
      <c r="BL316" s="17" t="s">
        <v>167</v>
      </c>
      <c r="BM316" s="194" t="s">
        <v>626</v>
      </c>
    </row>
    <row r="317" spans="2:51" s="12" customFormat="1" ht="22.5">
      <c r="B317" s="210"/>
      <c r="C317" s="211"/>
      <c r="D317" s="212" t="s">
        <v>202</v>
      </c>
      <c r="E317" s="213" t="s">
        <v>1</v>
      </c>
      <c r="F317" s="214" t="s">
        <v>627</v>
      </c>
      <c r="G317" s="211"/>
      <c r="H317" s="215">
        <v>145.1</v>
      </c>
      <c r="I317" s="216"/>
      <c r="J317" s="211"/>
      <c r="K317" s="211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202</v>
      </c>
      <c r="AU317" s="221" t="s">
        <v>87</v>
      </c>
      <c r="AV317" s="12" t="s">
        <v>87</v>
      </c>
      <c r="AW317" s="12" t="s">
        <v>34</v>
      </c>
      <c r="AX317" s="12" t="s">
        <v>14</v>
      </c>
      <c r="AY317" s="221" t="s">
        <v>151</v>
      </c>
    </row>
    <row r="318" spans="2:65" s="1" customFormat="1" ht="16.5" customHeight="1">
      <c r="B318" s="34"/>
      <c r="C318" s="183" t="s">
        <v>628</v>
      </c>
      <c r="D318" s="183" t="s">
        <v>153</v>
      </c>
      <c r="E318" s="184" t="s">
        <v>629</v>
      </c>
      <c r="F318" s="185" t="s">
        <v>630</v>
      </c>
      <c r="G318" s="186" t="s">
        <v>188</v>
      </c>
      <c r="H318" s="187">
        <v>4.85</v>
      </c>
      <c r="I318" s="188"/>
      <c r="J318" s="189">
        <f>ROUND(I318*H318,2)</f>
        <v>0</v>
      </c>
      <c r="K318" s="185" t="s">
        <v>157</v>
      </c>
      <c r="L318" s="38"/>
      <c r="M318" s="190" t="s">
        <v>1</v>
      </c>
      <c r="N318" s="191" t="s">
        <v>43</v>
      </c>
      <c r="O318" s="66"/>
      <c r="P318" s="192">
        <f>O318*H318</f>
        <v>0</v>
      </c>
      <c r="Q318" s="192">
        <v>0.3674</v>
      </c>
      <c r="R318" s="192">
        <f>Q318*H318</f>
        <v>1.78189</v>
      </c>
      <c r="S318" s="192">
        <v>0</v>
      </c>
      <c r="T318" s="193">
        <f>S318*H318</f>
        <v>0</v>
      </c>
      <c r="AR318" s="194" t="s">
        <v>167</v>
      </c>
      <c r="AT318" s="194" t="s">
        <v>153</v>
      </c>
      <c r="AU318" s="194" t="s">
        <v>87</v>
      </c>
      <c r="AY318" s="17" t="s">
        <v>151</v>
      </c>
      <c r="BE318" s="195">
        <f>IF(N318="základní",J318,0)</f>
        <v>0</v>
      </c>
      <c r="BF318" s="195">
        <f>IF(N318="snížená",J318,0)</f>
        <v>0</v>
      </c>
      <c r="BG318" s="195">
        <f>IF(N318="zákl. přenesená",J318,0)</f>
        <v>0</v>
      </c>
      <c r="BH318" s="195">
        <f>IF(N318="sníž. přenesená",J318,0)</f>
        <v>0</v>
      </c>
      <c r="BI318" s="195">
        <f>IF(N318="nulová",J318,0)</f>
        <v>0</v>
      </c>
      <c r="BJ318" s="17" t="s">
        <v>14</v>
      </c>
      <c r="BK318" s="195">
        <f>ROUND(I318*H318,2)</f>
        <v>0</v>
      </c>
      <c r="BL318" s="17" t="s">
        <v>167</v>
      </c>
      <c r="BM318" s="194" t="s">
        <v>631</v>
      </c>
    </row>
    <row r="319" spans="2:51" s="12" customFormat="1" ht="11.25">
      <c r="B319" s="210"/>
      <c r="C319" s="211"/>
      <c r="D319" s="212" t="s">
        <v>202</v>
      </c>
      <c r="E319" s="213" t="s">
        <v>1</v>
      </c>
      <c r="F319" s="214" t="s">
        <v>632</v>
      </c>
      <c r="G319" s="211"/>
      <c r="H319" s="215">
        <v>4.85</v>
      </c>
      <c r="I319" s="216"/>
      <c r="J319" s="211"/>
      <c r="K319" s="211"/>
      <c r="L319" s="217"/>
      <c r="M319" s="218"/>
      <c r="N319" s="219"/>
      <c r="O319" s="219"/>
      <c r="P319" s="219"/>
      <c r="Q319" s="219"/>
      <c r="R319" s="219"/>
      <c r="S319" s="219"/>
      <c r="T319" s="220"/>
      <c r="AT319" s="221" t="s">
        <v>202</v>
      </c>
      <c r="AU319" s="221" t="s">
        <v>87</v>
      </c>
      <c r="AV319" s="12" t="s">
        <v>87</v>
      </c>
      <c r="AW319" s="12" t="s">
        <v>34</v>
      </c>
      <c r="AX319" s="12" t="s">
        <v>14</v>
      </c>
      <c r="AY319" s="221" t="s">
        <v>151</v>
      </c>
    </row>
    <row r="320" spans="2:65" s="1" customFormat="1" ht="24" customHeight="1">
      <c r="B320" s="34"/>
      <c r="C320" s="183" t="s">
        <v>633</v>
      </c>
      <c r="D320" s="183" t="s">
        <v>153</v>
      </c>
      <c r="E320" s="184" t="s">
        <v>634</v>
      </c>
      <c r="F320" s="185" t="s">
        <v>635</v>
      </c>
      <c r="G320" s="186" t="s">
        <v>229</v>
      </c>
      <c r="H320" s="187">
        <v>9.74</v>
      </c>
      <c r="I320" s="188"/>
      <c r="J320" s="189">
        <f>ROUND(I320*H320,2)</f>
        <v>0</v>
      </c>
      <c r="K320" s="185" t="s">
        <v>157</v>
      </c>
      <c r="L320" s="38"/>
      <c r="M320" s="190" t="s">
        <v>1</v>
      </c>
      <c r="N320" s="191" t="s">
        <v>43</v>
      </c>
      <c r="O320" s="66"/>
      <c r="P320" s="192">
        <f>O320*H320</f>
        <v>0</v>
      </c>
      <c r="Q320" s="192">
        <v>0.12895</v>
      </c>
      <c r="R320" s="192">
        <f>Q320*H320</f>
        <v>1.255973</v>
      </c>
      <c r="S320" s="192">
        <v>0</v>
      </c>
      <c r="T320" s="193">
        <f>S320*H320</f>
        <v>0</v>
      </c>
      <c r="AR320" s="194" t="s">
        <v>167</v>
      </c>
      <c r="AT320" s="194" t="s">
        <v>153</v>
      </c>
      <c r="AU320" s="194" t="s">
        <v>87</v>
      </c>
      <c r="AY320" s="17" t="s">
        <v>151</v>
      </c>
      <c r="BE320" s="195">
        <f>IF(N320="základní",J320,0)</f>
        <v>0</v>
      </c>
      <c r="BF320" s="195">
        <f>IF(N320="snížená",J320,0)</f>
        <v>0</v>
      </c>
      <c r="BG320" s="195">
        <f>IF(N320="zákl. přenesená",J320,0)</f>
        <v>0</v>
      </c>
      <c r="BH320" s="195">
        <f>IF(N320="sníž. přenesená",J320,0)</f>
        <v>0</v>
      </c>
      <c r="BI320" s="195">
        <f>IF(N320="nulová",J320,0)</f>
        <v>0</v>
      </c>
      <c r="BJ320" s="17" t="s">
        <v>14</v>
      </c>
      <c r="BK320" s="195">
        <f>ROUND(I320*H320,2)</f>
        <v>0</v>
      </c>
      <c r="BL320" s="17" t="s">
        <v>167</v>
      </c>
      <c r="BM320" s="194" t="s">
        <v>636</v>
      </c>
    </row>
    <row r="321" spans="2:51" s="12" customFormat="1" ht="11.25">
      <c r="B321" s="210"/>
      <c r="C321" s="211"/>
      <c r="D321" s="212" t="s">
        <v>202</v>
      </c>
      <c r="E321" s="213" t="s">
        <v>1</v>
      </c>
      <c r="F321" s="214" t="s">
        <v>637</v>
      </c>
      <c r="G321" s="211"/>
      <c r="H321" s="215">
        <v>9.74</v>
      </c>
      <c r="I321" s="216"/>
      <c r="J321" s="211"/>
      <c r="K321" s="211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202</v>
      </c>
      <c r="AU321" s="221" t="s">
        <v>87</v>
      </c>
      <c r="AV321" s="12" t="s">
        <v>87</v>
      </c>
      <c r="AW321" s="12" t="s">
        <v>34</v>
      </c>
      <c r="AX321" s="12" t="s">
        <v>14</v>
      </c>
      <c r="AY321" s="221" t="s">
        <v>151</v>
      </c>
    </row>
    <row r="322" spans="2:65" s="1" customFormat="1" ht="24" customHeight="1">
      <c r="B322" s="34"/>
      <c r="C322" s="183" t="s">
        <v>638</v>
      </c>
      <c r="D322" s="183" t="s">
        <v>153</v>
      </c>
      <c r="E322" s="184" t="s">
        <v>639</v>
      </c>
      <c r="F322" s="185" t="s">
        <v>640</v>
      </c>
      <c r="G322" s="186" t="s">
        <v>188</v>
      </c>
      <c r="H322" s="187">
        <v>5.335</v>
      </c>
      <c r="I322" s="188"/>
      <c r="J322" s="189">
        <f>ROUND(I322*H322,2)</f>
        <v>0</v>
      </c>
      <c r="K322" s="185" t="s">
        <v>157</v>
      </c>
      <c r="L322" s="38"/>
      <c r="M322" s="190" t="s">
        <v>1</v>
      </c>
      <c r="N322" s="191" t="s">
        <v>43</v>
      </c>
      <c r="O322" s="66"/>
      <c r="P322" s="192">
        <f>O322*H322</f>
        <v>0</v>
      </c>
      <c r="Q322" s="192">
        <v>0.00047</v>
      </c>
      <c r="R322" s="192">
        <f>Q322*H322</f>
        <v>0.00250745</v>
      </c>
      <c r="S322" s="192">
        <v>0</v>
      </c>
      <c r="T322" s="193">
        <f>S322*H322</f>
        <v>0</v>
      </c>
      <c r="AR322" s="194" t="s">
        <v>167</v>
      </c>
      <c r="AT322" s="194" t="s">
        <v>153</v>
      </c>
      <c r="AU322" s="194" t="s">
        <v>87</v>
      </c>
      <c r="AY322" s="17" t="s">
        <v>151</v>
      </c>
      <c r="BE322" s="195">
        <f>IF(N322="základní",J322,0)</f>
        <v>0</v>
      </c>
      <c r="BF322" s="195">
        <f>IF(N322="snížená",J322,0)</f>
        <v>0</v>
      </c>
      <c r="BG322" s="195">
        <f>IF(N322="zákl. přenesená",J322,0)</f>
        <v>0</v>
      </c>
      <c r="BH322" s="195">
        <f>IF(N322="sníž. přenesená",J322,0)</f>
        <v>0</v>
      </c>
      <c r="BI322" s="195">
        <f>IF(N322="nulová",J322,0)</f>
        <v>0</v>
      </c>
      <c r="BJ322" s="17" t="s">
        <v>14</v>
      </c>
      <c r="BK322" s="195">
        <f>ROUND(I322*H322,2)</f>
        <v>0</v>
      </c>
      <c r="BL322" s="17" t="s">
        <v>167</v>
      </c>
      <c r="BM322" s="194" t="s">
        <v>641</v>
      </c>
    </row>
    <row r="323" spans="2:51" s="12" customFormat="1" ht="11.25">
      <c r="B323" s="210"/>
      <c r="C323" s="211"/>
      <c r="D323" s="212" t="s">
        <v>202</v>
      </c>
      <c r="E323" s="213" t="s">
        <v>1</v>
      </c>
      <c r="F323" s="214" t="s">
        <v>642</v>
      </c>
      <c r="G323" s="211"/>
      <c r="H323" s="215">
        <v>5.335</v>
      </c>
      <c r="I323" s="216"/>
      <c r="J323" s="211"/>
      <c r="K323" s="211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202</v>
      </c>
      <c r="AU323" s="221" t="s">
        <v>87</v>
      </c>
      <c r="AV323" s="12" t="s">
        <v>87</v>
      </c>
      <c r="AW323" s="12" t="s">
        <v>34</v>
      </c>
      <c r="AX323" s="12" t="s">
        <v>14</v>
      </c>
      <c r="AY323" s="221" t="s">
        <v>151</v>
      </c>
    </row>
    <row r="324" spans="2:63" s="10" customFormat="1" ht="20.85" customHeight="1">
      <c r="B324" s="169"/>
      <c r="C324" s="170"/>
      <c r="D324" s="171" t="s">
        <v>77</v>
      </c>
      <c r="E324" s="208" t="s">
        <v>593</v>
      </c>
      <c r="F324" s="208" t="s">
        <v>643</v>
      </c>
      <c r="G324" s="170"/>
      <c r="H324" s="170"/>
      <c r="I324" s="173"/>
      <c r="J324" s="209">
        <f>BK324</f>
        <v>0</v>
      </c>
      <c r="K324" s="170"/>
      <c r="L324" s="175"/>
      <c r="M324" s="176"/>
      <c r="N324" s="177"/>
      <c r="O324" s="177"/>
      <c r="P324" s="178">
        <f>SUM(P325:P354)</f>
        <v>0</v>
      </c>
      <c r="Q324" s="177"/>
      <c r="R324" s="178">
        <f>SUM(R325:R354)</f>
        <v>0</v>
      </c>
      <c r="S324" s="177"/>
      <c r="T324" s="179">
        <f>SUM(T325:T354)</f>
        <v>0</v>
      </c>
      <c r="AR324" s="180" t="s">
        <v>14</v>
      </c>
      <c r="AT324" s="181" t="s">
        <v>77</v>
      </c>
      <c r="AU324" s="181" t="s">
        <v>87</v>
      </c>
      <c r="AY324" s="180" t="s">
        <v>151</v>
      </c>
      <c r="BK324" s="182">
        <f>SUM(BK325:BK354)</f>
        <v>0</v>
      </c>
    </row>
    <row r="325" spans="2:65" s="1" customFormat="1" ht="24" customHeight="1">
      <c r="B325" s="34"/>
      <c r="C325" s="183" t="s">
        <v>644</v>
      </c>
      <c r="D325" s="183" t="s">
        <v>153</v>
      </c>
      <c r="E325" s="184" t="s">
        <v>645</v>
      </c>
      <c r="F325" s="185" t="s">
        <v>646</v>
      </c>
      <c r="G325" s="186" t="s">
        <v>412</v>
      </c>
      <c r="H325" s="187">
        <v>1</v>
      </c>
      <c r="I325" s="188"/>
      <c r="J325" s="189">
        <f>ROUND(I325*H325,2)</f>
        <v>0</v>
      </c>
      <c r="K325" s="185" t="s">
        <v>1</v>
      </c>
      <c r="L325" s="38"/>
      <c r="M325" s="190" t="s">
        <v>1</v>
      </c>
      <c r="N325" s="191" t="s">
        <v>43</v>
      </c>
      <c r="O325" s="66"/>
      <c r="P325" s="192">
        <f>O325*H325</f>
        <v>0</v>
      </c>
      <c r="Q325" s="192">
        <v>0</v>
      </c>
      <c r="R325" s="192">
        <f>Q325*H325</f>
        <v>0</v>
      </c>
      <c r="S325" s="192">
        <v>0</v>
      </c>
      <c r="T325" s="193">
        <f>S325*H325</f>
        <v>0</v>
      </c>
      <c r="AR325" s="194" t="s">
        <v>167</v>
      </c>
      <c r="AT325" s="194" t="s">
        <v>153</v>
      </c>
      <c r="AU325" s="194" t="s">
        <v>163</v>
      </c>
      <c r="AY325" s="17" t="s">
        <v>151</v>
      </c>
      <c r="BE325" s="195">
        <f>IF(N325="základní",J325,0)</f>
        <v>0</v>
      </c>
      <c r="BF325" s="195">
        <f>IF(N325="snížená",J325,0)</f>
        <v>0</v>
      </c>
      <c r="BG325" s="195">
        <f>IF(N325="zákl. přenesená",J325,0)</f>
        <v>0</v>
      </c>
      <c r="BH325" s="195">
        <f>IF(N325="sníž. přenesená",J325,0)</f>
        <v>0</v>
      </c>
      <c r="BI325" s="195">
        <f>IF(N325="nulová",J325,0)</f>
        <v>0</v>
      </c>
      <c r="BJ325" s="17" t="s">
        <v>14</v>
      </c>
      <c r="BK325" s="195">
        <f>ROUND(I325*H325,2)</f>
        <v>0</v>
      </c>
      <c r="BL325" s="17" t="s">
        <v>167</v>
      </c>
      <c r="BM325" s="194" t="s">
        <v>647</v>
      </c>
    </row>
    <row r="326" spans="2:51" s="12" customFormat="1" ht="11.25">
      <c r="B326" s="210"/>
      <c r="C326" s="211"/>
      <c r="D326" s="212" t="s">
        <v>202</v>
      </c>
      <c r="E326" s="213" t="s">
        <v>1</v>
      </c>
      <c r="F326" s="214" t="s">
        <v>648</v>
      </c>
      <c r="G326" s="211"/>
      <c r="H326" s="215">
        <v>1</v>
      </c>
      <c r="I326" s="216"/>
      <c r="J326" s="211"/>
      <c r="K326" s="211"/>
      <c r="L326" s="217"/>
      <c r="M326" s="218"/>
      <c r="N326" s="219"/>
      <c r="O326" s="219"/>
      <c r="P326" s="219"/>
      <c r="Q326" s="219"/>
      <c r="R326" s="219"/>
      <c r="S326" s="219"/>
      <c r="T326" s="220"/>
      <c r="AT326" s="221" t="s">
        <v>202</v>
      </c>
      <c r="AU326" s="221" t="s">
        <v>163</v>
      </c>
      <c r="AV326" s="12" t="s">
        <v>87</v>
      </c>
      <c r="AW326" s="12" t="s">
        <v>34</v>
      </c>
      <c r="AX326" s="12" t="s">
        <v>14</v>
      </c>
      <c r="AY326" s="221" t="s">
        <v>151</v>
      </c>
    </row>
    <row r="327" spans="2:65" s="1" customFormat="1" ht="24" customHeight="1">
      <c r="B327" s="34"/>
      <c r="C327" s="183" t="s">
        <v>649</v>
      </c>
      <c r="D327" s="183" t="s">
        <v>153</v>
      </c>
      <c r="E327" s="184" t="s">
        <v>650</v>
      </c>
      <c r="F327" s="185" t="s">
        <v>651</v>
      </c>
      <c r="G327" s="186" t="s">
        <v>412</v>
      </c>
      <c r="H327" s="187">
        <v>1</v>
      </c>
      <c r="I327" s="188"/>
      <c r="J327" s="189">
        <f>ROUND(I327*H327,2)</f>
        <v>0</v>
      </c>
      <c r="K327" s="185" t="s">
        <v>1</v>
      </c>
      <c r="L327" s="38"/>
      <c r="M327" s="190" t="s">
        <v>1</v>
      </c>
      <c r="N327" s="191" t="s">
        <v>43</v>
      </c>
      <c r="O327" s="66"/>
      <c r="P327" s="192">
        <f>O327*H327</f>
        <v>0</v>
      </c>
      <c r="Q327" s="192">
        <v>0</v>
      </c>
      <c r="R327" s="192">
        <f>Q327*H327</f>
        <v>0</v>
      </c>
      <c r="S327" s="192">
        <v>0</v>
      </c>
      <c r="T327" s="193">
        <f>S327*H327</f>
        <v>0</v>
      </c>
      <c r="AR327" s="194" t="s">
        <v>167</v>
      </c>
      <c r="AT327" s="194" t="s">
        <v>153</v>
      </c>
      <c r="AU327" s="194" t="s">
        <v>163</v>
      </c>
      <c r="AY327" s="17" t="s">
        <v>151</v>
      </c>
      <c r="BE327" s="195">
        <f>IF(N327="základní",J327,0)</f>
        <v>0</v>
      </c>
      <c r="BF327" s="195">
        <f>IF(N327="snížená",J327,0)</f>
        <v>0</v>
      </c>
      <c r="BG327" s="195">
        <f>IF(N327="zákl. přenesená",J327,0)</f>
        <v>0</v>
      </c>
      <c r="BH327" s="195">
        <f>IF(N327="sníž. přenesená",J327,0)</f>
        <v>0</v>
      </c>
      <c r="BI327" s="195">
        <f>IF(N327="nulová",J327,0)</f>
        <v>0</v>
      </c>
      <c r="BJ327" s="17" t="s">
        <v>14</v>
      </c>
      <c r="BK327" s="195">
        <f>ROUND(I327*H327,2)</f>
        <v>0</v>
      </c>
      <c r="BL327" s="17" t="s">
        <v>167</v>
      </c>
      <c r="BM327" s="194" t="s">
        <v>652</v>
      </c>
    </row>
    <row r="328" spans="2:51" s="12" customFormat="1" ht="11.25">
      <c r="B328" s="210"/>
      <c r="C328" s="211"/>
      <c r="D328" s="212" t="s">
        <v>202</v>
      </c>
      <c r="E328" s="213" t="s">
        <v>1</v>
      </c>
      <c r="F328" s="214" t="s">
        <v>653</v>
      </c>
      <c r="G328" s="211"/>
      <c r="H328" s="215">
        <v>1</v>
      </c>
      <c r="I328" s="216"/>
      <c r="J328" s="211"/>
      <c r="K328" s="211"/>
      <c r="L328" s="217"/>
      <c r="M328" s="218"/>
      <c r="N328" s="219"/>
      <c r="O328" s="219"/>
      <c r="P328" s="219"/>
      <c r="Q328" s="219"/>
      <c r="R328" s="219"/>
      <c r="S328" s="219"/>
      <c r="T328" s="220"/>
      <c r="AT328" s="221" t="s">
        <v>202</v>
      </c>
      <c r="AU328" s="221" t="s">
        <v>163</v>
      </c>
      <c r="AV328" s="12" t="s">
        <v>87</v>
      </c>
      <c r="AW328" s="12" t="s">
        <v>34</v>
      </c>
      <c r="AX328" s="12" t="s">
        <v>14</v>
      </c>
      <c r="AY328" s="221" t="s">
        <v>151</v>
      </c>
    </row>
    <row r="329" spans="2:65" s="1" customFormat="1" ht="24" customHeight="1">
      <c r="B329" s="34"/>
      <c r="C329" s="183" t="s">
        <v>654</v>
      </c>
      <c r="D329" s="183" t="s">
        <v>153</v>
      </c>
      <c r="E329" s="184" t="s">
        <v>655</v>
      </c>
      <c r="F329" s="185" t="s">
        <v>656</v>
      </c>
      <c r="G329" s="186" t="s">
        <v>412</v>
      </c>
      <c r="H329" s="187">
        <v>1</v>
      </c>
      <c r="I329" s="188"/>
      <c r="J329" s="189">
        <f>ROUND(I329*H329,2)</f>
        <v>0</v>
      </c>
      <c r="K329" s="185" t="s">
        <v>1</v>
      </c>
      <c r="L329" s="38"/>
      <c r="M329" s="190" t="s">
        <v>1</v>
      </c>
      <c r="N329" s="191" t="s">
        <v>43</v>
      </c>
      <c r="O329" s="66"/>
      <c r="P329" s="192">
        <f>O329*H329</f>
        <v>0</v>
      </c>
      <c r="Q329" s="192">
        <v>0</v>
      </c>
      <c r="R329" s="192">
        <f>Q329*H329</f>
        <v>0</v>
      </c>
      <c r="S329" s="192">
        <v>0</v>
      </c>
      <c r="T329" s="193">
        <f>S329*H329</f>
        <v>0</v>
      </c>
      <c r="AR329" s="194" t="s">
        <v>167</v>
      </c>
      <c r="AT329" s="194" t="s">
        <v>153</v>
      </c>
      <c r="AU329" s="194" t="s">
        <v>163</v>
      </c>
      <c r="AY329" s="17" t="s">
        <v>151</v>
      </c>
      <c r="BE329" s="195">
        <f>IF(N329="základní",J329,0)</f>
        <v>0</v>
      </c>
      <c r="BF329" s="195">
        <f>IF(N329="snížená",J329,0)</f>
        <v>0</v>
      </c>
      <c r="BG329" s="195">
        <f>IF(N329="zákl. přenesená",J329,0)</f>
        <v>0</v>
      </c>
      <c r="BH329" s="195">
        <f>IF(N329="sníž. přenesená",J329,0)</f>
        <v>0</v>
      </c>
      <c r="BI329" s="195">
        <f>IF(N329="nulová",J329,0)</f>
        <v>0</v>
      </c>
      <c r="BJ329" s="17" t="s">
        <v>14</v>
      </c>
      <c r="BK329" s="195">
        <f>ROUND(I329*H329,2)</f>
        <v>0</v>
      </c>
      <c r="BL329" s="17" t="s">
        <v>167</v>
      </c>
      <c r="BM329" s="194" t="s">
        <v>657</v>
      </c>
    </row>
    <row r="330" spans="2:51" s="12" customFormat="1" ht="11.25">
      <c r="B330" s="210"/>
      <c r="C330" s="211"/>
      <c r="D330" s="212" t="s">
        <v>202</v>
      </c>
      <c r="E330" s="213" t="s">
        <v>1</v>
      </c>
      <c r="F330" s="214" t="s">
        <v>653</v>
      </c>
      <c r="G330" s="211"/>
      <c r="H330" s="215">
        <v>1</v>
      </c>
      <c r="I330" s="216"/>
      <c r="J330" s="211"/>
      <c r="K330" s="211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202</v>
      </c>
      <c r="AU330" s="221" t="s">
        <v>163</v>
      </c>
      <c r="AV330" s="12" t="s">
        <v>87</v>
      </c>
      <c r="AW330" s="12" t="s">
        <v>34</v>
      </c>
      <c r="AX330" s="12" t="s">
        <v>14</v>
      </c>
      <c r="AY330" s="221" t="s">
        <v>151</v>
      </c>
    </row>
    <row r="331" spans="2:65" s="1" customFormat="1" ht="24" customHeight="1">
      <c r="B331" s="34"/>
      <c r="C331" s="183" t="s">
        <v>658</v>
      </c>
      <c r="D331" s="183" t="s">
        <v>153</v>
      </c>
      <c r="E331" s="184" t="s">
        <v>659</v>
      </c>
      <c r="F331" s="185" t="s">
        <v>656</v>
      </c>
      <c r="G331" s="186" t="s">
        <v>1</v>
      </c>
      <c r="H331" s="187">
        <v>1</v>
      </c>
      <c r="I331" s="188"/>
      <c r="J331" s="189">
        <f>ROUND(I331*H331,2)</f>
        <v>0</v>
      </c>
      <c r="K331" s="185" t="s">
        <v>1</v>
      </c>
      <c r="L331" s="38"/>
      <c r="M331" s="190" t="s">
        <v>1</v>
      </c>
      <c r="N331" s="191" t="s">
        <v>43</v>
      </c>
      <c r="O331" s="66"/>
      <c r="P331" s="192">
        <f>O331*H331</f>
        <v>0</v>
      </c>
      <c r="Q331" s="192">
        <v>0</v>
      </c>
      <c r="R331" s="192">
        <f>Q331*H331</f>
        <v>0</v>
      </c>
      <c r="S331" s="192">
        <v>0</v>
      </c>
      <c r="T331" s="193">
        <f>S331*H331</f>
        <v>0</v>
      </c>
      <c r="AR331" s="194" t="s">
        <v>167</v>
      </c>
      <c r="AT331" s="194" t="s">
        <v>153</v>
      </c>
      <c r="AU331" s="194" t="s">
        <v>163</v>
      </c>
      <c r="AY331" s="17" t="s">
        <v>151</v>
      </c>
      <c r="BE331" s="195">
        <f>IF(N331="základní",J331,0)</f>
        <v>0</v>
      </c>
      <c r="BF331" s="195">
        <f>IF(N331="snížená",J331,0)</f>
        <v>0</v>
      </c>
      <c r="BG331" s="195">
        <f>IF(N331="zákl. přenesená",J331,0)</f>
        <v>0</v>
      </c>
      <c r="BH331" s="195">
        <f>IF(N331="sníž. přenesená",J331,0)</f>
        <v>0</v>
      </c>
      <c r="BI331" s="195">
        <f>IF(N331="nulová",J331,0)</f>
        <v>0</v>
      </c>
      <c r="BJ331" s="17" t="s">
        <v>14</v>
      </c>
      <c r="BK331" s="195">
        <f>ROUND(I331*H331,2)</f>
        <v>0</v>
      </c>
      <c r="BL331" s="17" t="s">
        <v>167</v>
      </c>
      <c r="BM331" s="194" t="s">
        <v>660</v>
      </c>
    </row>
    <row r="332" spans="2:51" s="12" customFormat="1" ht="11.25">
      <c r="B332" s="210"/>
      <c r="C332" s="211"/>
      <c r="D332" s="212" t="s">
        <v>202</v>
      </c>
      <c r="E332" s="213" t="s">
        <v>1</v>
      </c>
      <c r="F332" s="214" t="s">
        <v>653</v>
      </c>
      <c r="G332" s="211"/>
      <c r="H332" s="215">
        <v>1</v>
      </c>
      <c r="I332" s="216"/>
      <c r="J332" s="211"/>
      <c r="K332" s="211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202</v>
      </c>
      <c r="AU332" s="221" t="s">
        <v>163</v>
      </c>
      <c r="AV332" s="12" t="s">
        <v>87</v>
      </c>
      <c r="AW332" s="12" t="s">
        <v>34</v>
      </c>
      <c r="AX332" s="12" t="s">
        <v>14</v>
      </c>
      <c r="AY332" s="221" t="s">
        <v>151</v>
      </c>
    </row>
    <row r="333" spans="2:65" s="1" customFormat="1" ht="24" customHeight="1">
      <c r="B333" s="34"/>
      <c r="C333" s="183" t="s">
        <v>661</v>
      </c>
      <c r="D333" s="183" t="s">
        <v>153</v>
      </c>
      <c r="E333" s="184" t="s">
        <v>662</v>
      </c>
      <c r="F333" s="185" t="s">
        <v>663</v>
      </c>
      <c r="G333" s="186" t="s">
        <v>412</v>
      </c>
      <c r="H333" s="187">
        <v>1</v>
      </c>
      <c r="I333" s="188"/>
      <c r="J333" s="189">
        <f>ROUND(I333*H333,2)</f>
        <v>0</v>
      </c>
      <c r="K333" s="185" t="s">
        <v>1</v>
      </c>
      <c r="L333" s="38"/>
      <c r="M333" s="190" t="s">
        <v>1</v>
      </c>
      <c r="N333" s="191" t="s">
        <v>43</v>
      </c>
      <c r="O333" s="66"/>
      <c r="P333" s="192">
        <f>O333*H333</f>
        <v>0</v>
      </c>
      <c r="Q333" s="192">
        <v>0</v>
      </c>
      <c r="R333" s="192">
        <f>Q333*H333</f>
        <v>0</v>
      </c>
      <c r="S333" s="192">
        <v>0</v>
      </c>
      <c r="T333" s="193">
        <f>S333*H333</f>
        <v>0</v>
      </c>
      <c r="AR333" s="194" t="s">
        <v>167</v>
      </c>
      <c r="AT333" s="194" t="s">
        <v>153</v>
      </c>
      <c r="AU333" s="194" t="s">
        <v>163</v>
      </c>
      <c r="AY333" s="17" t="s">
        <v>151</v>
      </c>
      <c r="BE333" s="195">
        <f>IF(N333="základní",J333,0)</f>
        <v>0</v>
      </c>
      <c r="BF333" s="195">
        <f>IF(N333="snížená",J333,0)</f>
        <v>0</v>
      </c>
      <c r="BG333" s="195">
        <f>IF(N333="zákl. přenesená",J333,0)</f>
        <v>0</v>
      </c>
      <c r="BH333" s="195">
        <f>IF(N333="sníž. přenesená",J333,0)</f>
        <v>0</v>
      </c>
      <c r="BI333" s="195">
        <f>IF(N333="nulová",J333,0)</f>
        <v>0</v>
      </c>
      <c r="BJ333" s="17" t="s">
        <v>14</v>
      </c>
      <c r="BK333" s="195">
        <f>ROUND(I333*H333,2)</f>
        <v>0</v>
      </c>
      <c r="BL333" s="17" t="s">
        <v>167</v>
      </c>
      <c r="BM333" s="194" t="s">
        <v>664</v>
      </c>
    </row>
    <row r="334" spans="2:51" s="12" customFormat="1" ht="11.25">
      <c r="B334" s="210"/>
      <c r="C334" s="211"/>
      <c r="D334" s="212" t="s">
        <v>202</v>
      </c>
      <c r="E334" s="213" t="s">
        <v>1</v>
      </c>
      <c r="F334" s="214" t="s">
        <v>653</v>
      </c>
      <c r="G334" s="211"/>
      <c r="H334" s="215">
        <v>1</v>
      </c>
      <c r="I334" s="216"/>
      <c r="J334" s="211"/>
      <c r="K334" s="211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202</v>
      </c>
      <c r="AU334" s="221" t="s">
        <v>163</v>
      </c>
      <c r="AV334" s="12" t="s">
        <v>87</v>
      </c>
      <c r="AW334" s="12" t="s">
        <v>34</v>
      </c>
      <c r="AX334" s="12" t="s">
        <v>14</v>
      </c>
      <c r="AY334" s="221" t="s">
        <v>151</v>
      </c>
    </row>
    <row r="335" spans="2:65" s="1" customFormat="1" ht="24" customHeight="1">
      <c r="B335" s="34"/>
      <c r="C335" s="183" t="s">
        <v>665</v>
      </c>
      <c r="D335" s="183" t="s">
        <v>153</v>
      </c>
      <c r="E335" s="184" t="s">
        <v>666</v>
      </c>
      <c r="F335" s="185" t="s">
        <v>667</v>
      </c>
      <c r="G335" s="186" t="s">
        <v>412</v>
      </c>
      <c r="H335" s="187">
        <v>1</v>
      </c>
      <c r="I335" s="188"/>
      <c r="J335" s="189">
        <f>ROUND(I335*H335,2)</f>
        <v>0</v>
      </c>
      <c r="K335" s="185" t="s">
        <v>1</v>
      </c>
      <c r="L335" s="38"/>
      <c r="M335" s="190" t="s">
        <v>1</v>
      </c>
      <c r="N335" s="191" t="s">
        <v>43</v>
      </c>
      <c r="O335" s="66"/>
      <c r="P335" s="192">
        <f>O335*H335</f>
        <v>0</v>
      </c>
      <c r="Q335" s="192">
        <v>0</v>
      </c>
      <c r="R335" s="192">
        <f>Q335*H335</f>
        <v>0</v>
      </c>
      <c r="S335" s="192">
        <v>0</v>
      </c>
      <c r="T335" s="193">
        <f>S335*H335</f>
        <v>0</v>
      </c>
      <c r="AR335" s="194" t="s">
        <v>167</v>
      </c>
      <c r="AT335" s="194" t="s">
        <v>153</v>
      </c>
      <c r="AU335" s="194" t="s">
        <v>163</v>
      </c>
      <c r="AY335" s="17" t="s">
        <v>151</v>
      </c>
      <c r="BE335" s="195">
        <f>IF(N335="základní",J335,0)</f>
        <v>0</v>
      </c>
      <c r="BF335" s="195">
        <f>IF(N335="snížená",J335,0)</f>
        <v>0</v>
      </c>
      <c r="BG335" s="195">
        <f>IF(N335="zákl. přenesená",J335,0)</f>
        <v>0</v>
      </c>
      <c r="BH335" s="195">
        <f>IF(N335="sníž. přenesená",J335,0)</f>
        <v>0</v>
      </c>
      <c r="BI335" s="195">
        <f>IF(N335="nulová",J335,0)</f>
        <v>0</v>
      </c>
      <c r="BJ335" s="17" t="s">
        <v>14</v>
      </c>
      <c r="BK335" s="195">
        <f>ROUND(I335*H335,2)</f>
        <v>0</v>
      </c>
      <c r="BL335" s="17" t="s">
        <v>167</v>
      </c>
      <c r="BM335" s="194" t="s">
        <v>668</v>
      </c>
    </row>
    <row r="336" spans="2:51" s="12" customFormat="1" ht="11.25">
      <c r="B336" s="210"/>
      <c r="C336" s="211"/>
      <c r="D336" s="212" t="s">
        <v>202</v>
      </c>
      <c r="E336" s="213" t="s">
        <v>1</v>
      </c>
      <c r="F336" s="214" t="s">
        <v>653</v>
      </c>
      <c r="G336" s="211"/>
      <c r="H336" s="215">
        <v>1</v>
      </c>
      <c r="I336" s="216"/>
      <c r="J336" s="211"/>
      <c r="K336" s="211"/>
      <c r="L336" s="217"/>
      <c r="M336" s="218"/>
      <c r="N336" s="219"/>
      <c r="O336" s="219"/>
      <c r="P336" s="219"/>
      <c r="Q336" s="219"/>
      <c r="R336" s="219"/>
      <c r="S336" s="219"/>
      <c r="T336" s="220"/>
      <c r="AT336" s="221" t="s">
        <v>202</v>
      </c>
      <c r="AU336" s="221" t="s">
        <v>163</v>
      </c>
      <c r="AV336" s="12" t="s">
        <v>87</v>
      </c>
      <c r="AW336" s="12" t="s">
        <v>34</v>
      </c>
      <c r="AX336" s="12" t="s">
        <v>14</v>
      </c>
      <c r="AY336" s="221" t="s">
        <v>151</v>
      </c>
    </row>
    <row r="337" spans="2:65" s="1" customFormat="1" ht="24" customHeight="1">
      <c r="B337" s="34"/>
      <c r="C337" s="183" t="s">
        <v>669</v>
      </c>
      <c r="D337" s="183" t="s">
        <v>153</v>
      </c>
      <c r="E337" s="184" t="s">
        <v>670</v>
      </c>
      <c r="F337" s="185" t="s">
        <v>667</v>
      </c>
      <c r="G337" s="186" t="s">
        <v>412</v>
      </c>
      <c r="H337" s="187">
        <v>1</v>
      </c>
      <c r="I337" s="188"/>
      <c r="J337" s="189">
        <f>ROUND(I337*H337,2)</f>
        <v>0</v>
      </c>
      <c r="K337" s="185" t="s">
        <v>1</v>
      </c>
      <c r="L337" s="38"/>
      <c r="M337" s="190" t="s">
        <v>1</v>
      </c>
      <c r="N337" s="191" t="s">
        <v>43</v>
      </c>
      <c r="O337" s="66"/>
      <c r="P337" s="192">
        <f>O337*H337</f>
        <v>0</v>
      </c>
      <c r="Q337" s="192">
        <v>0</v>
      </c>
      <c r="R337" s="192">
        <f>Q337*H337</f>
        <v>0</v>
      </c>
      <c r="S337" s="192">
        <v>0</v>
      </c>
      <c r="T337" s="193">
        <f>S337*H337</f>
        <v>0</v>
      </c>
      <c r="AR337" s="194" t="s">
        <v>167</v>
      </c>
      <c r="AT337" s="194" t="s">
        <v>153</v>
      </c>
      <c r="AU337" s="194" t="s">
        <v>163</v>
      </c>
      <c r="AY337" s="17" t="s">
        <v>151</v>
      </c>
      <c r="BE337" s="195">
        <f>IF(N337="základní",J337,0)</f>
        <v>0</v>
      </c>
      <c r="BF337" s="195">
        <f>IF(N337="snížená",J337,0)</f>
        <v>0</v>
      </c>
      <c r="BG337" s="195">
        <f>IF(N337="zákl. přenesená",J337,0)</f>
        <v>0</v>
      </c>
      <c r="BH337" s="195">
        <f>IF(N337="sníž. přenesená",J337,0)</f>
        <v>0</v>
      </c>
      <c r="BI337" s="195">
        <f>IF(N337="nulová",J337,0)</f>
        <v>0</v>
      </c>
      <c r="BJ337" s="17" t="s">
        <v>14</v>
      </c>
      <c r="BK337" s="195">
        <f>ROUND(I337*H337,2)</f>
        <v>0</v>
      </c>
      <c r="BL337" s="17" t="s">
        <v>167</v>
      </c>
      <c r="BM337" s="194" t="s">
        <v>671</v>
      </c>
    </row>
    <row r="338" spans="2:51" s="12" customFormat="1" ht="11.25">
      <c r="B338" s="210"/>
      <c r="C338" s="211"/>
      <c r="D338" s="212" t="s">
        <v>202</v>
      </c>
      <c r="E338" s="213" t="s">
        <v>1</v>
      </c>
      <c r="F338" s="214" t="s">
        <v>653</v>
      </c>
      <c r="G338" s="211"/>
      <c r="H338" s="215">
        <v>1</v>
      </c>
      <c r="I338" s="216"/>
      <c r="J338" s="211"/>
      <c r="K338" s="211"/>
      <c r="L338" s="217"/>
      <c r="M338" s="218"/>
      <c r="N338" s="219"/>
      <c r="O338" s="219"/>
      <c r="P338" s="219"/>
      <c r="Q338" s="219"/>
      <c r="R338" s="219"/>
      <c r="S338" s="219"/>
      <c r="T338" s="220"/>
      <c r="AT338" s="221" t="s">
        <v>202</v>
      </c>
      <c r="AU338" s="221" t="s">
        <v>163</v>
      </c>
      <c r="AV338" s="12" t="s">
        <v>87</v>
      </c>
      <c r="AW338" s="12" t="s">
        <v>34</v>
      </c>
      <c r="AX338" s="12" t="s">
        <v>14</v>
      </c>
      <c r="AY338" s="221" t="s">
        <v>151</v>
      </c>
    </row>
    <row r="339" spans="2:65" s="1" customFormat="1" ht="24" customHeight="1">
      <c r="B339" s="34"/>
      <c r="C339" s="183" t="s">
        <v>672</v>
      </c>
      <c r="D339" s="183" t="s">
        <v>153</v>
      </c>
      <c r="E339" s="184" t="s">
        <v>673</v>
      </c>
      <c r="F339" s="185" t="s">
        <v>667</v>
      </c>
      <c r="G339" s="186" t="s">
        <v>412</v>
      </c>
      <c r="H339" s="187">
        <v>4</v>
      </c>
      <c r="I339" s="188"/>
      <c r="J339" s="189">
        <f>ROUND(I339*H339,2)</f>
        <v>0</v>
      </c>
      <c r="K339" s="185" t="s">
        <v>1</v>
      </c>
      <c r="L339" s="38"/>
      <c r="M339" s="190" t="s">
        <v>1</v>
      </c>
      <c r="N339" s="191" t="s">
        <v>43</v>
      </c>
      <c r="O339" s="66"/>
      <c r="P339" s="192">
        <f>O339*H339</f>
        <v>0</v>
      </c>
      <c r="Q339" s="192">
        <v>0</v>
      </c>
      <c r="R339" s="192">
        <f>Q339*H339</f>
        <v>0</v>
      </c>
      <c r="S339" s="192">
        <v>0</v>
      </c>
      <c r="T339" s="193">
        <f>S339*H339</f>
        <v>0</v>
      </c>
      <c r="AR339" s="194" t="s">
        <v>167</v>
      </c>
      <c r="AT339" s="194" t="s">
        <v>153</v>
      </c>
      <c r="AU339" s="194" t="s">
        <v>163</v>
      </c>
      <c r="AY339" s="17" t="s">
        <v>151</v>
      </c>
      <c r="BE339" s="195">
        <f>IF(N339="základní",J339,0)</f>
        <v>0</v>
      </c>
      <c r="BF339" s="195">
        <f>IF(N339="snížená",J339,0)</f>
        <v>0</v>
      </c>
      <c r="BG339" s="195">
        <f>IF(N339="zákl. přenesená",J339,0)</f>
        <v>0</v>
      </c>
      <c r="BH339" s="195">
        <f>IF(N339="sníž. přenesená",J339,0)</f>
        <v>0</v>
      </c>
      <c r="BI339" s="195">
        <f>IF(N339="nulová",J339,0)</f>
        <v>0</v>
      </c>
      <c r="BJ339" s="17" t="s">
        <v>14</v>
      </c>
      <c r="BK339" s="195">
        <f>ROUND(I339*H339,2)</f>
        <v>0</v>
      </c>
      <c r="BL339" s="17" t="s">
        <v>167</v>
      </c>
      <c r="BM339" s="194" t="s">
        <v>674</v>
      </c>
    </row>
    <row r="340" spans="2:51" s="12" customFormat="1" ht="11.25">
      <c r="B340" s="210"/>
      <c r="C340" s="211"/>
      <c r="D340" s="212" t="s">
        <v>202</v>
      </c>
      <c r="E340" s="213" t="s">
        <v>1</v>
      </c>
      <c r="F340" s="214" t="s">
        <v>675</v>
      </c>
      <c r="G340" s="211"/>
      <c r="H340" s="215">
        <v>4</v>
      </c>
      <c r="I340" s="216"/>
      <c r="J340" s="211"/>
      <c r="K340" s="211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202</v>
      </c>
      <c r="AU340" s="221" t="s">
        <v>163</v>
      </c>
      <c r="AV340" s="12" t="s">
        <v>87</v>
      </c>
      <c r="AW340" s="12" t="s">
        <v>34</v>
      </c>
      <c r="AX340" s="12" t="s">
        <v>14</v>
      </c>
      <c r="AY340" s="221" t="s">
        <v>151</v>
      </c>
    </row>
    <row r="341" spans="2:65" s="1" customFormat="1" ht="24" customHeight="1">
      <c r="B341" s="34"/>
      <c r="C341" s="183" t="s">
        <v>676</v>
      </c>
      <c r="D341" s="183" t="s">
        <v>153</v>
      </c>
      <c r="E341" s="184" t="s">
        <v>677</v>
      </c>
      <c r="F341" s="185" t="s">
        <v>678</v>
      </c>
      <c r="G341" s="186" t="s">
        <v>412</v>
      </c>
      <c r="H341" s="187">
        <v>1</v>
      </c>
      <c r="I341" s="188"/>
      <c r="J341" s="189">
        <f>ROUND(I341*H341,2)</f>
        <v>0</v>
      </c>
      <c r="K341" s="185" t="s">
        <v>1</v>
      </c>
      <c r="L341" s="38"/>
      <c r="M341" s="190" t="s">
        <v>1</v>
      </c>
      <c r="N341" s="191" t="s">
        <v>43</v>
      </c>
      <c r="O341" s="66"/>
      <c r="P341" s="192">
        <f>O341*H341</f>
        <v>0</v>
      </c>
      <c r="Q341" s="192">
        <v>0</v>
      </c>
      <c r="R341" s="192">
        <f>Q341*H341</f>
        <v>0</v>
      </c>
      <c r="S341" s="192">
        <v>0</v>
      </c>
      <c r="T341" s="193">
        <f>S341*H341</f>
        <v>0</v>
      </c>
      <c r="AR341" s="194" t="s">
        <v>167</v>
      </c>
      <c r="AT341" s="194" t="s">
        <v>153</v>
      </c>
      <c r="AU341" s="194" t="s">
        <v>163</v>
      </c>
      <c r="AY341" s="17" t="s">
        <v>151</v>
      </c>
      <c r="BE341" s="195">
        <f>IF(N341="základní",J341,0)</f>
        <v>0</v>
      </c>
      <c r="BF341" s="195">
        <f>IF(N341="snížená",J341,0)</f>
        <v>0</v>
      </c>
      <c r="BG341" s="195">
        <f>IF(N341="zákl. přenesená",J341,0)</f>
        <v>0</v>
      </c>
      <c r="BH341" s="195">
        <f>IF(N341="sníž. přenesená",J341,0)</f>
        <v>0</v>
      </c>
      <c r="BI341" s="195">
        <f>IF(N341="nulová",J341,0)</f>
        <v>0</v>
      </c>
      <c r="BJ341" s="17" t="s">
        <v>14</v>
      </c>
      <c r="BK341" s="195">
        <f>ROUND(I341*H341,2)</f>
        <v>0</v>
      </c>
      <c r="BL341" s="17" t="s">
        <v>167</v>
      </c>
      <c r="BM341" s="194" t="s">
        <v>679</v>
      </c>
    </row>
    <row r="342" spans="2:51" s="12" customFormat="1" ht="11.25">
      <c r="B342" s="210"/>
      <c r="C342" s="211"/>
      <c r="D342" s="212" t="s">
        <v>202</v>
      </c>
      <c r="E342" s="213" t="s">
        <v>1</v>
      </c>
      <c r="F342" s="214" t="s">
        <v>653</v>
      </c>
      <c r="G342" s="211"/>
      <c r="H342" s="215">
        <v>1</v>
      </c>
      <c r="I342" s="216"/>
      <c r="J342" s="211"/>
      <c r="K342" s="211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202</v>
      </c>
      <c r="AU342" s="221" t="s">
        <v>163</v>
      </c>
      <c r="AV342" s="12" t="s">
        <v>87</v>
      </c>
      <c r="AW342" s="12" t="s">
        <v>34</v>
      </c>
      <c r="AX342" s="12" t="s">
        <v>14</v>
      </c>
      <c r="AY342" s="221" t="s">
        <v>151</v>
      </c>
    </row>
    <row r="343" spans="2:65" s="1" customFormat="1" ht="24" customHeight="1">
      <c r="B343" s="34"/>
      <c r="C343" s="183" t="s">
        <v>680</v>
      </c>
      <c r="D343" s="183" t="s">
        <v>153</v>
      </c>
      <c r="E343" s="184" t="s">
        <v>681</v>
      </c>
      <c r="F343" s="185" t="s">
        <v>678</v>
      </c>
      <c r="G343" s="186" t="s">
        <v>412</v>
      </c>
      <c r="H343" s="187">
        <v>3</v>
      </c>
      <c r="I343" s="188"/>
      <c r="J343" s="189">
        <f>ROUND(I343*H343,2)</f>
        <v>0</v>
      </c>
      <c r="K343" s="185" t="s">
        <v>1</v>
      </c>
      <c r="L343" s="38"/>
      <c r="M343" s="190" t="s">
        <v>1</v>
      </c>
      <c r="N343" s="191" t="s">
        <v>43</v>
      </c>
      <c r="O343" s="66"/>
      <c r="P343" s="192">
        <f>O343*H343</f>
        <v>0</v>
      </c>
      <c r="Q343" s="192">
        <v>0</v>
      </c>
      <c r="R343" s="192">
        <f>Q343*H343</f>
        <v>0</v>
      </c>
      <c r="S343" s="192">
        <v>0</v>
      </c>
      <c r="T343" s="193">
        <f>S343*H343</f>
        <v>0</v>
      </c>
      <c r="AR343" s="194" t="s">
        <v>167</v>
      </c>
      <c r="AT343" s="194" t="s">
        <v>153</v>
      </c>
      <c r="AU343" s="194" t="s">
        <v>163</v>
      </c>
      <c r="AY343" s="17" t="s">
        <v>151</v>
      </c>
      <c r="BE343" s="195">
        <f>IF(N343="základní",J343,0)</f>
        <v>0</v>
      </c>
      <c r="BF343" s="195">
        <f>IF(N343="snížená",J343,0)</f>
        <v>0</v>
      </c>
      <c r="BG343" s="195">
        <f>IF(N343="zákl. přenesená",J343,0)</f>
        <v>0</v>
      </c>
      <c r="BH343" s="195">
        <f>IF(N343="sníž. přenesená",J343,0)</f>
        <v>0</v>
      </c>
      <c r="BI343" s="195">
        <f>IF(N343="nulová",J343,0)</f>
        <v>0</v>
      </c>
      <c r="BJ343" s="17" t="s">
        <v>14</v>
      </c>
      <c r="BK343" s="195">
        <f>ROUND(I343*H343,2)</f>
        <v>0</v>
      </c>
      <c r="BL343" s="17" t="s">
        <v>167</v>
      </c>
      <c r="BM343" s="194" t="s">
        <v>682</v>
      </c>
    </row>
    <row r="344" spans="2:51" s="12" customFormat="1" ht="11.25">
      <c r="B344" s="210"/>
      <c r="C344" s="211"/>
      <c r="D344" s="212" t="s">
        <v>202</v>
      </c>
      <c r="E344" s="213" t="s">
        <v>1</v>
      </c>
      <c r="F344" s="214" t="s">
        <v>683</v>
      </c>
      <c r="G344" s="211"/>
      <c r="H344" s="215">
        <v>3</v>
      </c>
      <c r="I344" s="216"/>
      <c r="J344" s="211"/>
      <c r="K344" s="211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202</v>
      </c>
      <c r="AU344" s="221" t="s">
        <v>163</v>
      </c>
      <c r="AV344" s="12" t="s">
        <v>87</v>
      </c>
      <c r="AW344" s="12" t="s">
        <v>34</v>
      </c>
      <c r="AX344" s="12" t="s">
        <v>14</v>
      </c>
      <c r="AY344" s="221" t="s">
        <v>151</v>
      </c>
    </row>
    <row r="345" spans="2:65" s="1" customFormat="1" ht="24" customHeight="1">
      <c r="B345" s="34"/>
      <c r="C345" s="183" t="s">
        <v>684</v>
      </c>
      <c r="D345" s="183" t="s">
        <v>153</v>
      </c>
      <c r="E345" s="184" t="s">
        <v>685</v>
      </c>
      <c r="F345" s="185" t="s">
        <v>678</v>
      </c>
      <c r="G345" s="186" t="s">
        <v>412</v>
      </c>
      <c r="H345" s="187">
        <v>6</v>
      </c>
      <c r="I345" s="188"/>
      <c r="J345" s="189">
        <f>ROUND(I345*H345,2)</f>
        <v>0</v>
      </c>
      <c r="K345" s="185" t="s">
        <v>1</v>
      </c>
      <c r="L345" s="38"/>
      <c r="M345" s="190" t="s">
        <v>1</v>
      </c>
      <c r="N345" s="191" t="s">
        <v>43</v>
      </c>
      <c r="O345" s="66"/>
      <c r="P345" s="192">
        <f>O345*H345</f>
        <v>0</v>
      </c>
      <c r="Q345" s="192">
        <v>0</v>
      </c>
      <c r="R345" s="192">
        <f>Q345*H345</f>
        <v>0</v>
      </c>
      <c r="S345" s="192">
        <v>0</v>
      </c>
      <c r="T345" s="193">
        <f>S345*H345</f>
        <v>0</v>
      </c>
      <c r="AR345" s="194" t="s">
        <v>167</v>
      </c>
      <c r="AT345" s="194" t="s">
        <v>153</v>
      </c>
      <c r="AU345" s="194" t="s">
        <v>163</v>
      </c>
      <c r="AY345" s="17" t="s">
        <v>151</v>
      </c>
      <c r="BE345" s="195">
        <f>IF(N345="základní",J345,0)</f>
        <v>0</v>
      </c>
      <c r="BF345" s="195">
        <f>IF(N345="snížená",J345,0)</f>
        <v>0</v>
      </c>
      <c r="BG345" s="195">
        <f>IF(N345="zákl. přenesená",J345,0)</f>
        <v>0</v>
      </c>
      <c r="BH345" s="195">
        <f>IF(N345="sníž. přenesená",J345,0)</f>
        <v>0</v>
      </c>
      <c r="BI345" s="195">
        <f>IF(N345="nulová",J345,0)</f>
        <v>0</v>
      </c>
      <c r="BJ345" s="17" t="s">
        <v>14</v>
      </c>
      <c r="BK345" s="195">
        <f>ROUND(I345*H345,2)</f>
        <v>0</v>
      </c>
      <c r="BL345" s="17" t="s">
        <v>167</v>
      </c>
      <c r="BM345" s="194" t="s">
        <v>686</v>
      </c>
    </row>
    <row r="346" spans="2:51" s="12" customFormat="1" ht="11.25">
      <c r="B346" s="210"/>
      <c r="C346" s="211"/>
      <c r="D346" s="212" t="s">
        <v>202</v>
      </c>
      <c r="E346" s="213" t="s">
        <v>1</v>
      </c>
      <c r="F346" s="214" t="s">
        <v>687</v>
      </c>
      <c r="G346" s="211"/>
      <c r="H346" s="215">
        <v>6</v>
      </c>
      <c r="I346" s="216"/>
      <c r="J346" s="211"/>
      <c r="K346" s="211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202</v>
      </c>
      <c r="AU346" s="221" t="s">
        <v>163</v>
      </c>
      <c r="AV346" s="12" t="s">
        <v>87</v>
      </c>
      <c r="AW346" s="12" t="s">
        <v>34</v>
      </c>
      <c r="AX346" s="12" t="s">
        <v>14</v>
      </c>
      <c r="AY346" s="221" t="s">
        <v>151</v>
      </c>
    </row>
    <row r="347" spans="2:65" s="1" customFormat="1" ht="24" customHeight="1">
      <c r="B347" s="34"/>
      <c r="C347" s="183" t="s">
        <v>688</v>
      </c>
      <c r="D347" s="183" t="s">
        <v>153</v>
      </c>
      <c r="E347" s="184" t="s">
        <v>689</v>
      </c>
      <c r="F347" s="185" t="s">
        <v>690</v>
      </c>
      <c r="G347" s="186" t="s">
        <v>412</v>
      </c>
      <c r="H347" s="187">
        <v>1</v>
      </c>
      <c r="I347" s="188"/>
      <c r="J347" s="189">
        <f>ROUND(I347*H347,2)</f>
        <v>0</v>
      </c>
      <c r="K347" s="185" t="s">
        <v>1</v>
      </c>
      <c r="L347" s="38"/>
      <c r="M347" s="190" t="s">
        <v>1</v>
      </c>
      <c r="N347" s="191" t="s">
        <v>43</v>
      </c>
      <c r="O347" s="66"/>
      <c r="P347" s="192">
        <f>O347*H347</f>
        <v>0</v>
      </c>
      <c r="Q347" s="192">
        <v>0</v>
      </c>
      <c r="R347" s="192">
        <f>Q347*H347</f>
        <v>0</v>
      </c>
      <c r="S347" s="192">
        <v>0</v>
      </c>
      <c r="T347" s="193">
        <f>S347*H347</f>
        <v>0</v>
      </c>
      <c r="AR347" s="194" t="s">
        <v>167</v>
      </c>
      <c r="AT347" s="194" t="s">
        <v>153</v>
      </c>
      <c r="AU347" s="194" t="s">
        <v>163</v>
      </c>
      <c r="AY347" s="17" t="s">
        <v>151</v>
      </c>
      <c r="BE347" s="195">
        <f>IF(N347="základní",J347,0)</f>
        <v>0</v>
      </c>
      <c r="BF347" s="195">
        <f>IF(N347="snížená",J347,0)</f>
        <v>0</v>
      </c>
      <c r="BG347" s="195">
        <f>IF(N347="zákl. přenesená",J347,0)</f>
        <v>0</v>
      </c>
      <c r="BH347" s="195">
        <f>IF(N347="sníž. přenesená",J347,0)</f>
        <v>0</v>
      </c>
      <c r="BI347" s="195">
        <f>IF(N347="nulová",J347,0)</f>
        <v>0</v>
      </c>
      <c r="BJ347" s="17" t="s">
        <v>14</v>
      </c>
      <c r="BK347" s="195">
        <f>ROUND(I347*H347,2)</f>
        <v>0</v>
      </c>
      <c r="BL347" s="17" t="s">
        <v>167</v>
      </c>
      <c r="BM347" s="194" t="s">
        <v>691</v>
      </c>
    </row>
    <row r="348" spans="2:51" s="12" customFormat="1" ht="11.25">
      <c r="B348" s="210"/>
      <c r="C348" s="211"/>
      <c r="D348" s="212" t="s">
        <v>202</v>
      </c>
      <c r="E348" s="213" t="s">
        <v>1</v>
      </c>
      <c r="F348" s="214" t="s">
        <v>653</v>
      </c>
      <c r="G348" s="211"/>
      <c r="H348" s="215">
        <v>1</v>
      </c>
      <c r="I348" s="216"/>
      <c r="J348" s="211"/>
      <c r="K348" s="211"/>
      <c r="L348" s="217"/>
      <c r="M348" s="218"/>
      <c r="N348" s="219"/>
      <c r="O348" s="219"/>
      <c r="P348" s="219"/>
      <c r="Q348" s="219"/>
      <c r="R348" s="219"/>
      <c r="S348" s="219"/>
      <c r="T348" s="220"/>
      <c r="AT348" s="221" t="s">
        <v>202</v>
      </c>
      <c r="AU348" s="221" t="s">
        <v>163</v>
      </c>
      <c r="AV348" s="12" t="s">
        <v>87</v>
      </c>
      <c r="AW348" s="12" t="s">
        <v>34</v>
      </c>
      <c r="AX348" s="12" t="s">
        <v>14</v>
      </c>
      <c r="AY348" s="221" t="s">
        <v>151</v>
      </c>
    </row>
    <row r="349" spans="2:65" s="1" customFormat="1" ht="24" customHeight="1">
      <c r="B349" s="34"/>
      <c r="C349" s="183" t="s">
        <v>692</v>
      </c>
      <c r="D349" s="183" t="s">
        <v>153</v>
      </c>
      <c r="E349" s="184" t="s">
        <v>693</v>
      </c>
      <c r="F349" s="185" t="s">
        <v>694</v>
      </c>
      <c r="G349" s="186" t="s">
        <v>412</v>
      </c>
      <c r="H349" s="187">
        <v>1</v>
      </c>
      <c r="I349" s="188"/>
      <c r="J349" s="189">
        <f>ROUND(I349*H349,2)</f>
        <v>0</v>
      </c>
      <c r="K349" s="185" t="s">
        <v>1</v>
      </c>
      <c r="L349" s="38"/>
      <c r="M349" s="190" t="s">
        <v>1</v>
      </c>
      <c r="N349" s="191" t="s">
        <v>43</v>
      </c>
      <c r="O349" s="66"/>
      <c r="P349" s="192">
        <f>O349*H349</f>
        <v>0</v>
      </c>
      <c r="Q349" s="192">
        <v>0</v>
      </c>
      <c r="R349" s="192">
        <f>Q349*H349</f>
        <v>0</v>
      </c>
      <c r="S349" s="192">
        <v>0</v>
      </c>
      <c r="T349" s="193">
        <f>S349*H349</f>
        <v>0</v>
      </c>
      <c r="AR349" s="194" t="s">
        <v>167</v>
      </c>
      <c r="AT349" s="194" t="s">
        <v>153</v>
      </c>
      <c r="AU349" s="194" t="s">
        <v>163</v>
      </c>
      <c r="AY349" s="17" t="s">
        <v>151</v>
      </c>
      <c r="BE349" s="195">
        <f>IF(N349="základní",J349,0)</f>
        <v>0</v>
      </c>
      <c r="BF349" s="195">
        <f>IF(N349="snížená",J349,0)</f>
        <v>0</v>
      </c>
      <c r="BG349" s="195">
        <f>IF(N349="zákl. přenesená",J349,0)</f>
        <v>0</v>
      </c>
      <c r="BH349" s="195">
        <f>IF(N349="sníž. přenesená",J349,0)</f>
        <v>0</v>
      </c>
      <c r="BI349" s="195">
        <f>IF(N349="nulová",J349,0)</f>
        <v>0</v>
      </c>
      <c r="BJ349" s="17" t="s">
        <v>14</v>
      </c>
      <c r="BK349" s="195">
        <f>ROUND(I349*H349,2)</f>
        <v>0</v>
      </c>
      <c r="BL349" s="17" t="s">
        <v>167</v>
      </c>
      <c r="BM349" s="194" t="s">
        <v>695</v>
      </c>
    </row>
    <row r="350" spans="2:51" s="12" customFormat="1" ht="11.25">
      <c r="B350" s="210"/>
      <c r="C350" s="211"/>
      <c r="D350" s="212" t="s">
        <v>202</v>
      </c>
      <c r="E350" s="213" t="s">
        <v>1</v>
      </c>
      <c r="F350" s="214" t="s">
        <v>653</v>
      </c>
      <c r="G350" s="211"/>
      <c r="H350" s="215">
        <v>1</v>
      </c>
      <c r="I350" s="216"/>
      <c r="J350" s="211"/>
      <c r="K350" s="211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202</v>
      </c>
      <c r="AU350" s="221" t="s">
        <v>163</v>
      </c>
      <c r="AV350" s="12" t="s">
        <v>87</v>
      </c>
      <c r="AW350" s="12" t="s">
        <v>34</v>
      </c>
      <c r="AX350" s="12" t="s">
        <v>14</v>
      </c>
      <c r="AY350" s="221" t="s">
        <v>151</v>
      </c>
    </row>
    <row r="351" spans="2:65" s="1" customFormat="1" ht="16.5" customHeight="1">
      <c r="B351" s="34"/>
      <c r="C351" s="183" t="s">
        <v>696</v>
      </c>
      <c r="D351" s="183" t="s">
        <v>153</v>
      </c>
      <c r="E351" s="184" t="s">
        <v>697</v>
      </c>
      <c r="F351" s="185" t="s">
        <v>698</v>
      </c>
      <c r="G351" s="186" t="s">
        <v>412</v>
      </c>
      <c r="H351" s="187">
        <v>5</v>
      </c>
      <c r="I351" s="188"/>
      <c r="J351" s="189">
        <f>ROUND(I351*H351,2)</f>
        <v>0</v>
      </c>
      <c r="K351" s="185" t="s">
        <v>1</v>
      </c>
      <c r="L351" s="38"/>
      <c r="M351" s="190" t="s">
        <v>1</v>
      </c>
      <c r="N351" s="191" t="s">
        <v>43</v>
      </c>
      <c r="O351" s="66"/>
      <c r="P351" s="192">
        <f>O351*H351</f>
        <v>0</v>
      </c>
      <c r="Q351" s="192">
        <v>0</v>
      </c>
      <c r="R351" s="192">
        <f>Q351*H351</f>
        <v>0</v>
      </c>
      <c r="S351" s="192">
        <v>0</v>
      </c>
      <c r="T351" s="193">
        <f>S351*H351</f>
        <v>0</v>
      </c>
      <c r="AR351" s="194" t="s">
        <v>167</v>
      </c>
      <c r="AT351" s="194" t="s">
        <v>153</v>
      </c>
      <c r="AU351" s="194" t="s">
        <v>163</v>
      </c>
      <c r="AY351" s="17" t="s">
        <v>151</v>
      </c>
      <c r="BE351" s="195">
        <f>IF(N351="základní",J351,0)</f>
        <v>0</v>
      </c>
      <c r="BF351" s="195">
        <f>IF(N351="snížená",J351,0)</f>
        <v>0</v>
      </c>
      <c r="BG351" s="195">
        <f>IF(N351="zákl. přenesená",J351,0)</f>
        <v>0</v>
      </c>
      <c r="BH351" s="195">
        <f>IF(N351="sníž. přenesená",J351,0)</f>
        <v>0</v>
      </c>
      <c r="BI351" s="195">
        <f>IF(N351="nulová",J351,0)</f>
        <v>0</v>
      </c>
      <c r="BJ351" s="17" t="s">
        <v>14</v>
      </c>
      <c r="BK351" s="195">
        <f>ROUND(I351*H351,2)</f>
        <v>0</v>
      </c>
      <c r="BL351" s="17" t="s">
        <v>167</v>
      </c>
      <c r="BM351" s="194" t="s">
        <v>699</v>
      </c>
    </row>
    <row r="352" spans="2:51" s="12" customFormat="1" ht="11.25">
      <c r="B352" s="210"/>
      <c r="C352" s="211"/>
      <c r="D352" s="212" t="s">
        <v>202</v>
      </c>
      <c r="E352" s="213" t="s">
        <v>1</v>
      </c>
      <c r="F352" s="214" t="s">
        <v>700</v>
      </c>
      <c r="G352" s="211"/>
      <c r="H352" s="215">
        <v>5</v>
      </c>
      <c r="I352" s="216"/>
      <c r="J352" s="211"/>
      <c r="K352" s="211"/>
      <c r="L352" s="217"/>
      <c r="M352" s="218"/>
      <c r="N352" s="219"/>
      <c r="O352" s="219"/>
      <c r="P352" s="219"/>
      <c r="Q352" s="219"/>
      <c r="R352" s="219"/>
      <c r="S352" s="219"/>
      <c r="T352" s="220"/>
      <c r="AT352" s="221" t="s">
        <v>202</v>
      </c>
      <c r="AU352" s="221" t="s">
        <v>163</v>
      </c>
      <c r="AV352" s="12" t="s">
        <v>87</v>
      </c>
      <c r="AW352" s="12" t="s">
        <v>34</v>
      </c>
      <c r="AX352" s="12" t="s">
        <v>14</v>
      </c>
      <c r="AY352" s="221" t="s">
        <v>151</v>
      </c>
    </row>
    <row r="353" spans="2:65" s="1" customFormat="1" ht="16.5" customHeight="1">
      <c r="B353" s="34"/>
      <c r="C353" s="183" t="s">
        <v>701</v>
      </c>
      <c r="D353" s="183" t="s">
        <v>153</v>
      </c>
      <c r="E353" s="184" t="s">
        <v>702</v>
      </c>
      <c r="F353" s="185" t="s">
        <v>703</v>
      </c>
      <c r="G353" s="186" t="s">
        <v>412</v>
      </c>
      <c r="H353" s="187">
        <v>4</v>
      </c>
      <c r="I353" s="188"/>
      <c r="J353" s="189">
        <f>ROUND(I353*H353,2)</f>
        <v>0</v>
      </c>
      <c r="K353" s="185" t="s">
        <v>1</v>
      </c>
      <c r="L353" s="38"/>
      <c r="M353" s="190" t="s">
        <v>1</v>
      </c>
      <c r="N353" s="191" t="s">
        <v>43</v>
      </c>
      <c r="O353" s="66"/>
      <c r="P353" s="192">
        <f>O353*H353</f>
        <v>0</v>
      </c>
      <c r="Q353" s="192">
        <v>0</v>
      </c>
      <c r="R353" s="192">
        <f>Q353*H353</f>
        <v>0</v>
      </c>
      <c r="S353" s="192">
        <v>0</v>
      </c>
      <c r="T353" s="193">
        <f>S353*H353</f>
        <v>0</v>
      </c>
      <c r="AR353" s="194" t="s">
        <v>167</v>
      </c>
      <c r="AT353" s="194" t="s">
        <v>153</v>
      </c>
      <c r="AU353" s="194" t="s">
        <v>163</v>
      </c>
      <c r="AY353" s="17" t="s">
        <v>151</v>
      </c>
      <c r="BE353" s="195">
        <f>IF(N353="základní",J353,0)</f>
        <v>0</v>
      </c>
      <c r="BF353" s="195">
        <f>IF(N353="snížená",J353,0)</f>
        <v>0</v>
      </c>
      <c r="BG353" s="195">
        <f>IF(N353="zákl. přenesená",J353,0)</f>
        <v>0</v>
      </c>
      <c r="BH353" s="195">
        <f>IF(N353="sníž. přenesená",J353,0)</f>
        <v>0</v>
      </c>
      <c r="BI353" s="195">
        <f>IF(N353="nulová",J353,0)</f>
        <v>0</v>
      </c>
      <c r="BJ353" s="17" t="s">
        <v>14</v>
      </c>
      <c r="BK353" s="195">
        <f>ROUND(I353*H353,2)</f>
        <v>0</v>
      </c>
      <c r="BL353" s="17" t="s">
        <v>167</v>
      </c>
      <c r="BM353" s="194" t="s">
        <v>704</v>
      </c>
    </row>
    <row r="354" spans="2:51" s="12" customFormat="1" ht="11.25">
      <c r="B354" s="210"/>
      <c r="C354" s="211"/>
      <c r="D354" s="212" t="s">
        <v>202</v>
      </c>
      <c r="E354" s="213" t="s">
        <v>1</v>
      </c>
      <c r="F354" s="214" t="s">
        <v>705</v>
      </c>
      <c r="G354" s="211"/>
      <c r="H354" s="215">
        <v>4</v>
      </c>
      <c r="I354" s="216"/>
      <c r="J354" s="211"/>
      <c r="K354" s="211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202</v>
      </c>
      <c r="AU354" s="221" t="s">
        <v>163</v>
      </c>
      <c r="AV354" s="12" t="s">
        <v>87</v>
      </c>
      <c r="AW354" s="12" t="s">
        <v>34</v>
      </c>
      <c r="AX354" s="12" t="s">
        <v>14</v>
      </c>
      <c r="AY354" s="221" t="s">
        <v>151</v>
      </c>
    </row>
    <row r="355" spans="2:63" s="10" customFormat="1" ht="22.9" customHeight="1">
      <c r="B355" s="169"/>
      <c r="C355" s="170"/>
      <c r="D355" s="171" t="s">
        <v>77</v>
      </c>
      <c r="E355" s="208" t="s">
        <v>217</v>
      </c>
      <c r="F355" s="208" t="s">
        <v>218</v>
      </c>
      <c r="G355" s="170"/>
      <c r="H355" s="170"/>
      <c r="I355" s="173"/>
      <c r="J355" s="209">
        <f>BK355</f>
        <v>0</v>
      </c>
      <c r="K355" s="170"/>
      <c r="L355" s="175"/>
      <c r="M355" s="176"/>
      <c r="N355" s="177"/>
      <c r="O355" s="177"/>
      <c r="P355" s="178">
        <f>P356+SUM(P357:P361)</f>
        <v>0</v>
      </c>
      <c r="Q355" s="177"/>
      <c r="R355" s="178">
        <f>R356+SUM(R357:R361)</f>
        <v>0.3258535</v>
      </c>
      <c r="S355" s="177"/>
      <c r="T355" s="179">
        <f>T356+SUM(T357:T361)</f>
        <v>0</v>
      </c>
      <c r="AR355" s="180" t="s">
        <v>14</v>
      </c>
      <c r="AT355" s="181" t="s">
        <v>77</v>
      </c>
      <c r="AU355" s="181" t="s">
        <v>14</v>
      </c>
      <c r="AY355" s="180" t="s">
        <v>151</v>
      </c>
      <c r="BK355" s="182">
        <f>BK356+SUM(BK357:BK361)</f>
        <v>0</v>
      </c>
    </row>
    <row r="356" spans="2:65" s="1" customFormat="1" ht="24" customHeight="1">
      <c r="B356" s="34"/>
      <c r="C356" s="183" t="s">
        <v>706</v>
      </c>
      <c r="D356" s="183" t="s">
        <v>153</v>
      </c>
      <c r="E356" s="184" t="s">
        <v>707</v>
      </c>
      <c r="F356" s="185" t="s">
        <v>708</v>
      </c>
      <c r="G356" s="186" t="s">
        <v>188</v>
      </c>
      <c r="H356" s="187">
        <v>289.6</v>
      </c>
      <c r="I356" s="188"/>
      <c r="J356" s="189">
        <f>ROUND(I356*H356,2)</f>
        <v>0</v>
      </c>
      <c r="K356" s="185" t="s">
        <v>157</v>
      </c>
      <c r="L356" s="38"/>
      <c r="M356" s="190" t="s">
        <v>1</v>
      </c>
      <c r="N356" s="191" t="s">
        <v>43</v>
      </c>
      <c r="O356" s="66"/>
      <c r="P356" s="192">
        <f>O356*H356</f>
        <v>0</v>
      </c>
      <c r="Q356" s="192">
        <v>4E-05</v>
      </c>
      <c r="R356" s="192">
        <f>Q356*H356</f>
        <v>0.011584000000000002</v>
      </c>
      <c r="S356" s="192">
        <v>0</v>
      </c>
      <c r="T356" s="193">
        <f>S356*H356</f>
        <v>0</v>
      </c>
      <c r="AR356" s="194" t="s">
        <v>167</v>
      </c>
      <c r="AT356" s="194" t="s">
        <v>153</v>
      </c>
      <c r="AU356" s="194" t="s">
        <v>87</v>
      </c>
      <c r="AY356" s="17" t="s">
        <v>151</v>
      </c>
      <c r="BE356" s="195">
        <f>IF(N356="základní",J356,0)</f>
        <v>0</v>
      </c>
      <c r="BF356" s="195">
        <f>IF(N356="snížená",J356,0)</f>
        <v>0</v>
      </c>
      <c r="BG356" s="195">
        <f>IF(N356="zákl. přenesená",J356,0)</f>
        <v>0</v>
      </c>
      <c r="BH356" s="195">
        <f>IF(N356="sníž. přenesená",J356,0)</f>
        <v>0</v>
      </c>
      <c r="BI356" s="195">
        <f>IF(N356="nulová",J356,0)</f>
        <v>0</v>
      </c>
      <c r="BJ356" s="17" t="s">
        <v>14</v>
      </c>
      <c r="BK356" s="195">
        <f>ROUND(I356*H356,2)</f>
        <v>0</v>
      </c>
      <c r="BL356" s="17" t="s">
        <v>167</v>
      </c>
      <c r="BM356" s="194" t="s">
        <v>709</v>
      </c>
    </row>
    <row r="357" spans="2:65" s="1" customFormat="1" ht="24" customHeight="1">
      <c r="B357" s="34"/>
      <c r="C357" s="183" t="s">
        <v>710</v>
      </c>
      <c r="D357" s="183" t="s">
        <v>153</v>
      </c>
      <c r="E357" s="184" t="s">
        <v>711</v>
      </c>
      <c r="F357" s="185" t="s">
        <v>712</v>
      </c>
      <c r="G357" s="186" t="s">
        <v>188</v>
      </c>
      <c r="H357" s="187">
        <v>106.7</v>
      </c>
      <c r="I357" s="188"/>
      <c r="J357" s="189">
        <f>ROUND(I357*H357,2)</f>
        <v>0</v>
      </c>
      <c r="K357" s="185" t="s">
        <v>157</v>
      </c>
      <c r="L357" s="38"/>
      <c r="M357" s="190" t="s">
        <v>1</v>
      </c>
      <c r="N357" s="191" t="s">
        <v>43</v>
      </c>
      <c r="O357" s="66"/>
      <c r="P357" s="192">
        <f>O357*H357</f>
        <v>0</v>
      </c>
      <c r="Q357" s="192">
        <v>0.00063</v>
      </c>
      <c r="R357" s="192">
        <f>Q357*H357</f>
        <v>0.067221</v>
      </c>
      <c r="S357" s="192">
        <v>0</v>
      </c>
      <c r="T357" s="193">
        <f>S357*H357</f>
        <v>0</v>
      </c>
      <c r="AR357" s="194" t="s">
        <v>167</v>
      </c>
      <c r="AT357" s="194" t="s">
        <v>153</v>
      </c>
      <c r="AU357" s="194" t="s">
        <v>87</v>
      </c>
      <c r="AY357" s="17" t="s">
        <v>151</v>
      </c>
      <c r="BE357" s="195">
        <f>IF(N357="základní",J357,0)</f>
        <v>0</v>
      </c>
      <c r="BF357" s="195">
        <f>IF(N357="snížená",J357,0)</f>
        <v>0</v>
      </c>
      <c r="BG357" s="195">
        <f>IF(N357="zákl. přenesená",J357,0)</f>
        <v>0</v>
      </c>
      <c r="BH357" s="195">
        <f>IF(N357="sníž. přenesená",J357,0)</f>
        <v>0</v>
      </c>
      <c r="BI357" s="195">
        <f>IF(N357="nulová",J357,0)</f>
        <v>0</v>
      </c>
      <c r="BJ357" s="17" t="s">
        <v>14</v>
      </c>
      <c r="BK357" s="195">
        <f>ROUND(I357*H357,2)</f>
        <v>0</v>
      </c>
      <c r="BL357" s="17" t="s">
        <v>167</v>
      </c>
      <c r="BM357" s="194" t="s">
        <v>713</v>
      </c>
    </row>
    <row r="358" spans="2:51" s="12" customFormat="1" ht="11.25">
      <c r="B358" s="210"/>
      <c r="C358" s="211"/>
      <c r="D358" s="212" t="s">
        <v>202</v>
      </c>
      <c r="E358" s="213" t="s">
        <v>1</v>
      </c>
      <c r="F358" s="214" t="s">
        <v>714</v>
      </c>
      <c r="G358" s="211"/>
      <c r="H358" s="215">
        <v>106.7</v>
      </c>
      <c r="I358" s="216"/>
      <c r="J358" s="211"/>
      <c r="K358" s="211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202</v>
      </c>
      <c r="AU358" s="221" t="s">
        <v>87</v>
      </c>
      <c r="AV358" s="12" t="s">
        <v>87</v>
      </c>
      <c r="AW358" s="12" t="s">
        <v>34</v>
      </c>
      <c r="AX358" s="12" t="s">
        <v>14</v>
      </c>
      <c r="AY358" s="221" t="s">
        <v>151</v>
      </c>
    </row>
    <row r="359" spans="2:65" s="1" customFormat="1" ht="16.5" customHeight="1">
      <c r="B359" s="34"/>
      <c r="C359" s="183" t="s">
        <v>715</v>
      </c>
      <c r="D359" s="183" t="s">
        <v>153</v>
      </c>
      <c r="E359" s="184" t="s">
        <v>716</v>
      </c>
      <c r="F359" s="185" t="s">
        <v>717</v>
      </c>
      <c r="G359" s="186" t="s">
        <v>412</v>
      </c>
      <c r="H359" s="187">
        <v>1034.94</v>
      </c>
      <c r="I359" s="188"/>
      <c r="J359" s="189">
        <f>ROUND(I359*H359,2)</f>
        <v>0</v>
      </c>
      <c r="K359" s="185" t="s">
        <v>157</v>
      </c>
      <c r="L359" s="38"/>
      <c r="M359" s="190" t="s">
        <v>1</v>
      </c>
      <c r="N359" s="191" t="s">
        <v>43</v>
      </c>
      <c r="O359" s="66"/>
      <c r="P359" s="192">
        <f>O359*H359</f>
        <v>0</v>
      </c>
      <c r="Q359" s="192">
        <v>0.00018</v>
      </c>
      <c r="R359" s="192">
        <f>Q359*H359</f>
        <v>0.18628920000000002</v>
      </c>
      <c r="S359" s="192">
        <v>0</v>
      </c>
      <c r="T359" s="193">
        <f>S359*H359</f>
        <v>0</v>
      </c>
      <c r="AR359" s="194" t="s">
        <v>167</v>
      </c>
      <c r="AT359" s="194" t="s">
        <v>153</v>
      </c>
      <c r="AU359" s="194" t="s">
        <v>87</v>
      </c>
      <c r="AY359" s="17" t="s">
        <v>151</v>
      </c>
      <c r="BE359" s="195">
        <f>IF(N359="základní",J359,0)</f>
        <v>0</v>
      </c>
      <c r="BF359" s="195">
        <f>IF(N359="snížená",J359,0)</f>
        <v>0</v>
      </c>
      <c r="BG359" s="195">
        <f>IF(N359="zákl. přenesená",J359,0)</f>
        <v>0</v>
      </c>
      <c r="BH359" s="195">
        <f>IF(N359="sníž. přenesená",J359,0)</f>
        <v>0</v>
      </c>
      <c r="BI359" s="195">
        <f>IF(N359="nulová",J359,0)</f>
        <v>0</v>
      </c>
      <c r="BJ359" s="17" t="s">
        <v>14</v>
      </c>
      <c r="BK359" s="195">
        <f>ROUND(I359*H359,2)</f>
        <v>0</v>
      </c>
      <c r="BL359" s="17" t="s">
        <v>167</v>
      </c>
      <c r="BM359" s="194" t="s">
        <v>718</v>
      </c>
    </row>
    <row r="360" spans="2:51" s="12" customFormat="1" ht="11.25">
      <c r="B360" s="210"/>
      <c r="C360" s="211"/>
      <c r="D360" s="212" t="s">
        <v>202</v>
      </c>
      <c r="E360" s="213" t="s">
        <v>1</v>
      </c>
      <c r="F360" s="214" t="s">
        <v>719</v>
      </c>
      <c r="G360" s="211"/>
      <c r="H360" s="215">
        <v>1034.94</v>
      </c>
      <c r="I360" s="216"/>
      <c r="J360" s="211"/>
      <c r="K360" s="211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202</v>
      </c>
      <c r="AU360" s="221" t="s">
        <v>87</v>
      </c>
      <c r="AV360" s="12" t="s">
        <v>87</v>
      </c>
      <c r="AW360" s="12" t="s">
        <v>34</v>
      </c>
      <c r="AX360" s="12" t="s">
        <v>14</v>
      </c>
      <c r="AY360" s="221" t="s">
        <v>151</v>
      </c>
    </row>
    <row r="361" spans="2:63" s="10" customFormat="1" ht="20.85" customHeight="1">
      <c r="B361" s="169"/>
      <c r="C361" s="170"/>
      <c r="D361" s="171" t="s">
        <v>77</v>
      </c>
      <c r="E361" s="208" t="s">
        <v>720</v>
      </c>
      <c r="F361" s="208" t="s">
        <v>721</v>
      </c>
      <c r="G361" s="170"/>
      <c r="H361" s="170"/>
      <c r="I361" s="173"/>
      <c r="J361" s="209">
        <f>BK361</f>
        <v>0</v>
      </c>
      <c r="K361" s="170"/>
      <c r="L361" s="175"/>
      <c r="M361" s="176"/>
      <c r="N361" s="177"/>
      <c r="O361" s="177"/>
      <c r="P361" s="178">
        <f>SUM(P362:P378)</f>
        <v>0</v>
      </c>
      <c r="Q361" s="177"/>
      <c r="R361" s="178">
        <f>SUM(R362:R378)</f>
        <v>0.0607593</v>
      </c>
      <c r="S361" s="177"/>
      <c r="T361" s="179">
        <f>SUM(T362:T378)</f>
        <v>0</v>
      </c>
      <c r="AR361" s="180" t="s">
        <v>14</v>
      </c>
      <c r="AT361" s="181" t="s">
        <v>77</v>
      </c>
      <c r="AU361" s="181" t="s">
        <v>87</v>
      </c>
      <c r="AY361" s="180" t="s">
        <v>151</v>
      </c>
      <c r="BK361" s="182">
        <f>SUM(BK362:BK378)</f>
        <v>0</v>
      </c>
    </row>
    <row r="362" spans="2:65" s="1" customFormat="1" ht="24" customHeight="1">
      <c r="B362" s="34"/>
      <c r="C362" s="183" t="s">
        <v>722</v>
      </c>
      <c r="D362" s="183" t="s">
        <v>153</v>
      </c>
      <c r="E362" s="184" t="s">
        <v>723</v>
      </c>
      <c r="F362" s="185" t="s">
        <v>724</v>
      </c>
      <c r="G362" s="186" t="s">
        <v>188</v>
      </c>
      <c r="H362" s="187">
        <v>213.09</v>
      </c>
      <c r="I362" s="188"/>
      <c r="J362" s="189">
        <f>ROUND(I362*H362,2)</f>
        <v>0</v>
      </c>
      <c r="K362" s="185" t="s">
        <v>157</v>
      </c>
      <c r="L362" s="38"/>
      <c r="M362" s="190" t="s">
        <v>1</v>
      </c>
      <c r="N362" s="191" t="s">
        <v>43</v>
      </c>
      <c r="O362" s="66"/>
      <c r="P362" s="192">
        <f>O362*H362</f>
        <v>0</v>
      </c>
      <c r="Q362" s="192">
        <v>0</v>
      </c>
      <c r="R362" s="192">
        <f>Q362*H362</f>
        <v>0</v>
      </c>
      <c r="S362" s="192">
        <v>0</v>
      </c>
      <c r="T362" s="193">
        <f>S362*H362</f>
        <v>0</v>
      </c>
      <c r="AR362" s="194" t="s">
        <v>167</v>
      </c>
      <c r="AT362" s="194" t="s">
        <v>153</v>
      </c>
      <c r="AU362" s="194" t="s">
        <v>163</v>
      </c>
      <c r="AY362" s="17" t="s">
        <v>151</v>
      </c>
      <c r="BE362" s="195">
        <f>IF(N362="základní",J362,0)</f>
        <v>0</v>
      </c>
      <c r="BF362" s="195">
        <f>IF(N362="snížená",J362,0)</f>
        <v>0</v>
      </c>
      <c r="BG362" s="195">
        <f>IF(N362="zákl. přenesená",J362,0)</f>
        <v>0</v>
      </c>
      <c r="BH362" s="195">
        <f>IF(N362="sníž. přenesená",J362,0)</f>
        <v>0</v>
      </c>
      <c r="BI362" s="195">
        <f>IF(N362="nulová",J362,0)</f>
        <v>0</v>
      </c>
      <c r="BJ362" s="17" t="s">
        <v>14</v>
      </c>
      <c r="BK362" s="195">
        <f>ROUND(I362*H362,2)</f>
        <v>0</v>
      </c>
      <c r="BL362" s="17" t="s">
        <v>167</v>
      </c>
      <c r="BM362" s="194" t="s">
        <v>725</v>
      </c>
    </row>
    <row r="363" spans="2:51" s="12" customFormat="1" ht="11.25">
      <c r="B363" s="210"/>
      <c r="C363" s="211"/>
      <c r="D363" s="212" t="s">
        <v>202</v>
      </c>
      <c r="E363" s="213" t="s">
        <v>1</v>
      </c>
      <c r="F363" s="214" t="s">
        <v>726</v>
      </c>
      <c r="G363" s="211"/>
      <c r="H363" s="215">
        <v>213.09</v>
      </c>
      <c r="I363" s="216"/>
      <c r="J363" s="211"/>
      <c r="K363" s="211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202</v>
      </c>
      <c r="AU363" s="221" t="s">
        <v>163</v>
      </c>
      <c r="AV363" s="12" t="s">
        <v>87</v>
      </c>
      <c r="AW363" s="12" t="s">
        <v>34</v>
      </c>
      <c r="AX363" s="12" t="s">
        <v>14</v>
      </c>
      <c r="AY363" s="221" t="s">
        <v>151</v>
      </c>
    </row>
    <row r="364" spans="2:65" s="1" customFormat="1" ht="24" customHeight="1">
      <c r="B364" s="34"/>
      <c r="C364" s="183" t="s">
        <v>727</v>
      </c>
      <c r="D364" s="183" t="s">
        <v>153</v>
      </c>
      <c r="E364" s="184" t="s">
        <v>728</v>
      </c>
      <c r="F364" s="185" t="s">
        <v>729</v>
      </c>
      <c r="G364" s="186" t="s">
        <v>188</v>
      </c>
      <c r="H364" s="187">
        <v>12785.4</v>
      </c>
      <c r="I364" s="188"/>
      <c r="J364" s="189">
        <f>ROUND(I364*H364,2)</f>
        <v>0</v>
      </c>
      <c r="K364" s="185" t="s">
        <v>157</v>
      </c>
      <c r="L364" s="38"/>
      <c r="M364" s="190" t="s">
        <v>1</v>
      </c>
      <c r="N364" s="191" t="s">
        <v>43</v>
      </c>
      <c r="O364" s="66"/>
      <c r="P364" s="192">
        <f>O364*H364</f>
        <v>0</v>
      </c>
      <c r="Q364" s="192">
        <v>0</v>
      </c>
      <c r="R364" s="192">
        <f>Q364*H364</f>
        <v>0</v>
      </c>
      <c r="S364" s="192">
        <v>0</v>
      </c>
      <c r="T364" s="193">
        <f>S364*H364</f>
        <v>0</v>
      </c>
      <c r="AR364" s="194" t="s">
        <v>167</v>
      </c>
      <c r="AT364" s="194" t="s">
        <v>153</v>
      </c>
      <c r="AU364" s="194" t="s">
        <v>163</v>
      </c>
      <c r="AY364" s="17" t="s">
        <v>151</v>
      </c>
      <c r="BE364" s="195">
        <f>IF(N364="základní",J364,0)</f>
        <v>0</v>
      </c>
      <c r="BF364" s="195">
        <f>IF(N364="snížená",J364,0)</f>
        <v>0</v>
      </c>
      <c r="BG364" s="195">
        <f>IF(N364="zákl. přenesená",J364,0)</f>
        <v>0</v>
      </c>
      <c r="BH364" s="195">
        <f>IF(N364="sníž. přenesená",J364,0)</f>
        <v>0</v>
      </c>
      <c r="BI364" s="195">
        <f>IF(N364="nulová",J364,0)</f>
        <v>0</v>
      </c>
      <c r="BJ364" s="17" t="s">
        <v>14</v>
      </c>
      <c r="BK364" s="195">
        <f>ROUND(I364*H364,2)</f>
        <v>0</v>
      </c>
      <c r="BL364" s="17" t="s">
        <v>167</v>
      </c>
      <c r="BM364" s="194" t="s">
        <v>730</v>
      </c>
    </row>
    <row r="365" spans="2:51" s="12" customFormat="1" ht="11.25">
      <c r="B365" s="210"/>
      <c r="C365" s="211"/>
      <c r="D365" s="212" t="s">
        <v>202</v>
      </c>
      <c r="E365" s="213" t="s">
        <v>1</v>
      </c>
      <c r="F365" s="214" t="s">
        <v>731</v>
      </c>
      <c r="G365" s="211"/>
      <c r="H365" s="215">
        <v>12785.4</v>
      </c>
      <c r="I365" s="216"/>
      <c r="J365" s="211"/>
      <c r="K365" s="211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202</v>
      </c>
      <c r="AU365" s="221" t="s">
        <v>163</v>
      </c>
      <c r="AV365" s="12" t="s">
        <v>87</v>
      </c>
      <c r="AW365" s="12" t="s">
        <v>34</v>
      </c>
      <c r="AX365" s="12" t="s">
        <v>14</v>
      </c>
      <c r="AY365" s="221" t="s">
        <v>151</v>
      </c>
    </row>
    <row r="366" spans="2:65" s="1" customFormat="1" ht="24" customHeight="1">
      <c r="B366" s="34"/>
      <c r="C366" s="183" t="s">
        <v>732</v>
      </c>
      <c r="D366" s="183" t="s">
        <v>153</v>
      </c>
      <c r="E366" s="184" t="s">
        <v>733</v>
      </c>
      <c r="F366" s="185" t="s">
        <v>734</v>
      </c>
      <c r="G366" s="186" t="s">
        <v>188</v>
      </c>
      <c r="H366" s="187">
        <v>213.09</v>
      </c>
      <c r="I366" s="188"/>
      <c r="J366" s="189">
        <f>ROUND(I366*H366,2)</f>
        <v>0</v>
      </c>
      <c r="K366" s="185" t="s">
        <v>157</v>
      </c>
      <c r="L366" s="38"/>
      <c r="M366" s="190" t="s">
        <v>1</v>
      </c>
      <c r="N366" s="191" t="s">
        <v>43</v>
      </c>
      <c r="O366" s="66"/>
      <c r="P366" s="192">
        <f>O366*H366</f>
        <v>0</v>
      </c>
      <c r="Q366" s="192">
        <v>0</v>
      </c>
      <c r="R366" s="192">
        <f>Q366*H366</f>
        <v>0</v>
      </c>
      <c r="S366" s="192">
        <v>0</v>
      </c>
      <c r="T366" s="193">
        <f>S366*H366</f>
        <v>0</v>
      </c>
      <c r="AR366" s="194" t="s">
        <v>167</v>
      </c>
      <c r="AT366" s="194" t="s">
        <v>153</v>
      </c>
      <c r="AU366" s="194" t="s">
        <v>163</v>
      </c>
      <c r="AY366" s="17" t="s">
        <v>151</v>
      </c>
      <c r="BE366" s="195">
        <f>IF(N366="základní",J366,0)</f>
        <v>0</v>
      </c>
      <c r="BF366" s="195">
        <f>IF(N366="snížená",J366,0)</f>
        <v>0</v>
      </c>
      <c r="BG366" s="195">
        <f>IF(N366="zákl. přenesená",J366,0)</f>
        <v>0</v>
      </c>
      <c r="BH366" s="195">
        <f>IF(N366="sníž. přenesená",J366,0)</f>
        <v>0</v>
      </c>
      <c r="BI366" s="195">
        <f>IF(N366="nulová",J366,0)</f>
        <v>0</v>
      </c>
      <c r="BJ366" s="17" t="s">
        <v>14</v>
      </c>
      <c r="BK366" s="195">
        <f>ROUND(I366*H366,2)</f>
        <v>0</v>
      </c>
      <c r="BL366" s="17" t="s">
        <v>167</v>
      </c>
      <c r="BM366" s="194" t="s">
        <v>735</v>
      </c>
    </row>
    <row r="367" spans="2:65" s="1" customFormat="1" ht="16.5" customHeight="1">
      <c r="B367" s="34"/>
      <c r="C367" s="183" t="s">
        <v>720</v>
      </c>
      <c r="D367" s="183" t="s">
        <v>153</v>
      </c>
      <c r="E367" s="184" t="s">
        <v>736</v>
      </c>
      <c r="F367" s="185" t="s">
        <v>737</v>
      </c>
      <c r="G367" s="186" t="s">
        <v>188</v>
      </c>
      <c r="H367" s="187">
        <v>213.09</v>
      </c>
      <c r="I367" s="188"/>
      <c r="J367" s="189">
        <f>ROUND(I367*H367,2)</f>
        <v>0</v>
      </c>
      <c r="K367" s="185" t="s">
        <v>157</v>
      </c>
      <c r="L367" s="38"/>
      <c r="M367" s="190" t="s">
        <v>1</v>
      </c>
      <c r="N367" s="191" t="s">
        <v>43</v>
      </c>
      <c r="O367" s="66"/>
      <c r="P367" s="192">
        <f>O367*H367</f>
        <v>0</v>
      </c>
      <c r="Q367" s="192">
        <v>0</v>
      </c>
      <c r="R367" s="192">
        <f>Q367*H367</f>
        <v>0</v>
      </c>
      <c r="S367" s="192">
        <v>0</v>
      </c>
      <c r="T367" s="193">
        <f>S367*H367</f>
        <v>0</v>
      </c>
      <c r="AR367" s="194" t="s">
        <v>167</v>
      </c>
      <c r="AT367" s="194" t="s">
        <v>153</v>
      </c>
      <c r="AU367" s="194" t="s">
        <v>163</v>
      </c>
      <c r="AY367" s="17" t="s">
        <v>151</v>
      </c>
      <c r="BE367" s="195">
        <f>IF(N367="základní",J367,0)</f>
        <v>0</v>
      </c>
      <c r="BF367" s="195">
        <f>IF(N367="snížená",J367,0)</f>
        <v>0</v>
      </c>
      <c r="BG367" s="195">
        <f>IF(N367="zákl. přenesená",J367,0)</f>
        <v>0</v>
      </c>
      <c r="BH367" s="195">
        <f>IF(N367="sníž. přenesená",J367,0)</f>
        <v>0</v>
      </c>
      <c r="BI367" s="195">
        <f>IF(N367="nulová",J367,0)</f>
        <v>0</v>
      </c>
      <c r="BJ367" s="17" t="s">
        <v>14</v>
      </c>
      <c r="BK367" s="195">
        <f>ROUND(I367*H367,2)</f>
        <v>0</v>
      </c>
      <c r="BL367" s="17" t="s">
        <v>167</v>
      </c>
      <c r="BM367" s="194" t="s">
        <v>738</v>
      </c>
    </row>
    <row r="368" spans="2:51" s="12" customFormat="1" ht="11.25">
      <c r="B368" s="210"/>
      <c r="C368" s="211"/>
      <c r="D368" s="212" t="s">
        <v>202</v>
      </c>
      <c r="E368" s="213" t="s">
        <v>1</v>
      </c>
      <c r="F368" s="214" t="s">
        <v>739</v>
      </c>
      <c r="G368" s="211"/>
      <c r="H368" s="215">
        <v>213.09</v>
      </c>
      <c r="I368" s="216"/>
      <c r="J368" s="211"/>
      <c r="K368" s="211"/>
      <c r="L368" s="217"/>
      <c r="M368" s="218"/>
      <c r="N368" s="219"/>
      <c r="O368" s="219"/>
      <c r="P368" s="219"/>
      <c r="Q368" s="219"/>
      <c r="R368" s="219"/>
      <c r="S368" s="219"/>
      <c r="T368" s="220"/>
      <c r="AT368" s="221" t="s">
        <v>202</v>
      </c>
      <c r="AU368" s="221" t="s">
        <v>163</v>
      </c>
      <c r="AV368" s="12" t="s">
        <v>87</v>
      </c>
      <c r="AW368" s="12" t="s">
        <v>34</v>
      </c>
      <c r="AX368" s="12" t="s">
        <v>14</v>
      </c>
      <c r="AY368" s="221" t="s">
        <v>151</v>
      </c>
    </row>
    <row r="369" spans="2:65" s="1" customFormat="1" ht="16.5" customHeight="1">
      <c r="B369" s="34"/>
      <c r="C369" s="183" t="s">
        <v>740</v>
      </c>
      <c r="D369" s="183" t="s">
        <v>153</v>
      </c>
      <c r="E369" s="184" t="s">
        <v>741</v>
      </c>
      <c r="F369" s="185" t="s">
        <v>742</v>
      </c>
      <c r="G369" s="186" t="s">
        <v>188</v>
      </c>
      <c r="H369" s="187">
        <v>12785.4</v>
      </c>
      <c r="I369" s="188"/>
      <c r="J369" s="189">
        <f>ROUND(I369*H369,2)</f>
        <v>0</v>
      </c>
      <c r="K369" s="185" t="s">
        <v>157</v>
      </c>
      <c r="L369" s="38"/>
      <c r="M369" s="190" t="s">
        <v>1</v>
      </c>
      <c r="N369" s="191" t="s">
        <v>43</v>
      </c>
      <c r="O369" s="66"/>
      <c r="P369" s="192">
        <f>O369*H369</f>
        <v>0</v>
      </c>
      <c r="Q369" s="192">
        <v>0</v>
      </c>
      <c r="R369" s="192">
        <f>Q369*H369</f>
        <v>0</v>
      </c>
      <c r="S369" s="192">
        <v>0</v>
      </c>
      <c r="T369" s="193">
        <f>S369*H369</f>
        <v>0</v>
      </c>
      <c r="AR369" s="194" t="s">
        <v>167</v>
      </c>
      <c r="AT369" s="194" t="s">
        <v>153</v>
      </c>
      <c r="AU369" s="194" t="s">
        <v>163</v>
      </c>
      <c r="AY369" s="17" t="s">
        <v>151</v>
      </c>
      <c r="BE369" s="195">
        <f>IF(N369="základní",J369,0)</f>
        <v>0</v>
      </c>
      <c r="BF369" s="195">
        <f>IF(N369="snížená",J369,0)</f>
        <v>0</v>
      </c>
      <c r="BG369" s="195">
        <f>IF(N369="zákl. přenesená",J369,0)</f>
        <v>0</v>
      </c>
      <c r="BH369" s="195">
        <f>IF(N369="sníž. přenesená",J369,0)</f>
        <v>0</v>
      </c>
      <c r="BI369" s="195">
        <f>IF(N369="nulová",J369,0)</f>
        <v>0</v>
      </c>
      <c r="BJ369" s="17" t="s">
        <v>14</v>
      </c>
      <c r="BK369" s="195">
        <f>ROUND(I369*H369,2)</f>
        <v>0</v>
      </c>
      <c r="BL369" s="17" t="s">
        <v>167</v>
      </c>
      <c r="BM369" s="194" t="s">
        <v>743</v>
      </c>
    </row>
    <row r="370" spans="2:51" s="12" customFormat="1" ht="11.25">
      <c r="B370" s="210"/>
      <c r="C370" s="211"/>
      <c r="D370" s="212" t="s">
        <v>202</v>
      </c>
      <c r="E370" s="213" t="s">
        <v>1</v>
      </c>
      <c r="F370" s="214" t="s">
        <v>731</v>
      </c>
      <c r="G370" s="211"/>
      <c r="H370" s="215">
        <v>12785.4</v>
      </c>
      <c r="I370" s="216"/>
      <c r="J370" s="211"/>
      <c r="K370" s="211"/>
      <c r="L370" s="217"/>
      <c r="M370" s="218"/>
      <c r="N370" s="219"/>
      <c r="O370" s="219"/>
      <c r="P370" s="219"/>
      <c r="Q370" s="219"/>
      <c r="R370" s="219"/>
      <c r="S370" s="219"/>
      <c r="T370" s="220"/>
      <c r="AT370" s="221" t="s">
        <v>202</v>
      </c>
      <c r="AU370" s="221" t="s">
        <v>163</v>
      </c>
      <c r="AV370" s="12" t="s">
        <v>87</v>
      </c>
      <c r="AW370" s="12" t="s">
        <v>34</v>
      </c>
      <c r="AX370" s="12" t="s">
        <v>14</v>
      </c>
      <c r="AY370" s="221" t="s">
        <v>151</v>
      </c>
    </row>
    <row r="371" spans="2:65" s="1" customFormat="1" ht="16.5" customHeight="1">
      <c r="B371" s="34"/>
      <c r="C371" s="183" t="s">
        <v>744</v>
      </c>
      <c r="D371" s="183" t="s">
        <v>153</v>
      </c>
      <c r="E371" s="184" t="s">
        <v>745</v>
      </c>
      <c r="F371" s="185" t="s">
        <v>746</v>
      </c>
      <c r="G371" s="186" t="s">
        <v>188</v>
      </c>
      <c r="H371" s="187">
        <v>213.09</v>
      </c>
      <c r="I371" s="188"/>
      <c r="J371" s="189">
        <f>ROUND(I371*H371,2)</f>
        <v>0</v>
      </c>
      <c r="K371" s="185" t="s">
        <v>157</v>
      </c>
      <c r="L371" s="38"/>
      <c r="M371" s="190" t="s">
        <v>1</v>
      </c>
      <c r="N371" s="191" t="s">
        <v>43</v>
      </c>
      <c r="O371" s="66"/>
      <c r="P371" s="192">
        <f>O371*H371</f>
        <v>0</v>
      </c>
      <c r="Q371" s="192">
        <v>0</v>
      </c>
      <c r="R371" s="192">
        <f>Q371*H371</f>
        <v>0</v>
      </c>
      <c r="S371" s="192">
        <v>0</v>
      </c>
      <c r="T371" s="193">
        <f>S371*H371</f>
        <v>0</v>
      </c>
      <c r="AR371" s="194" t="s">
        <v>167</v>
      </c>
      <c r="AT371" s="194" t="s">
        <v>153</v>
      </c>
      <c r="AU371" s="194" t="s">
        <v>163</v>
      </c>
      <c r="AY371" s="17" t="s">
        <v>151</v>
      </c>
      <c r="BE371" s="195">
        <f>IF(N371="základní",J371,0)</f>
        <v>0</v>
      </c>
      <c r="BF371" s="195">
        <f>IF(N371="snížená",J371,0)</f>
        <v>0</v>
      </c>
      <c r="BG371" s="195">
        <f>IF(N371="zákl. přenesená",J371,0)</f>
        <v>0</v>
      </c>
      <c r="BH371" s="195">
        <f>IF(N371="sníž. přenesená",J371,0)</f>
        <v>0</v>
      </c>
      <c r="BI371" s="195">
        <f>IF(N371="nulová",J371,0)</f>
        <v>0</v>
      </c>
      <c r="BJ371" s="17" t="s">
        <v>14</v>
      </c>
      <c r="BK371" s="195">
        <f>ROUND(I371*H371,2)</f>
        <v>0</v>
      </c>
      <c r="BL371" s="17" t="s">
        <v>167</v>
      </c>
      <c r="BM371" s="194" t="s">
        <v>747</v>
      </c>
    </row>
    <row r="372" spans="2:65" s="1" customFormat="1" ht="16.5" customHeight="1">
      <c r="B372" s="34"/>
      <c r="C372" s="183" t="s">
        <v>748</v>
      </c>
      <c r="D372" s="183" t="s">
        <v>153</v>
      </c>
      <c r="E372" s="184" t="s">
        <v>749</v>
      </c>
      <c r="F372" s="185" t="s">
        <v>750</v>
      </c>
      <c r="G372" s="186" t="s">
        <v>229</v>
      </c>
      <c r="H372" s="187">
        <v>1.9</v>
      </c>
      <c r="I372" s="188"/>
      <c r="J372" s="189">
        <f>ROUND(I372*H372,2)</f>
        <v>0</v>
      </c>
      <c r="K372" s="185" t="s">
        <v>157</v>
      </c>
      <c r="L372" s="38"/>
      <c r="M372" s="190" t="s">
        <v>1</v>
      </c>
      <c r="N372" s="191" t="s">
        <v>43</v>
      </c>
      <c r="O372" s="66"/>
      <c r="P372" s="192">
        <f>O372*H372</f>
        <v>0</v>
      </c>
      <c r="Q372" s="192">
        <v>0</v>
      </c>
      <c r="R372" s="192">
        <f>Q372*H372</f>
        <v>0</v>
      </c>
      <c r="S372" s="192">
        <v>0</v>
      </c>
      <c r="T372" s="193">
        <f>S372*H372</f>
        <v>0</v>
      </c>
      <c r="AR372" s="194" t="s">
        <v>167</v>
      </c>
      <c r="AT372" s="194" t="s">
        <v>153</v>
      </c>
      <c r="AU372" s="194" t="s">
        <v>163</v>
      </c>
      <c r="AY372" s="17" t="s">
        <v>151</v>
      </c>
      <c r="BE372" s="195">
        <f>IF(N372="základní",J372,0)</f>
        <v>0</v>
      </c>
      <c r="BF372" s="195">
        <f>IF(N372="snížená",J372,0)</f>
        <v>0</v>
      </c>
      <c r="BG372" s="195">
        <f>IF(N372="zákl. přenesená",J372,0)</f>
        <v>0</v>
      </c>
      <c r="BH372" s="195">
        <f>IF(N372="sníž. přenesená",J372,0)</f>
        <v>0</v>
      </c>
      <c r="BI372" s="195">
        <f>IF(N372="nulová",J372,0)</f>
        <v>0</v>
      </c>
      <c r="BJ372" s="17" t="s">
        <v>14</v>
      </c>
      <c r="BK372" s="195">
        <f>ROUND(I372*H372,2)</f>
        <v>0</v>
      </c>
      <c r="BL372" s="17" t="s">
        <v>167</v>
      </c>
      <c r="BM372" s="194" t="s">
        <v>751</v>
      </c>
    </row>
    <row r="373" spans="2:51" s="12" customFormat="1" ht="11.25">
      <c r="B373" s="210"/>
      <c r="C373" s="211"/>
      <c r="D373" s="212" t="s">
        <v>202</v>
      </c>
      <c r="E373" s="213" t="s">
        <v>1</v>
      </c>
      <c r="F373" s="214" t="s">
        <v>752</v>
      </c>
      <c r="G373" s="211"/>
      <c r="H373" s="215">
        <v>1.9</v>
      </c>
      <c r="I373" s="216"/>
      <c r="J373" s="211"/>
      <c r="K373" s="211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202</v>
      </c>
      <c r="AU373" s="221" t="s">
        <v>163</v>
      </c>
      <c r="AV373" s="12" t="s">
        <v>87</v>
      </c>
      <c r="AW373" s="12" t="s">
        <v>34</v>
      </c>
      <c r="AX373" s="12" t="s">
        <v>14</v>
      </c>
      <c r="AY373" s="221" t="s">
        <v>151</v>
      </c>
    </row>
    <row r="374" spans="2:65" s="1" customFormat="1" ht="24" customHeight="1">
      <c r="B374" s="34"/>
      <c r="C374" s="183" t="s">
        <v>753</v>
      </c>
      <c r="D374" s="183" t="s">
        <v>153</v>
      </c>
      <c r="E374" s="184" t="s">
        <v>754</v>
      </c>
      <c r="F374" s="185" t="s">
        <v>755</v>
      </c>
      <c r="G374" s="186" t="s">
        <v>229</v>
      </c>
      <c r="H374" s="187">
        <v>114</v>
      </c>
      <c r="I374" s="188"/>
      <c r="J374" s="189">
        <f>ROUND(I374*H374,2)</f>
        <v>0</v>
      </c>
      <c r="K374" s="185" t="s">
        <v>157</v>
      </c>
      <c r="L374" s="38"/>
      <c r="M374" s="190" t="s">
        <v>1</v>
      </c>
      <c r="N374" s="191" t="s">
        <v>43</v>
      </c>
      <c r="O374" s="66"/>
      <c r="P374" s="192">
        <f>O374*H374</f>
        <v>0</v>
      </c>
      <c r="Q374" s="192">
        <v>0</v>
      </c>
      <c r="R374" s="192">
        <f>Q374*H374</f>
        <v>0</v>
      </c>
      <c r="S374" s="192">
        <v>0</v>
      </c>
      <c r="T374" s="193">
        <f>S374*H374</f>
        <v>0</v>
      </c>
      <c r="AR374" s="194" t="s">
        <v>167</v>
      </c>
      <c r="AT374" s="194" t="s">
        <v>153</v>
      </c>
      <c r="AU374" s="194" t="s">
        <v>163</v>
      </c>
      <c r="AY374" s="17" t="s">
        <v>151</v>
      </c>
      <c r="BE374" s="195">
        <f>IF(N374="základní",J374,0)</f>
        <v>0</v>
      </c>
      <c r="BF374" s="195">
        <f>IF(N374="snížená",J374,0)</f>
        <v>0</v>
      </c>
      <c r="BG374" s="195">
        <f>IF(N374="zákl. přenesená",J374,0)</f>
        <v>0</v>
      </c>
      <c r="BH374" s="195">
        <f>IF(N374="sníž. přenesená",J374,0)</f>
        <v>0</v>
      </c>
      <c r="BI374" s="195">
        <f>IF(N374="nulová",J374,0)</f>
        <v>0</v>
      </c>
      <c r="BJ374" s="17" t="s">
        <v>14</v>
      </c>
      <c r="BK374" s="195">
        <f>ROUND(I374*H374,2)</f>
        <v>0</v>
      </c>
      <c r="BL374" s="17" t="s">
        <v>167</v>
      </c>
      <c r="BM374" s="194" t="s">
        <v>756</v>
      </c>
    </row>
    <row r="375" spans="2:51" s="12" customFormat="1" ht="11.25">
      <c r="B375" s="210"/>
      <c r="C375" s="211"/>
      <c r="D375" s="212" t="s">
        <v>202</v>
      </c>
      <c r="E375" s="213" t="s">
        <v>1</v>
      </c>
      <c r="F375" s="214" t="s">
        <v>757</v>
      </c>
      <c r="G375" s="211"/>
      <c r="H375" s="215">
        <v>114</v>
      </c>
      <c r="I375" s="216"/>
      <c r="J375" s="211"/>
      <c r="K375" s="211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202</v>
      </c>
      <c r="AU375" s="221" t="s">
        <v>163</v>
      </c>
      <c r="AV375" s="12" t="s">
        <v>87</v>
      </c>
      <c r="AW375" s="12" t="s">
        <v>34</v>
      </c>
      <c r="AX375" s="12" t="s">
        <v>14</v>
      </c>
      <c r="AY375" s="221" t="s">
        <v>151</v>
      </c>
    </row>
    <row r="376" spans="2:65" s="1" customFormat="1" ht="16.5" customHeight="1">
      <c r="B376" s="34"/>
      <c r="C376" s="183" t="s">
        <v>758</v>
      </c>
      <c r="D376" s="183" t="s">
        <v>153</v>
      </c>
      <c r="E376" s="184" t="s">
        <v>759</v>
      </c>
      <c r="F376" s="185" t="s">
        <v>760</v>
      </c>
      <c r="G376" s="186" t="s">
        <v>229</v>
      </c>
      <c r="H376" s="187">
        <v>1.9</v>
      </c>
      <c r="I376" s="188"/>
      <c r="J376" s="189">
        <f>ROUND(I376*H376,2)</f>
        <v>0</v>
      </c>
      <c r="K376" s="185" t="s">
        <v>157</v>
      </c>
      <c r="L376" s="38"/>
      <c r="M376" s="190" t="s">
        <v>1</v>
      </c>
      <c r="N376" s="191" t="s">
        <v>43</v>
      </c>
      <c r="O376" s="66"/>
      <c r="P376" s="192">
        <f>O376*H376</f>
        <v>0</v>
      </c>
      <c r="Q376" s="192">
        <v>0</v>
      </c>
      <c r="R376" s="192">
        <f>Q376*H376</f>
        <v>0</v>
      </c>
      <c r="S376" s="192">
        <v>0</v>
      </c>
      <c r="T376" s="193">
        <f>S376*H376</f>
        <v>0</v>
      </c>
      <c r="AR376" s="194" t="s">
        <v>167</v>
      </c>
      <c r="AT376" s="194" t="s">
        <v>153</v>
      </c>
      <c r="AU376" s="194" t="s">
        <v>163</v>
      </c>
      <c r="AY376" s="17" t="s">
        <v>151</v>
      </c>
      <c r="BE376" s="195">
        <f>IF(N376="základní",J376,0)</f>
        <v>0</v>
      </c>
      <c r="BF376" s="195">
        <f>IF(N376="snížená",J376,0)</f>
        <v>0</v>
      </c>
      <c r="BG376" s="195">
        <f>IF(N376="zákl. přenesená",J376,0)</f>
        <v>0</v>
      </c>
      <c r="BH376" s="195">
        <f>IF(N376="sníž. přenesená",J376,0)</f>
        <v>0</v>
      </c>
      <c r="BI376" s="195">
        <f>IF(N376="nulová",J376,0)</f>
        <v>0</v>
      </c>
      <c r="BJ376" s="17" t="s">
        <v>14</v>
      </c>
      <c r="BK376" s="195">
        <f>ROUND(I376*H376,2)</f>
        <v>0</v>
      </c>
      <c r="BL376" s="17" t="s">
        <v>167</v>
      </c>
      <c r="BM376" s="194" t="s">
        <v>761</v>
      </c>
    </row>
    <row r="377" spans="2:65" s="1" customFormat="1" ht="24" customHeight="1">
      <c r="B377" s="34"/>
      <c r="C377" s="183" t="s">
        <v>762</v>
      </c>
      <c r="D377" s="183" t="s">
        <v>153</v>
      </c>
      <c r="E377" s="184" t="s">
        <v>763</v>
      </c>
      <c r="F377" s="185" t="s">
        <v>764</v>
      </c>
      <c r="G377" s="186" t="s">
        <v>188</v>
      </c>
      <c r="H377" s="187">
        <v>289.33</v>
      </c>
      <c r="I377" s="188"/>
      <c r="J377" s="189">
        <f>ROUND(I377*H377,2)</f>
        <v>0</v>
      </c>
      <c r="K377" s="185" t="s">
        <v>157</v>
      </c>
      <c r="L377" s="38"/>
      <c r="M377" s="190" t="s">
        <v>1</v>
      </c>
      <c r="N377" s="191" t="s">
        <v>43</v>
      </c>
      <c r="O377" s="66"/>
      <c r="P377" s="192">
        <f>O377*H377</f>
        <v>0</v>
      </c>
      <c r="Q377" s="192">
        <v>0.00021</v>
      </c>
      <c r="R377" s="192">
        <f>Q377*H377</f>
        <v>0.0607593</v>
      </c>
      <c r="S377" s="192">
        <v>0</v>
      </c>
      <c r="T377" s="193">
        <f>S377*H377</f>
        <v>0</v>
      </c>
      <c r="AR377" s="194" t="s">
        <v>167</v>
      </c>
      <c r="AT377" s="194" t="s">
        <v>153</v>
      </c>
      <c r="AU377" s="194" t="s">
        <v>163</v>
      </c>
      <c r="AY377" s="17" t="s">
        <v>151</v>
      </c>
      <c r="BE377" s="195">
        <f>IF(N377="základní",J377,0)</f>
        <v>0</v>
      </c>
      <c r="BF377" s="195">
        <f>IF(N377="snížená",J377,0)</f>
        <v>0</v>
      </c>
      <c r="BG377" s="195">
        <f>IF(N377="zákl. přenesená",J377,0)</f>
        <v>0</v>
      </c>
      <c r="BH377" s="195">
        <f>IF(N377="sníž. přenesená",J377,0)</f>
        <v>0</v>
      </c>
      <c r="BI377" s="195">
        <f>IF(N377="nulová",J377,0)</f>
        <v>0</v>
      </c>
      <c r="BJ377" s="17" t="s">
        <v>14</v>
      </c>
      <c r="BK377" s="195">
        <f>ROUND(I377*H377,2)</f>
        <v>0</v>
      </c>
      <c r="BL377" s="17" t="s">
        <v>167</v>
      </c>
      <c r="BM377" s="194" t="s">
        <v>765</v>
      </c>
    </row>
    <row r="378" spans="2:51" s="12" customFormat="1" ht="11.25">
      <c r="B378" s="210"/>
      <c r="C378" s="211"/>
      <c r="D378" s="212" t="s">
        <v>202</v>
      </c>
      <c r="E378" s="213" t="s">
        <v>1</v>
      </c>
      <c r="F378" s="214" t="s">
        <v>766</v>
      </c>
      <c r="G378" s="211"/>
      <c r="H378" s="215">
        <v>289.33</v>
      </c>
      <c r="I378" s="216"/>
      <c r="J378" s="211"/>
      <c r="K378" s="211"/>
      <c r="L378" s="217"/>
      <c r="M378" s="218"/>
      <c r="N378" s="219"/>
      <c r="O378" s="219"/>
      <c r="P378" s="219"/>
      <c r="Q378" s="219"/>
      <c r="R378" s="219"/>
      <c r="S378" s="219"/>
      <c r="T378" s="220"/>
      <c r="AT378" s="221" t="s">
        <v>202</v>
      </c>
      <c r="AU378" s="221" t="s">
        <v>163</v>
      </c>
      <c r="AV378" s="12" t="s">
        <v>87</v>
      </c>
      <c r="AW378" s="12" t="s">
        <v>34</v>
      </c>
      <c r="AX378" s="12" t="s">
        <v>14</v>
      </c>
      <c r="AY378" s="221" t="s">
        <v>151</v>
      </c>
    </row>
    <row r="379" spans="2:63" s="10" customFormat="1" ht="22.9" customHeight="1">
      <c r="B379" s="169"/>
      <c r="C379" s="170"/>
      <c r="D379" s="171" t="s">
        <v>77</v>
      </c>
      <c r="E379" s="208" t="s">
        <v>767</v>
      </c>
      <c r="F379" s="208" t="s">
        <v>768</v>
      </c>
      <c r="G379" s="170"/>
      <c r="H379" s="170"/>
      <c r="I379" s="173"/>
      <c r="J379" s="209">
        <f>BK379</f>
        <v>0</v>
      </c>
      <c r="K379" s="170"/>
      <c r="L379" s="175"/>
      <c r="M379" s="176"/>
      <c r="N379" s="177"/>
      <c r="O379" s="177"/>
      <c r="P379" s="178">
        <f>P380</f>
        <v>0</v>
      </c>
      <c r="Q379" s="177"/>
      <c r="R379" s="178">
        <f>R380</f>
        <v>0</v>
      </c>
      <c r="S379" s="177"/>
      <c r="T379" s="179">
        <f>T380</f>
        <v>0</v>
      </c>
      <c r="AR379" s="180" t="s">
        <v>14</v>
      </c>
      <c r="AT379" s="181" t="s">
        <v>77</v>
      </c>
      <c r="AU379" s="181" t="s">
        <v>14</v>
      </c>
      <c r="AY379" s="180" t="s">
        <v>151</v>
      </c>
      <c r="BK379" s="182">
        <f>BK380</f>
        <v>0</v>
      </c>
    </row>
    <row r="380" spans="2:65" s="1" customFormat="1" ht="16.5" customHeight="1">
      <c r="B380" s="34"/>
      <c r="C380" s="183" t="s">
        <v>769</v>
      </c>
      <c r="D380" s="183" t="s">
        <v>153</v>
      </c>
      <c r="E380" s="184" t="s">
        <v>770</v>
      </c>
      <c r="F380" s="185" t="s">
        <v>771</v>
      </c>
      <c r="G380" s="186" t="s">
        <v>237</v>
      </c>
      <c r="H380" s="187">
        <v>1041.921</v>
      </c>
      <c r="I380" s="188"/>
      <c r="J380" s="189">
        <f>ROUND(I380*H380,2)</f>
        <v>0</v>
      </c>
      <c r="K380" s="185" t="s">
        <v>157</v>
      </c>
      <c r="L380" s="38"/>
      <c r="M380" s="190" t="s">
        <v>1</v>
      </c>
      <c r="N380" s="191" t="s">
        <v>43</v>
      </c>
      <c r="O380" s="66"/>
      <c r="P380" s="192">
        <f>O380*H380</f>
        <v>0</v>
      </c>
      <c r="Q380" s="192">
        <v>0</v>
      </c>
      <c r="R380" s="192">
        <f>Q380*H380</f>
        <v>0</v>
      </c>
      <c r="S380" s="192">
        <v>0</v>
      </c>
      <c r="T380" s="193">
        <f>S380*H380</f>
        <v>0</v>
      </c>
      <c r="AR380" s="194" t="s">
        <v>167</v>
      </c>
      <c r="AT380" s="194" t="s">
        <v>153</v>
      </c>
      <c r="AU380" s="194" t="s">
        <v>87</v>
      </c>
      <c r="AY380" s="17" t="s">
        <v>151</v>
      </c>
      <c r="BE380" s="195">
        <f>IF(N380="základní",J380,0)</f>
        <v>0</v>
      </c>
      <c r="BF380" s="195">
        <f>IF(N380="snížená",J380,0)</f>
        <v>0</v>
      </c>
      <c r="BG380" s="195">
        <f>IF(N380="zákl. přenesená",J380,0)</f>
        <v>0</v>
      </c>
      <c r="BH380" s="195">
        <f>IF(N380="sníž. přenesená",J380,0)</f>
        <v>0</v>
      </c>
      <c r="BI380" s="195">
        <f>IF(N380="nulová",J380,0)</f>
        <v>0</v>
      </c>
      <c r="BJ380" s="17" t="s">
        <v>14</v>
      </c>
      <c r="BK380" s="195">
        <f>ROUND(I380*H380,2)</f>
        <v>0</v>
      </c>
      <c r="BL380" s="17" t="s">
        <v>167</v>
      </c>
      <c r="BM380" s="194" t="s">
        <v>772</v>
      </c>
    </row>
    <row r="381" spans="2:63" s="10" customFormat="1" ht="25.9" customHeight="1">
      <c r="B381" s="169"/>
      <c r="C381" s="170"/>
      <c r="D381" s="171" t="s">
        <v>77</v>
      </c>
      <c r="E381" s="172" t="s">
        <v>773</v>
      </c>
      <c r="F381" s="172" t="s">
        <v>774</v>
      </c>
      <c r="G381" s="170"/>
      <c r="H381" s="170"/>
      <c r="I381" s="173"/>
      <c r="J381" s="174">
        <f>BK381</f>
        <v>0</v>
      </c>
      <c r="K381" s="170"/>
      <c r="L381" s="175"/>
      <c r="M381" s="176"/>
      <c r="N381" s="177"/>
      <c r="O381" s="177"/>
      <c r="P381" s="178">
        <f>P382+P383+P432+P458+P527+P530+P563+P568+P587+P598+P668+P671+P678</f>
        <v>0</v>
      </c>
      <c r="Q381" s="177"/>
      <c r="R381" s="178">
        <f>R382+R383+R432+R458+R527+R530+R563+R568+R587+R598+R668+R671+R678</f>
        <v>30.941251289999997</v>
      </c>
      <c r="S381" s="177"/>
      <c r="T381" s="179">
        <f>T382+T383+T432+T458+T527+T530+T563+T568+T587+T598+T668+T671+T678</f>
        <v>0</v>
      </c>
      <c r="AR381" s="180" t="s">
        <v>87</v>
      </c>
      <c r="AT381" s="181" t="s">
        <v>77</v>
      </c>
      <c r="AU381" s="181" t="s">
        <v>78</v>
      </c>
      <c r="AY381" s="180" t="s">
        <v>151</v>
      </c>
      <c r="BK381" s="182">
        <f>BK382+BK383+BK432+BK458+BK527+BK530+BK563+BK568+BK587+BK598+BK668+BK671+BK678</f>
        <v>0</v>
      </c>
    </row>
    <row r="382" spans="2:65" s="1" customFormat="1" ht="24" customHeight="1">
      <c r="B382" s="34"/>
      <c r="C382" s="183" t="s">
        <v>775</v>
      </c>
      <c r="D382" s="183" t="s">
        <v>153</v>
      </c>
      <c r="E382" s="184" t="s">
        <v>776</v>
      </c>
      <c r="F382" s="185" t="s">
        <v>777</v>
      </c>
      <c r="G382" s="186" t="s">
        <v>412</v>
      </c>
      <c r="H382" s="187">
        <v>9</v>
      </c>
      <c r="I382" s="188"/>
      <c r="J382" s="189">
        <f>ROUND(I382*H382,2)</f>
        <v>0</v>
      </c>
      <c r="K382" s="185" t="s">
        <v>1</v>
      </c>
      <c r="L382" s="38"/>
      <c r="M382" s="190" t="s">
        <v>1</v>
      </c>
      <c r="N382" s="191" t="s">
        <v>43</v>
      </c>
      <c r="O382" s="66"/>
      <c r="P382" s="192">
        <f>O382*H382</f>
        <v>0</v>
      </c>
      <c r="Q382" s="192">
        <v>0</v>
      </c>
      <c r="R382" s="192">
        <f>Q382*H382</f>
        <v>0</v>
      </c>
      <c r="S382" s="192">
        <v>0</v>
      </c>
      <c r="T382" s="193">
        <f>S382*H382</f>
        <v>0</v>
      </c>
      <c r="AR382" s="194" t="s">
        <v>264</v>
      </c>
      <c r="AT382" s="194" t="s">
        <v>153</v>
      </c>
      <c r="AU382" s="194" t="s">
        <v>14</v>
      </c>
      <c r="AY382" s="17" t="s">
        <v>151</v>
      </c>
      <c r="BE382" s="195">
        <f>IF(N382="základní",J382,0)</f>
        <v>0</v>
      </c>
      <c r="BF382" s="195">
        <f>IF(N382="snížená",J382,0)</f>
        <v>0</v>
      </c>
      <c r="BG382" s="195">
        <f>IF(N382="zákl. přenesená",J382,0)</f>
        <v>0</v>
      </c>
      <c r="BH382" s="195">
        <f>IF(N382="sníž. přenesená",J382,0)</f>
        <v>0</v>
      </c>
      <c r="BI382" s="195">
        <f>IF(N382="nulová",J382,0)</f>
        <v>0</v>
      </c>
      <c r="BJ382" s="17" t="s">
        <v>14</v>
      </c>
      <c r="BK382" s="195">
        <f>ROUND(I382*H382,2)</f>
        <v>0</v>
      </c>
      <c r="BL382" s="17" t="s">
        <v>264</v>
      </c>
      <c r="BM382" s="194" t="s">
        <v>778</v>
      </c>
    </row>
    <row r="383" spans="2:63" s="10" customFormat="1" ht="22.9" customHeight="1">
      <c r="B383" s="169"/>
      <c r="C383" s="170"/>
      <c r="D383" s="171" t="s">
        <v>77</v>
      </c>
      <c r="E383" s="208" t="s">
        <v>779</v>
      </c>
      <c r="F383" s="208" t="s">
        <v>780</v>
      </c>
      <c r="G383" s="170"/>
      <c r="H383" s="170"/>
      <c r="I383" s="173"/>
      <c r="J383" s="209">
        <f>BK383</f>
        <v>0</v>
      </c>
      <c r="K383" s="170"/>
      <c r="L383" s="175"/>
      <c r="M383" s="176"/>
      <c r="N383" s="177"/>
      <c r="O383" s="177"/>
      <c r="P383" s="178">
        <f>SUM(P384:P431)</f>
        <v>0</v>
      </c>
      <c r="Q383" s="177"/>
      <c r="R383" s="178">
        <f>SUM(R384:R431)</f>
        <v>1.6461707999999997</v>
      </c>
      <c r="S383" s="177"/>
      <c r="T383" s="179">
        <f>SUM(T384:T431)</f>
        <v>0</v>
      </c>
      <c r="AR383" s="180" t="s">
        <v>87</v>
      </c>
      <c r="AT383" s="181" t="s">
        <v>77</v>
      </c>
      <c r="AU383" s="181" t="s">
        <v>14</v>
      </c>
      <c r="AY383" s="180" t="s">
        <v>151</v>
      </c>
      <c r="BK383" s="182">
        <f>SUM(BK384:BK431)</f>
        <v>0</v>
      </c>
    </row>
    <row r="384" spans="2:65" s="1" customFormat="1" ht="24" customHeight="1">
      <c r="B384" s="34"/>
      <c r="C384" s="183" t="s">
        <v>781</v>
      </c>
      <c r="D384" s="183" t="s">
        <v>153</v>
      </c>
      <c r="E384" s="184" t="s">
        <v>782</v>
      </c>
      <c r="F384" s="185" t="s">
        <v>783</v>
      </c>
      <c r="G384" s="186" t="s">
        <v>188</v>
      </c>
      <c r="H384" s="187">
        <v>102.51</v>
      </c>
      <c r="I384" s="188"/>
      <c r="J384" s="189">
        <f>ROUND(I384*H384,2)</f>
        <v>0</v>
      </c>
      <c r="K384" s="185" t="s">
        <v>157</v>
      </c>
      <c r="L384" s="38"/>
      <c r="M384" s="190" t="s">
        <v>1</v>
      </c>
      <c r="N384" s="191" t="s">
        <v>43</v>
      </c>
      <c r="O384" s="66"/>
      <c r="P384" s="192">
        <f>O384*H384</f>
        <v>0</v>
      </c>
      <c r="Q384" s="192">
        <v>0</v>
      </c>
      <c r="R384" s="192">
        <f>Q384*H384</f>
        <v>0</v>
      </c>
      <c r="S384" s="192">
        <v>0</v>
      </c>
      <c r="T384" s="193">
        <f>S384*H384</f>
        <v>0</v>
      </c>
      <c r="AR384" s="194" t="s">
        <v>264</v>
      </c>
      <c r="AT384" s="194" t="s">
        <v>153</v>
      </c>
      <c r="AU384" s="194" t="s">
        <v>87</v>
      </c>
      <c r="AY384" s="17" t="s">
        <v>151</v>
      </c>
      <c r="BE384" s="195">
        <f>IF(N384="základní",J384,0)</f>
        <v>0</v>
      </c>
      <c r="BF384" s="195">
        <f>IF(N384="snížená",J384,0)</f>
        <v>0</v>
      </c>
      <c r="BG384" s="195">
        <f>IF(N384="zákl. přenesená",J384,0)</f>
        <v>0</v>
      </c>
      <c r="BH384" s="195">
        <f>IF(N384="sníž. přenesená",J384,0)</f>
        <v>0</v>
      </c>
      <c r="BI384" s="195">
        <f>IF(N384="nulová",J384,0)</f>
        <v>0</v>
      </c>
      <c r="BJ384" s="17" t="s">
        <v>14</v>
      </c>
      <c r="BK384" s="195">
        <f>ROUND(I384*H384,2)</f>
        <v>0</v>
      </c>
      <c r="BL384" s="17" t="s">
        <v>264</v>
      </c>
      <c r="BM384" s="194" t="s">
        <v>784</v>
      </c>
    </row>
    <row r="385" spans="2:51" s="12" customFormat="1" ht="11.25">
      <c r="B385" s="210"/>
      <c r="C385" s="211"/>
      <c r="D385" s="212" t="s">
        <v>202</v>
      </c>
      <c r="E385" s="213" t="s">
        <v>1</v>
      </c>
      <c r="F385" s="214" t="s">
        <v>599</v>
      </c>
      <c r="G385" s="211"/>
      <c r="H385" s="215">
        <v>14.53</v>
      </c>
      <c r="I385" s="216"/>
      <c r="J385" s="211"/>
      <c r="K385" s="211"/>
      <c r="L385" s="217"/>
      <c r="M385" s="218"/>
      <c r="N385" s="219"/>
      <c r="O385" s="219"/>
      <c r="P385" s="219"/>
      <c r="Q385" s="219"/>
      <c r="R385" s="219"/>
      <c r="S385" s="219"/>
      <c r="T385" s="220"/>
      <c r="AT385" s="221" t="s">
        <v>202</v>
      </c>
      <c r="AU385" s="221" t="s">
        <v>87</v>
      </c>
      <c r="AV385" s="12" t="s">
        <v>87</v>
      </c>
      <c r="AW385" s="12" t="s">
        <v>34</v>
      </c>
      <c r="AX385" s="12" t="s">
        <v>78</v>
      </c>
      <c r="AY385" s="221" t="s">
        <v>151</v>
      </c>
    </row>
    <row r="386" spans="2:51" s="12" customFormat="1" ht="11.25">
      <c r="B386" s="210"/>
      <c r="C386" s="211"/>
      <c r="D386" s="212" t="s">
        <v>202</v>
      </c>
      <c r="E386" s="213" t="s">
        <v>1</v>
      </c>
      <c r="F386" s="214" t="s">
        <v>600</v>
      </c>
      <c r="G386" s="211"/>
      <c r="H386" s="215">
        <v>9.57</v>
      </c>
      <c r="I386" s="216"/>
      <c r="J386" s="211"/>
      <c r="K386" s="211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202</v>
      </c>
      <c r="AU386" s="221" t="s">
        <v>87</v>
      </c>
      <c r="AV386" s="12" t="s">
        <v>87</v>
      </c>
      <c r="AW386" s="12" t="s">
        <v>34</v>
      </c>
      <c r="AX386" s="12" t="s">
        <v>78</v>
      </c>
      <c r="AY386" s="221" t="s">
        <v>151</v>
      </c>
    </row>
    <row r="387" spans="2:51" s="12" customFormat="1" ht="11.25">
      <c r="B387" s="210"/>
      <c r="C387" s="211"/>
      <c r="D387" s="212" t="s">
        <v>202</v>
      </c>
      <c r="E387" s="213" t="s">
        <v>1</v>
      </c>
      <c r="F387" s="214" t="s">
        <v>601</v>
      </c>
      <c r="G387" s="211"/>
      <c r="H387" s="215">
        <v>5.58</v>
      </c>
      <c r="I387" s="216"/>
      <c r="J387" s="211"/>
      <c r="K387" s="211"/>
      <c r="L387" s="217"/>
      <c r="M387" s="218"/>
      <c r="N387" s="219"/>
      <c r="O387" s="219"/>
      <c r="P387" s="219"/>
      <c r="Q387" s="219"/>
      <c r="R387" s="219"/>
      <c r="S387" s="219"/>
      <c r="T387" s="220"/>
      <c r="AT387" s="221" t="s">
        <v>202</v>
      </c>
      <c r="AU387" s="221" t="s">
        <v>87</v>
      </c>
      <c r="AV387" s="12" t="s">
        <v>87</v>
      </c>
      <c r="AW387" s="12" t="s">
        <v>34</v>
      </c>
      <c r="AX387" s="12" t="s">
        <v>78</v>
      </c>
      <c r="AY387" s="221" t="s">
        <v>151</v>
      </c>
    </row>
    <row r="388" spans="2:51" s="12" customFormat="1" ht="11.25">
      <c r="B388" s="210"/>
      <c r="C388" s="211"/>
      <c r="D388" s="212" t="s">
        <v>202</v>
      </c>
      <c r="E388" s="213" t="s">
        <v>1</v>
      </c>
      <c r="F388" s="214" t="s">
        <v>604</v>
      </c>
      <c r="G388" s="211"/>
      <c r="H388" s="215">
        <v>9.58</v>
      </c>
      <c r="I388" s="216"/>
      <c r="J388" s="211"/>
      <c r="K388" s="211"/>
      <c r="L388" s="217"/>
      <c r="M388" s="218"/>
      <c r="N388" s="219"/>
      <c r="O388" s="219"/>
      <c r="P388" s="219"/>
      <c r="Q388" s="219"/>
      <c r="R388" s="219"/>
      <c r="S388" s="219"/>
      <c r="T388" s="220"/>
      <c r="AT388" s="221" t="s">
        <v>202</v>
      </c>
      <c r="AU388" s="221" t="s">
        <v>87</v>
      </c>
      <c r="AV388" s="12" t="s">
        <v>87</v>
      </c>
      <c r="AW388" s="12" t="s">
        <v>34</v>
      </c>
      <c r="AX388" s="12" t="s">
        <v>78</v>
      </c>
      <c r="AY388" s="221" t="s">
        <v>151</v>
      </c>
    </row>
    <row r="389" spans="2:51" s="12" customFormat="1" ht="11.25">
      <c r="B389" s="210"/>
      <c r="C389" s="211"/>
      <c r="D389" s="212" t="s">
        <v>202</v>
      </c>
      <c r="E389" s="213" t="s">
        <v>1</v>
      </c>
      <c r="F389" s="214" t="s">
        <v>606</v>
      </c>
      <c r="G389" s="211"/>
      <c r="H389" s="215">
        <v>5.12</v>
      </c>
      <c r="I389" s="216"/>
      <c r="J389" s="211"/>
      <c r="K389" s="211"/>
      <c r="L389" s="217"/>
      <c r="M389" s="218"/>
      <c r="N389" s="219"/>
      <c r="O389" s="219"/>
      <c r="P389" s="219"/>
      <c r="Q389" s="219"/>
      <c r="R389" s="219"/>
      <c r="S389" s="219"/>
      <c r="T389" s="220"/>
      <c r="AT389" s="221" t="s">
        <v>202</v>
      </c>
      <c r="AU389" s="221" t="s">
        <v>87</v>
      </c>
      <c r="AV389" s="12" t="s">
        <v>87</v>
      </c>
      <c r="AW389" s="12" t="s">
        <v>34</v>
      </c>
      <c r="AX389" s="12" t="s">
        <v>78</v>
      </c>
      <c r="AY389" s="221" t="s">
        <v>151</v>
      </c>
    </row>
    <row r="390" spans="2:51" s="12" customFormat="1" ht="11.25">
      <c r="B390" s="210"/>
      <c r="C390" s="211"/>
      <c r="D390" s="212" t="s">
        <v>202</v>
      </c>
      <c r="E390" s="213" t="s">
        <v>1</v>
      </c>
      <c r="F390" s="214" t="s">
        <v>607</v>
      </c>
      <c r="G390" s="211"/>
      <c r="H390" s="215">
        <v>8.58</v>
      </c>
      <c r="I390" s="216"/>
      <c r="J390" s="211"/>
      <c r="K390" s="211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202</v>
      </c>
      <c r="AU390" s="221" t="s">
        <v>87</v>
      </c>
      <c r="AV390" s="12" t="s">
        <v>87</v>
      </c>
      <c r="AW390" s="12" t="s">
        <v>34</v>
      </c>
      <c r="AX390" s="12" t="s">
        <v>78</v>
      </c>
      <c r="AY390" s="221" t="s">
        <v>151</v>
      </c>
    </row>
    <row r="391" spans="2:51" s="12" customFormat="1" ht="11.25">
      <c r="B391" s="210"/>
      <c r="C391" s="211"/>
      <c r="D391" s="212" t="s">
        <v>202</v>
      </c>
      <c r="E391" s="213" t="s">
        <v>1</v>
      </c>
      <c r="F391" s="214" t="s">
        <v>609</v>
      </c>
      <c r="G391" s="211"/>
      <c r="H391" s="215">
        <v>7.29</v>
      </c>
      <c r="I391" s="216"/>
      <c r="J391" s="211"/>
      <c r="K391" s="211"/>
      <c r="L391" s="217"/>
      <c r="M391" s="218"/>
      <c r="N391" s="219"/>
      <c r="O391" s="219"/>
      <c r="P391" s="219"/>
      <c r="Q391" s="219"/>
      <c r="R391" s="219"/>
      <c r="S391" s="219"/>
      <c r="T391" s="220"/>
      <c r="AT391" s="221" t="s">
        <v>202</v>
      </c>
      <c r="AU391" s="221" t="s">
        <v>87</v>
      </c>
      <c r="AV391" s="12" t="s">
        <v>87</v>
      </c>
      <c r="AW391" s="12" t="s">
        <v>34</v>
      </c>
      <c r="AX391" s="12" t="s">
        <v>78</v>
      </c>
      <c r="AY391" s="221" t="s">
        <v>151</v>
      </c>
    </row>
    <row r="392" spans="2:51" s="12" customFormat="1" ht="11.25">
      <c r="B392" s="210"/>
      <c r="C392" s="211"/>
      <c r="D392" s="212" t="s">
        <v>202</v>
      </c>
      <c r="E392" s="213" t="s">
        <v>1</v>
      </c>
      <c r="F392" s="214" t="s">
        <v>610</v>
      </c>
      <c r="G392" s="211"/>
      <c r="H392" s="215">
        <v>3.98</v>
      </c>
      <c r="I392" s="216"/>
      <c r="J392" s="211"/>
      <c r="K392" s="211"/>
      <c r="L392" s="217"/>
      <c r="M392" s="218"/>
      <c r="N392" s="219"/>
      <c r="O392" s="219"/>
      <c r="P392" s="219"/>
      <c r="Q392" s="219"/>
      <c r="R392" s="219"/>
      <c r="S392" s="219"/>
      <c r="T392" s="220"/>
      <c r="AT392" s="221" t="s">
        <v>202</v>
      </c>
      <c r="AU392" s="221" t="s">
        <v>87</v>
      </c>
      <c r="AV392" s="12" t="s">
        <v>87</v>
      </c>
      <c r="AW392" s="12" t="s">
        <v>34</v>
      </c>
      <c r="AX392" s="12" t="s">
        <v>78</v>
      </c>
      <c r="AY392" s="221" t="s">
        <v>151</v>
      </c>
    </row>
    <row r="393" spans="2:51" s="12" customFormat="1" ht="11.25">
      <c r="B393" s="210"/>
      <c r="C393" s="211"/>
      <c r="D393" s="212" t="s">
        <v>202</v>
      </c>
      <c r="E393" s="213" t="s">
        <v>1</v>
      </c>
      <c r="F393" s="214" t="s">
        <v>612</v>
      </c>
      <c r="G393" s="211"/>
      <c r="H393" s="215">
        <v>7.76</v>
      </c>
      <c r="I393" s="216"/>
      <c r="J393" s="211"/>
      <c r="K393" s="211"/>
      <c r="L393" s="217"/>
      <c r="M393" s="218"/>
      <c r="N393" s="219"/>
      <c r="O393" s="219"/>
      <c r="P393" s="219"/>
      <c r="Q393" s="219"/>
      <c r="R393" s="219"/>
      <c r="S393" s="219"/>
      <c r="T393" s="220"/>
      <c r="AT393" s="221" t="s">
        <v>202</v>
      </c>
      <c r="AU393" s="221" t="s">
        <v>87</v>
      </c>
      <c r="AV393" s="12" t="s">
        <v>87</v>
      </c>
      <c r="AW393" s="12" t="s">
        <v>34</v>
      </c>
      <c r="AX393" s="12" t="s">
        <v>78</v>
      </c>
      <c r="AY393" s="221" t="s">
        <v>151</v>
      </c>
    </row>
    <row r="394" spans="2:51" s="12" customFormat="1" ht="11.25">
      <c r="B394" s="210"/>
      <c r="C394" s="211"/>
      <c r="D394" s="212" t="s">
        <v>202</v>
      </c>
      <c r="E394" s="213" t="s">
        <v>1</v>
      </c>
      <c r="F394" s="214" t="s">
        <v>613</v>
      </c>
      <c r="G394" s="211"/>
      <c r="H394" s="215">
        <v>7.33</v>
      </c>
      <c r="I394" s="216"/>
      <c r="J394" s="211"/>
      <c r="K394" s="211"/>
      <c r="L394" s="217"/>
      <c r="M394" s="218"/>
      <c r="N394" s="219"/>
      <c r="O394" s="219"/>
      <c r="P394" s="219"/>
      <c r="Q394" s="219"/>
      <c r="R394" s="219"/>
      <c r="S394" s="219"/>
      <c r="T394" s="220"/>
      <c r="AT394" s="221" t="s">
        <v>202</v>
      </c>
      <c r="AU394" s="221" t="s">
        <v>87</v>
      </c>
      <c r="AV394" s="12" t="s">
        <v>87</v>
      </c>
      <c r="AW394" s="12" t="s">
        <v>34</v>
      </c>
      <c r="AX394" s="12" t="s">
        <v>78</v>
      </c>
      <c r="AY394" s="221" t="s">
        <v>151</v>
      </c>
    </row>
    <row r="395" spans="2:51" s="12" customFormat="1" ht="11.25">
      <c r="B395" s="210"/>
      <c r="C395" s="211"/>
      <c r="D395" s="212" t="s">
        <v>202</v>
      </c>
      <c r="E395" s="213" t="s">
        <v>1</v>
      </c>
      <c r="F395" s="214" t="s">
        <v>614</v>
      </c>
      <c r="G395" s="211"/>
      <c r="H395" s="215">
        <v>11.36</v>
      </c>
      <c r="I395" s="216"/>
      <c r="J395" s="211"/>
      <c r="K395" s="211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202</v>
      </c>
      <c r="AU395" s="221" t="s">
        <v>87</v>
      </c>
      <c r="AV395" s="12" t="s">
        <v>87</v>
      </c>
      <c r="AW395" s="12" t="s">
        <v>34</v>
      </c>
      <c r="AX395" s="12" t="s">
        <v>78</v>
      </c>
      <c r="AY395" s="221" t="s">
        <v>151</v>
      </c>
    </row>
    <row r="396" spans="2:51" s="12" customFormat="1" ht="11.25">
      <c r="B396" s="210"/>
      <c r="C396" s="211"/>
      <c r="D396" s="212" t="s">
        <v>202</v>
      </c>
      <c r="E396" s="213" t="s">
        <v>1</v>
      </c>
      <c r="F396" s="214" t="s">
        <v>615</v>
      </c>
      <c r="G396" s="211"/>
      <c r="H396" s="215">
        <v>7.96</v>
      </c>
      <c r="I396" s="216"/>
      <c r="J396" s="211"/>
      <c r="K396" s="211"/>
      <c r="L396" s="217"/>
      <c r="M396" s="218"/>
      <c r="N396" s="219"/>
      <c r="O396" s="219"/>
      <c r="P396" s="219"/>
      <c r="Q396" s="219"/>
      <c r="R396" s="219"/>
      <c r="S396" s="219"/>
      <c r="T396" s="220"/>
      <c r="AT396" s="221" t="s">
        <v>202</v>
      </c>
      <c r="AU396" s="221" t="s">
        <v>87</v>
      </c>
      <c r="AV396" s="12" t="s">
        <v>87</v>
      </c>
      <c r="AW396" s="12" t="s">
        <v>34</v>
      </c>
      <c r="AX396" s="12" t="s">
        <v>78</v>
      </c>
      <c r="AY396" s="221" t="s">
        <v>151</v>
      </c>
    </row>
    <row r="397" spans="2:51" s="12" customFormat="1" ht="11.25">
      <c r="B397" s="210"/>
      <c r="C397" s="211"/>
      <c r="D397" s="212" t="s">
        <v>202</v>
      </c>
      <c r="E397" s="213" t="s">
        <v>1</v>
      </c>
      <c r="F397" s="214" t="s">
        <v>616</v>
      </c>
      <c r="G397" s="211"/>
      <c r="H397" s="215">
        <v>3.87</v>
      </c>
      <c r="I397" s="216"/>
      <c r="J397" s="211"/>
      <c r="K397" s="211"/>
      <c r="L397" s="217"/>
      <c r="M397" s="218"/>
      <c r="N397" s="219"/>
      <c r="O397" s="219"/>
      <c r="P397" s="219"/>
      <c r="Q397" s="219"/>
      <c r="R397" s="219"/>
      <c r="S397" s="219"/>
      <c r="T397" s="220"/>
      <c r="AT397" s="221" t="s">
        <v>202</v>
      </c>
      <c r="AU397" s="221" t="s">
        <v>87</v>
      </c>
      <c r="AV397" s="12" t="s">
        <v>87</v>
      </c>
      <c r="AW397" s="12" t="s">
        <v>34</v>
      </c>
      <c r="AX397" s="12" t="s">
        <v>78</v>
      </c>
      <c r="AY397" s="221" t="s">
        <v>151</v>
      </c>
    </row>
    <row r="398" spans="2:51" s="13" customFormat="1" ht="11.25">
      <c r="B398" s="222"/>
      <c r="C398" s="223"/>
      <c r="D398" s="212" t="s">
        <v>202</v>
      </c>
      <c r="E398" s="224" t="s">
        <v>1</v>
      </c>
      <c r="F398" s="225" t="s">
        <v>243</v>
      </c>
      <c r="G398" s="223"/>
      <c r="H398" s="226">
        <v>102.51</v>
      </c>
      <c r="I398" s="227"/>
      <c r="J398" s="223"/>
      <c r="K398" s="223"/>
      <c r="L398" s="228"/>
      <c r="M398" s="229"/>
      <c r="N398" s="230"/>
      <c r="O398" s="230"/>
      <c r="P398" s="230"/>
      <c r="Q398" s="230"/>
      <c r="R398" s="230"/>
      <c r="S398" s="230"/>
      <c r="T398" s="231"/>
      <c r="AT398" s="232" t="s">
        <v>202</v>
      </c>
      <c r="AU398" s="232" t="s">
        <v>87</v>
      </c>
      <c r="AV398" s="13" t="s">
        <v>167</v>
      </c>
      <c r="AW398" s="13" t="s">
        <v>34</v>
      </c>
      <c r="AX398" s="13" t="s">
        <v>14</v>
      </c>
      <c r="AY398" s="232" t="s">
        <v>151</v>
      </c>
    </row>
    <row r="399" spans="2:65" s="1" customFormat="1" ht="24" customHeight="1">
      <c r="B399" s="34"/>
      <c r="C399" s="236" t="s">
        <v>785</v>
      </c>
      <c r="D399" s="236" t="s">
        <v>318</v>
      </c>
      <c r="E399" s="237" t="s">
        <v>786</v>
      </c>
      <c r="F399" s="238" t="s">
        <v>787</v>
      </c>
      <c r="G399" s="239" t="s">
        <v>788</v>
      </c>
      <c r="H399" s="240">
        <v>169.142</v>
      </c>
      <c r="I399" s="241"/>
      <c r="J399" s="242">
        <f>ROUND(I399*H399,2)</f>
        <v>0</v>
      </c>
      <c r="K399" s="238" t="s">
        <v>157</v>
      </c>
      <c r="L399" s="243"/>
      <c r="M399" s="244" t="s">
        <v>1</v>
      </c>
      <c r="N399" s="245" t="s">
        <v>43</v>
      </c>
      <c r="O399" s="66"/>
      <c r="P399" s="192">
        <f>O399*H399</f>
        <v>0</v>
      </c>
      <c r="Q399" s="192">
        <v>0.001</v>
      </c>
      <c r="R399" s="192">
        <f>Q399*H399</f>
        <v>0.169142</v>
      </c>
      <c r="S399" s="192">
        <v>0</v>
      </c>
      <c r="T399" s="193">
        <f>S399*H399</f>
        <v>0</v>
      </c>
      <c r="AR399" s="194" t="s">
        <v>430</v>
      </c>
      <c r="AT399" s="194" t="s">
        <v>318</v>
      </c>
      <c r="AU399" s="194" t="s">
        <v>87</v>
      </c>
      <c r="AY399" s="17" t="s">
        <v>151</v>
      </c>
      <c r="BE399" s="195">
        <f>IF(N399="základní",J399,0)</f>
        <v>0</v>
      </c>
      <c r="BF399" s="195">
        <f>IF(N399="snížená",J399,0)</f>
        <v>0</v>
      </c>
      <c r="BG399" s="195">
        <f>IF(N399="zákl. přenesená",J399,0)</f>
        <v>0</v>
      </c>
      <c r="BH399" s="195">
        <f>IF(N399="sníž. přenesená",J399,0)</f>
        <v>0</v>
      </c>
      <c r="BI399" s="195">
        <f>IF(N399="nulová",J399,0)</f>
        <v>0</v>
      </c>
      <c r="BJ399" s="17" t="s">
        <v>14</v>
      </c>
      <c r="BK399" s="195">
        <f>ROUND(I399*H399,2)</f>
        <v>0</v>
      </c>
      <c r="BL399" s="17" t="s">
        <v>264</v>
      </c>
      <c r="BM399" s="194" t="s">
        <v>789</v>
      </c>
    </row>
    <row r="400" spans="2:51" s="12" customFormat="1" ht="11.25">
      <c r="B400" s="210"/>
      <c r="C400" s="211"/>
      <c r="D400" s="212" t="s">
        <v>202</v>
      </c>
      <c r="E400" s="213" t="s">
        <v>1</v>
      </c>
      <c r="F400" s="214" t="s">
        <v>790</v>
      </c>
      <c r="G400" s="211"/>
      <c r="H400" s="215">
        <v>169.142</v>
      </c>
      <c r="I400" s="216"/>
      <c r="J400" s="211"/>
      <c r="K400" s="211"/>
      <c r="L400" s="217"/>
      <c r="M400" s="218"/>
      <c r="N400" s="219"/>
      <c r="O400" s="219"/>
      <c r="P400" s="219"/>
      <c r="Q400" s="219"/>
      <c r="R400" s="219"/>
      <c r="S400" s="219"/>
      <c r="T400" s="220"/>
      <c r="AT400" s="221" t="s">
        <v>202</v>
      </c>
      <c r="AU400" s="221" t="s">
        <v>87</v>
      </c>
      <c r="AV400" s="12" t="s">
        <v>87</v>
      </c>
      <c r="AW400" s="12" t="s">
        <v>34</v>
      </c>
      <c r="AX400" s="12" t="s">
        <v>14</v>
      </c>
      <c r="AY400" s="221" t="s">
        <v>151</v>
      </c>
    </row>
    <row r="401" spans="2:65" s="1" customFormat="1" ht="24" customHeight="1">
      <c r="B401" s="34"/>
      <c r="C401" s="183" t="s">
        <v>791</v>
      </c>
      <c r="D401" s="183" t="s">
        <v>153</v>
      </c>
      <c r="E401" s="184" t="s">
        <v>792</v>
      </c>
      <c r="F401" s="185" t="s">
        <v>793</v>
      </c>
      <c r="G401" s="186" t="s">
        <v>188</v>
      </c>
      <c r="H401" s="187">
        <v>264</v>
      </c>
      <c r="I401" s="188"/>
      <c r="J401" s="189">
        <f>ROUND(I401*H401,2)</f>
        <v>0</v>
      </c>
      <c r="K401" s="185" t="s">
        <v>157</v>
      </c>
      <c r="L401" s="38"/>
      <c r="M401" s="190" t="s">
        <v>1</v>
      </c>
      <c r="N401" s="191" t="s">
        <v>43</v>
      </c>
      <c r="O401" s="66"/>
      <c r="P401" s="192">
        <f>O401*H401</f>
        <v>0</v>
      </c>
      <c r="Q401" s="192">
        <v>0</v>
      </c>
      <c r="R401" s="192">
        <f>Q401*H401</f>
        <v>0</v>
      </c>
      <c r="S401" s="192">
        <v>0</v>
      </c>
      <c r="T401" s="193">
        <f>S401*H401</f>
        <v>0</v>
      </c>
      <c r="AR401" s="194" t="s">
        <v>264</v>
      </c>
      <c r="AT401" s="194" t="s">
        <v>153</v>
      </c>
      <c r="AU401" s="194" t="s">
        <v>87</v>
      </c>
      <c r="AY401" s="17" t="s">
        <v>151</v>
      </c>
      <c r="BE401" s="195">
        <f>IF(N401="základní",J401,0)</f>
        <v>0</v>
      </c>
      <c r="BF401" s="195">
        <f>IF(N401="snížená",J401,0)</f>
        <v>0</v>
      </c>
      <c r="BG401" s="195">
        <f>IF(N401="zákl. přenesená",J401,0)</f>
        <v>0</v>
      </c>
      <c r="BH401" s="195">
        <f>IF(N401="sníž. přenesená",J401,0)</f>
        <v>0</v>
      </c>
      <c r="BI401" s="195">
        <f>IF(N401="nulová",J401,0)</f>
        <v>0</v>
      </c>
      <c r="BJ401" s="17" t="s">
        <v>14</v>
      </c>
      <c r="BK401" s="195">
        <f>ROUND(I401*H401,2)</f>
        <v>0</v>
      </c>
      <c r="BL401" s="17" t="s">
        <v>264</v>
      </c>
      <c r="BM401" s="194" t="s">
        <v>794</v>
      </c>
    </row>
    <row r="402" spans="2:51" s="12" customFormat="1" ht="11.25">
      <c r="B402" s="210"/>
      <c r="C402" s="211"/>
      <c r="D402" s="212" t="s">
        <v>202</v>
      </c>
      <c r="E402" s="213" t="s">
        <v>1</v>
      </c>
      <c r="F402" s="214" t="s">
        <v>795</v>
      </c>
      <c r="G402" s="211"/>
      <c r="H402" s="215">
        <v>264</v>
      </c>
      <c r="I402" s="216"/>
      <c r="J402" s="211"/>
      <c r="K402" s="211"/>
      <c r="L402" s="217"/>
      <c r="M402" s="218"/>
      <c r="N402" s="219"/>
      <c r="O402" s="219"/>
      <c r="P402" s="219"/>
      <c r="Q402" s="219"/>
      <c r="R402" s="219"/>
      <c r="S402" s="219"/>
      <c r="T402" s="220"/>
      <c r="AT402" s="221" t="s">
        <v>202</v>
      </c>
      <c r="AU402" s="221" t="s">
        <v>87</v>
      </c>
      <c r="AV402" s="12" t="s">
        <v>87</v>
      </c>
      <c r="AW402" s="12" t="s">
        <v>34</v>
      </c>
      <c r="AX402" s="12" t="s">
        <v>14</v>
      </c>
      <c r="AY402" s="221" t="s">
        <v>151</v>
      </c>
    </row>
    <row r="403" spans="2:65" s="1" customFormat="1" ht="24" customHeight="1">
      <c r="B403" s="34"/>
      <c r="C403" s="183" t="s">
        <v>796</v>
      </c>
      <c r="D403" s="183" t="s">
        <v>153</v>
      </c>
      <c r="E403" s="184" t="s">
        <v>797</v>
      </c>
      <c r="F403" s="185" t="s">
        <v>798</v>
      </c>
      <c r="G403" s="186" t="s">
        <v>188</v>
      </c>
      <c r="H403" s="187">
        <v>374.01</v>
      </c>
      <c r="I403" s="188"/>
      <c r="J403" s="189">
        <f>ROUND(I403*H403,2)</f>
        <v>0</v>
      </c>
      <c r="K403" s="185" t="s">
        <v>157</v>
      </c>
      <c r="L403" s="38"/>
      <c r="M403" s="190" t="s">
        <v>1</v>
      </c>
      <c r="N403" s="191" t="s">
        <v>43</v>
      </c>
      <c r="O403" s="66"/>
      <c r="P403" s="192">
        <f>O403*H403</f>
        <v>0</v>
      </c>
      <c r="Q403" s="192">
        <v>0</v>
      </c>
      <c r="R403" s="192">
        <f>Q403*H403</f>
        <v>0</v>
      </c>
      <c r="S403" s="192">
        <v>0</v>
      </c>
      <c r="T403" s="193">
        <f>S403*H403</f>
        <v>0</v>
      </c>
      <c r="AR403" s="194" t="s">
        <v>264</v>
      </c>
      <c r="AT403" s="194" t="s">
        <v>153</v>
      </c>
      <c r="AU403" s="194" t="s">
        <v>87</v>
      </c>
      <c r="AY403" s="17" t="s">
        <v>151</v>
      </c>
      <c r="BE403" s="195">
        <f>IF(N403="základní",J403,0)</f>
        <v>0</v>
      </c>
      <c r="BF403" s="195">
        <f>IF(N403="snížená",J403,0)</f>
        <v>0</v>
      </c>
      <c r="BG403" s="195">
        <f>IF(N403="zákl. přenesená",J403,0)</f>
        <v>0</v>
      </c>
      <c r="BH403" s="195">
        <f>IF(N403="sníž. přenesená",J403,0)</f>
        <v>0</v>
      </c>
      <c r="BI403" s="195">
        <f>IF(N403="nulová",J403,0)</f>
        <v>0</v>
      </c>
      <c r="BJ403" s="17" t="s">
        <v>14</v>
      </c>
      <c r="BK403" s="195">
        <f>ROUND(I403*H403,2)</f>
        <v>0</v>
      </c>
      <c r="BL403" s="17" t="s">
        <v>264</v>
      </c>
      <c r="BM403" s="194" t="s">
        <v>799</v>
      </c>
    </row>
    <row r="404" spans="2:51" s="12" customFormat="1" ht="33.75">
      <c r="B404" s="210"/>
      <c r="C404" s="211"/>
      <c r="D404" s="212" t="s">
        <v>202</v>
      </c>
      <c r="E404" s="213" t="s">
        <v>1</v>
      </c>
      <c r="F404" s="214" t="s">
        <v>800</v>
      </c>
      <c r="G404" s="211"/>
      <c r="H404" s="215">
        <v>374.01</v>
      </c>
      <c r="I404" s="216"/>
      <c r="J404" s="211"/>
      <c r="K404" s="211"/>
      <c r="L404" s="217"/>
      <c r="M404" s="218"/>
      <c r="N404" s="219"/>
      <c r="O404" s="219"/>
      <c r="P404" s="219"/>
      <c r="Q404" s="219"/>
      <c r="R404" s="219"/>
      <c r="S404" s="219"/>
      <c r="T404" s="220"/>
      <c r="AT404" s="221" t="s">
        <v>202</v>
      </c>
      <c r="AU404" s="221" t="s">
        <v>87</v>
      </c>
      <c r="AV404" s="12" t="s">
        <v>87</v>
      </c>
      <c r="AW404" s="12" t="s">
        <v>34</v>
      </c>
      <c r="AX404" s="12" t="s">
        <v>14</v>
      </c>
      <c r="AY404" s="221" t="s">
        <v>151</v>
      </c>
    </row>
    <row r="405" spans="2:65" s="1" customFormat="1" ht="16.5" customHeight="1">
      <c r="B405" s="34"/>
      <c r="C405" s="236" t="s">
        <v>801</v>
      </c>
      <c r="D405" s="236" t="s">
        <v>318</v>
      </c>
      <c r="E405" s="237" t="s">
        <v>802</v>
      </c>
      <c r="F405" s="238" t="s">
        <v>803</v>
      </c>
      <c r="G405" s="239" t="s">
        <v>237</v>
      </c>
      <c r="H405" s="240">
        <v>0.701</v>
      </c>
      <c r="I405" s="241"/>
      <c r="J405" s="242">
        <f>ROUND(I405*H405,2)</f>
        <v>0</v>
      </c>
      <c r="K405" s="238" t="s">
        <v>157</v>
      </c>
      <c r="L405" s="243"/>
      <c r="M405" s="244" t="s">
        <v>1</v>
      </c>
      <c r="N405" s="245" t="s">
        <v>43</v>
      </c>
      <c r="O405" s="66"/>
      <c r="P405" s="192">
        <f>O405*H405</f>
        <v>0</v>
      </c>
      <c r="Q405" s="192">
        <v>1</v>
      </c>
      <c r="R405" s="192">
        <f>Q405*H405</f>
        <v>0.701</v>
      </c>
      <c r="S405" s="192">
        <v>0</v>
      </c>
      <c r="T405" s="193">
        <f>S405*H405</f>
        <v>0</v>
      </c>
      <c r="AR405" s="194" t="s">
        <v>430</v>
      </c>
      <c r="AT405" s="194" t="s">
        <v>318</v>
      </c>
      <c r="AU405" s="194" t="s">
        <v>87</v>
      </c>
      <c r="AY405" s="17" t="s">
        <v>151</v>
      </c>
      <c r="BE405" s="195">
        <f>IF(N405="základní",J405,0)</f>
        <v>0</v>
      </c>
      <c r="BF405" s="195">
        <f>IF(N405="snížená",J405,0)</f>
        <v>0</v>
      </c>
      <c r="BG405" s="195">
        <f>IF(N405="zákl. přenesená",J405,0)</f>
        <v>0</v>
      </c>
      <c r="BH405" s="195">
        <f>IF(N405="sníž. přenesená",J405,0)</f>
        <v>0</v>
      </c>
      <c r="BI405" s="195">
        <f>IF(N405="nulová",J405,0)</f>
        <v>0</v>
      </c>
      <c r="BJ405" s="17" t="s">
        <v>14</v>
      </c>
      <c r="BK405" s="195">
        <f>ROUND(I405*H405,2)</f>
        <v>0</v>
      </c>
      <c r="BL405" s="17" t="s">
        <v>264</v>
      </c>
      <c r="BM405" s="194" t="s">
        <v>804</v>
      </c>
    </row>
    <row r="406" spans="2:47" s="1" customFormat="1" ht="19.5">
      <c r="B406" s="34"/>
      <c r="C406" s="35"/>
      <c r="D406" s="212" t="s">
        <v>515</v>
      </c>
      <c r="E406" s="35"/>
      <c r="F406" s="256" t="s">
        <v>805</v>
      </c>
      <c r="G406" s="35"/>
      <c r="H406" s="35"/>
      <c r="I406" s="110"/>
      <c r="J406" s="35"/>
      <c r="K406" s="35"/>
      <c r="L406" s="38"/>
      <c r="M406" s="257"/>
      <c r="N406" s="66"/>
      <c r="O406" s="66"/>
      <c r="P406" s="66"/>
      <c r="Q406" s="66"/>
      <c r="R406" s="66"/>
      <c r="S406" s="66"/>
      <c r="T406" s="67"/>
      <c r="AT406" s="17" t="s">
        <v>515</v>
      </c>
      <c r="AU406" s="17" t="s">
        <v>87</v>
      </c>
    </row>
    <row r="407" spans="2:51" s="14" customFormat="1" ht="11.25">
      <c r="B407" s="246"/>
      <c r="C407" s="247"/>
      <c r="D407" s="212" t="s">
        <v>202</v>
      </c>
      <c r="E407" s="248" t="s">
        <v>1</v>
      </c>
      <c r="F407" s="249" t="s">
        <v>806</v>
      </c>
      <c r="G407" s="247"/>
      <c r="H407" s="248" t="s">
        <v>1</v>
      </c>
      <c r="I407" s="250"/>
      <c r="J407" s="247"/>
      <c r="K407" s="247"/>
      <c r="L407" s="251"/>
      <c r="M407" s="252"/>
      <c r="N407" s="253"/>
      <c r="O407" s="253"/>
      <c r="P407" s="253"/>
      <c r="Q407" s="253"/>
      <c r="R407" s="253"/>
      <c r="S407" s="253"/>
      <c r="T407" s="254"/>
      <c r="AT407" s="255" t="s">
        <v>202</v>
      </c>
      <c r="AU407" s="255" t="s">
        <v>87</v>
      </c>
      <c r="AV407" s="14" t="s">
        <v>14</v>
      </c>
      <c r="AW407" s="14" t="s">
        <v>34</v>
      </c>
      <c r="AX407" s="14" t="s">
        <v>78</v>
      </c>
      <c r="AY407" s="255" t="s">
        <v>151</v>
      </c>
    </row>
    <row r="408" spans="2:51" s="12" customFormat="1" ht="33.75">
      <c r="B408" s="210"/>
      <c r="C408" s="211"/>
      <c r="D408" s="212" t="s">
        <v>202</v>
      </c>
      <c r="E408" s="213" t="s">
        <v>1</v>
      </c>
      <c r="F408" s="214" t="s">
        <v>807</v>
      </c>
      <c r="G408" s="211"/>
      <c r="H408" s="215">
        <v>0.411</v>
      </c>
      <c r="I408" s="216"/>
      <c r="J408" s="211"/>
      <c r="K408" s="211"/>
      <c r="L408" s="217"/>
      <c r="M408" s="218"/>
      <c r="N408" s="219"/>
      <c r="O408" s="219"/>
      <c r="P408" s="219"/>
      <c r="Q408" s="219"/>
      <c r="R408" s="219"/>
      <c r="S408" s="219"/>
      <c r="T408" s="220"/>
      <c r="AT408" s="221" t="s">
        <v>202</v>
      </c>
      <c r="AU408" s="221" t="s">
        <v>87</v>
      </c>
      <c r="AV408" s="12" t="s">
        <v>87</v>
      </c>
      <c r="AW408" s="12" t="s">
        <v>34</v>
      </c>
      <c r="AX408" s="12" t="s">
        <v>78</v>
      </c>
      <c r="AY408" s="221" t="s">
        <v>151</v>
      </c>
    </row>
    <row r="409" spans="2:51" s="12" customFormat="1" ht="11.25">
      <c r="B409" s="210"/>
      <c r="C409" s="211"/>
      <c r="D409" s="212" t="s">
        <v>202</v>
      </c>
      <c r="E409" s="213" t="s">
        <v>1</v>
      </c>
      <c r="F409" s="214" t="s">
        <v>808</v>
      </c>
      <c r="G409" s="211"/>
      <c r="H409" s="215">
        <v>0.29</v>
      </c>
      <c r="I409" s="216"/>
      <c r="J409" s="211"/>
      <c r="K409" s="211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202</v>
      </c>
      <c r="AU409" s="221" t="s">
        <v>87</v>
      </c>
      <c r="AV409" s="12" t="s">
        <v>87</v>
      </c>
      <c r="AW409" s="12" t="s">
        <v>34</v>
      </c>
      <c r="AX409" s="12" t="s">
        <v>78</v>
      </c>
      <c r="AY409" s="221" t="s">
        <v>151</v>
      </c>
    </row>
    <row r="410" spans="2:51" s="13" customFormat="1" ht="11.25">
      <c r="B410" s="222"/>
      <c r="C410" s="223"/>
      <c r="D410" s="212" t="s">
        <v>202</v>
      </c>
      <c r="E410" s="224" t="s">
        <v>1</v>
      </c>
      <c r="F410" s="225" t="s">
        <v>243</v>
      </c>
      <c r="G410" s="223"/>
      <c r="H410" s="226">
        <v>0.701</v>
      </c>
      <c r="I410" s="227"/>
      <c r="J410" s="223"/>
      <c r="K410" s="223"/>
      <c r="L410" s="228"/>
      <c r="M410" s="229"/>
      <c r="N410" s="230"/>
      <c r="O410" s="230"/>
      <c r="P410" s="230"/>
      <c r="Q410" s="230"/>
      <c r="R410" s="230"/>
      <c r="S410" s="230"/>
      <c r="T410" s="231"/>
      <c r="AT410" s="232" t="s">
        <v>202</v>
      </c>
      <c r="AU410" s="232" t="s">
        <v>87</v>
      </c>
      <c r="AV410" s="13" t="s">
        <v>167</v>
      </c>
      <c r="AW410" s="13" t="s">
        <v>34</v>
      </c>
      <c r="AX410" s="13" t="s">
        <v>14</v>
      </c>
      <c r="AY410" s="232" t="s">
        <v>151</v>
      </c>
    </row>
    <row r="411" spans="2:65" s="1" customFormat="1" ht="24" customHeight="1">
      <c r="B411" s="34"/>
      <c r="C411" s="183" t="s">
        <v>809</v>
      </c>
      <c r="D411" s="183" t="s">
        <v>153</v>
      </c>
      <c r="E411" s="184" t="s">
        <v>810</v>
      </c>
      <c r="F411" s="185" t="s">
        <v>811</v>
      </c>
      <c r="G411" s="186" t="s">
        <v>229</v>
      </c>
      <c r="H411" s="187">
        <v>329.3</v>
      </c>
      <c r="I411" s="188"/>
      <c r="J411" s="189">
        <f>ROUND(I411*H411,2)</f>
        <v>0</v>
      </c>
      <c r="K411" s="185" t="s">
        <v>1</v>
      </c>
      <c r="L411" s="38"/>
      <c r="M411" s="190" t="s">
        <v>1</v>
      </c>
      <c r="N411" s="191" t="s">
        <v>43</v>
      </c>
      <c r="O411" s="66"/>
      <c r="P411" s="192">
        <f>O411*H411</f>
        <v>0</v>
      </c>
      <c r="Q411" s="192">
        <v>0</v>
      </c>
      <c r="R411" s="192">
        <f>Q411*H411</f>
        <v>0</v>
      </c>
      <c r="S411" s="192">
        <v>0</v>
      </c>
      <c r="T411" s="193">
        <f>S411*H411</f>
        <v>0</v>
      </c>
      <c r="AR411" s="194" t="s">
        <v>264</v>
      </c>
      <c r="AT411" s="194" t="s">
        <v>153</v>
      </c>
      <c r="AU411" s="194" t="s">
        <v>87</v>
      </c>
      <c r="AY411" s="17" t="s">
        <v>151</v>
      </c>
      <c r="BE411" s="195">
        <f>IF(N411="základní",J411,0)</f>
        <v>0</v>
      </c>
      <c r="BF411" s="195">
        <f>IF(N411="snížená",J411,0)</f>
        <v>0</v>
      </c>
      <c r="BG411" s="195">
        <f>IF(N411="zákl. přenesená",J411,0)</f>
        <v>0</v>
      </c>
      <c r="BH411" s="195">
        <f>IF(N411="sníž. přenesená",J411,0)</f>
        <v>0</v>
      </c>
      <c r="BI411" s="195">
        <f>IF(N411="nulová",J411,0)</f>
        <v>0</v>
      </c>
      <c r="BJ411" s="17" t="s">
        <v>14</v>
      </c>
      <c r="BK411" s="195">
        <f>ROUND(I411*H411,2)</f>
        <v>0</v>
      </c>
      <c r="BL411" s="17" t="s">
        <v>264</v>
      </c>
      <c r="BM411" s="194" t="s">
        <v>812</v>
      </c>
    </row>
    <row r="412" spans="2:51" s="12" customFormat="1" ht="33.75">
      <c r="B412" s="210"/>
      <c r="C412" s="211"/>
      <c r="D412" s="212" t="s">
        <v>202</v>
      </c>
      <c r="E412" s="213" t="s">
        <v>1</v>
      </c>
      <c r="F412" s="214" t="s">
        <v>813</v>
      </c>
      <c r="G412" s="211"/>
      <c r="H412" s="215">
        <v>178.1</v>
      </c>
      <c r="I412" s="216"/>
      <c r="J412" s="211"/>
      <c r="K412" s="211"/>
      <c r="L412" s="217"/>
      <c r="M412" s="218"/>
      <c r="N412" s="219"/>
      <c r="O412" s="219"/>
      <c r="P412" s="219"/>
      <c r="Q412" s="219"/>
      <c r="R412" s="219"/>
      <c r="S412" s="219"/>
      <c r="T412" s="220"/>
      <c r="AT412" s="221" t="s">
        <v>202</v>
      </c>
      <c r="AU412" s="221" t="s">
        <v>87</v>
      </c>
      <c r="AV412" s="12" t="s">
        <v>87</v>
      </c>
      <c r="AW412" s="12" t="s">
        <v>34</v>
      </c>
      <c r="AX412" s="12" t="s">
        <v>78</v>
      </c>
      <c r="AY412" s="221" t="s">
        <v>151</v>
      </c>
    </row>
    <row r="413" spans="2:51" s="12" customFormat="1" ht="11.25">
      <c r="B413" s="210"/>
      <c r="C413" s="211"/>
      <c r="D413" s="212" t="s">
        <v>202</v>
      </c>
      <c r="E413" s="213" t="s">
        <v>1</v>
      </c>
      <c r="F413" s="214" t="s">
        <v>814</v>
      </c>
      <c r="G413" s="211"/>
      <c r="H413" s="215">
        <v>151.2</v>
      </c>
      <c r="I413" s="216"/>
      <c r="J413" s="211"/>
      <c r="K413" s="211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202</v>
      </c>
      <c r="AU413" s="221" t="s">
        <v>87</v>
      </c>
      <c r="AV413" s="12" t="s">
        <v>87</v>
      </c>
      <c r="AW413" s="12" t="s">
        <v>34</v>
      </c>
      <c r="AX413" s="12" t="s">
        <v>78</v>
      </c>
      <c r="AY413" s="221" t="s">
        <v>151</v>
      </c>
    </row>
    <row r="414" spans="2:51" s="13" customFormat="1" ht="11.25">
      <c r="B414" s="222"/>
      <c r="C414" s="223"/>
      <c r="D414" s="212" t="s">
        <v>202</v>
      </c>
      <c r="E414" s="224" t="s">
        <v>1</v>
      </c>
      <c r="F414" s="225" t="s">
        <v>243</v>
      </c>
      <c r="G414" s="223"/>
      <c r="H414" s="226">
        <v>329.3</v>
      </c>
      <c r="I414" s="227"/>
      <c r="J414" s="223"/>
      <c r="K414" s="223"/>
      <c r="L414" s="228"/>
      <c r="M414" s="229"/>
      <c r="N414" s="230"/>
      <c r="O414" s="230"/>
      <c r="P414" s="230"/>
      <c r="Q414" s="230"/>
      <c r="R414" s="230"/>
      <c r="S414" s="230"/>
      <c r="T414" s="231"/>
      <c r="AT414" s="232" t="s">
        <v>202</v>
      </c>
      <c r="AU414" s="232" t="s">
        <v>87</v>
      </c>
      <c r="AV414" s="13" t="s">
        <v>167</v>
      </c>
      <c r="AW414" s="13" t="s">
        <v>34</v>
      </c>
      <c r="AX414" s="13" t="s">
        <v>14</v>
      </c>
      <c r="AY414" s="232" t="s">
        <v>151</v>
      </c>
    </row>
    <row r="415" spans="2:65" s="1" customFormat="1" ht="24" customHeight="1">
      <c r="B415" s="34"/>
      <c r="C415" s="183" t="s">
        <v>815</v>
      </c>
      <c r="D415" s="183" t="s">
        <v>153</v>
      </c>
      <c r="E415" s="184" t="s">
        <v>816</v>
      </c>
      <c r="F415" s="185" t="s">
        <v>817</v>
      </c>
      <c r="G415" s="186" t="s">
        <v>188</v>
      </c>
      <c r="H415" s="187">
        <v>318</v>
      </c>
      <c r="I415" s="188"/>
      <c r="J415" s="189">
        <f>ROUND(I415*H415,2)</f>
        <v>0</v>
      </c>
      <c r="K415" s="185" t="s">
        <v>157</v>
      </c>
      <c r="L415" s="38"/>
      <c r="M415" s="190" t="s">
        <v>1</v>
      </c>
      <c r="N415" s="191" t="s">
        <v>43</v>
      </c>
      <c r="O415" s="66"/>
      <c r="P415" s="192">
        <f>O415*H415</f>
        <v>0</v>
      </c>
      <c r="Q415" s="192">
        <v>3E-05</v>
      </c>
      <c r="R415" s="192">
        <f>Q415*H415</f>
        <v>0.00954</v>
      </c>
      <c r="S415" s="192">
        <v>0</v>
      </c>
      <c r="T415" s="193">
        <f>S415*H415</f>
        <v>0</v>
      </c>
      <c r="AR415" s="194" t="s">
        <v>264</v>
      </c>
      <c r="AT415" s="194" t="s">
        <v>153</v>
      </c>
      <c r="AU415" s="194" t="s">
        <v>87</v>
      </c>
      <c r="AY415" s="17" t="s">
        <v>151</v>
      </c>
      <c r="BE415" s="195">
        <f>IF(N415="základní",J415,0)</f>
        <v>0</v>
      </c>
      <c r="BF415" s="195">
        <f>IF(N415="snížená",J415,0)</f>
        <v>0</v>
      </c>
      <c r="BG415" s="195">
        <f>IF(N415="zákl. přenesená",J415,0)</f>
        <v>0</v>
      </c>
      <c r="BH415" s="195">
        <f>IF(N415="sníž. přenesená",J415,0)</f>
        <v>0</v>
      </c>
      <c r="BI415" s="195">
        <f>IF(N415="nulová",J415,0)</f>
        <v>0</v>
      </c>
      <c r="BJ415" s="17" t="s">
        <v>14</v>
      </c>
      <c r="BK415" s="195">
        <f>ROUND(I415*H415,2)</f>
        <v>0</v>
      </c>
      <c r="BL415" s="17" t="s">
        <v>264</v>
      </c>
      <c r="BM415" s="194" t="s">
        <v>818</v>
      </c>
    </row>
    <row r="416" spans="2:51" s="12" customFormat="1" ht="11.25">
      <c r="B416" s="210"/>
      <c r="C416" s="211"/>
      <c r="D416" s="212" t="s">
        <v>202</v>
      </c>
      <c r="E416" s="213" t="s">
        <v>1</v>
      </c>
      <c r="F416" s="214" t="s">
        <v>819</v>
      </c>
      <c r="G416" s="211"/>
      <c r="H416" s="215">
        <v>318</v>
      </c>
      <c r="I416" s="216"/>
      <c r="J416" s="211"/>
      <c r="K416" s="211"/>
      <c r="L416" s="217"/>
      <c r="M416" s="218"/>
      <c r="N416" s="219"/>
      <c r="O416" s="219"/>
      <c r="P416" s="219"/>
      <c r="Q416" s="219"/>
      <c r="R416" s="219"/>
      <c r="S416" s="219"/>
      <c r="T416" s="220"/>
      <c r="AT416" s="221" t="s">
        <v>202</v>
      </c>
      <c r="AU416" s="221" t="s">
        <v>87</v>
      </c>
      <c r="AV416" s="12" t="s">
        <v>87</v>
      </c>
      <c r="AW416" s="12" t="s">
        <v>34</v>
      </c>
      <c r="AX416" s="12" t="s">
        <v>78</v>
      </c>
      <c r="AY416" s="221" t="s">
        <v>151</v>
      </c>
    </row>
    <row r="417" spans="2:51" s="13" customFormat="1" ht="11.25">
      <c r="B417" s="222"/>
      <c r="C417" s="223"/>
      <c r="D417" s="212" t="s">
        <v>202</v>
      </c>
      <c r="E417" s="224" t="s">
        <v>1</v>
      </c>
      <c r="F417" s="225" t="s">
        <v>243</v>
      </c>
      <c r="G417" s="223"/>
      <c r="H417" s="226">
        <v>318</v>
      </c>
      <c r="I417" s="227"/>
      <c r="J417" s="223"/>
      <c r="K417" s="223"/>
      <c r="L417" s="228"/>
      <c r="M417" s="229"/>
      <c r="N417" s="230"/>
      <c r="O417" s="230"/>
      <c r="P417" s="230"/>
      <c r="Q417" s="230"/>
      <c r="R417" s="230"/>
      <c r="S417" s="230"/>
      <c r="T417" s="231"/>
      <c r="AT417" s="232" t="s">
        <v>202</v>
      </c>
      <c r="AU417" s="232" t="s">
        <v>87</v>
      </c>
      <c r="AV417" s="13" t="s">
        <v>167</v>
      </c>
      <c r="AW417" s="13" t="s">
        <v>34</v>
      </c>
      <c r="AX417" s="13" t="s">
        <v>14</v>
      </c>
      <c r="AY417" s="232" t="s">
        <v>151</v>
      </c>
    </row>
    <row r="418" spans="2:65" s="1" customFormat="1" ht="24" customHeight="1">
      <c r="B418" s="34"/>
      <c r="C418" s="183" t="s">
        <v>820</v>
      </c>
      <c r="D418" s="183" t="s">
        <v>153</v>
      </c>
      <c r="E418" s="184" t="s">
        <v>821</v>
      </c>
      <c r="F418" s="185" t="s">
        <v>822</v>
      </c>
      <c r="G418" s="186" t="s">
        <v>188</v>
      </c>
      <c r="H418" s="187">
        <v>19.74</v>
      </c>
      <c r="I418" s="188"/>
      <c r="J418" s="189">
        <f>ROUND(I418*H418,2)</f>
        <v>0</v>
      </c>
      <c r="K418" s="185" t="s">
        <v>157</v>
      </c>
      <c r="L418" s="38"/>
      <c r="M418" s="190" t="s">
        <v>1</v>
      </c>
      <c r="N418" s="191" t="s">
        <v>43</v>
      </c>
      <c r="O418" s="66"/>
      <c r="P418" s="192">
        <f>O418*H418</f>
        <v>0</v>
      </c>
      <c r="Q418" s="192">
        <v>5E-05</v>
      </c>
      <c r="R418" s="192">
        <f>Q418*H418</f>
        <v>0.000987</v>
      </c>
      <c r="S418" s="192">
        <v>0</v>
      </c>
      <c r="T418" s="193">
        <f>S418*H418</f>
        <v>0</v>
      </c>
      <c r="AR418" s="194" t="s">
        <v>264</v>
      </c>
      <c r="AT418" s="194" t="s">
        <v>153</v>
      </c>
      <c r="AU418" s="194" t="s">
        <v>87</v>
      </c>
      <c r="AY418" s="17" t="s">
        <v>151</v>
      </c>
      <c r="BE418" s="195">
        <f>IF(N418="základní",J418,0)</f>
        <v>0</v>
      </c>
      <c r="BF418" s="195">
        <f>IF(N418="snížená",J418,0)</f>
        <v>0</v>
      </c>
      <c r="BG418" s="195">
        <f>IF(N418="zákl. přenesená",J418,0)</f>
        <v>0</v>
      </c>
      <c r="BH418" s="195">
        <f>IF(N418="sníž. přenesená",J418,0)</f>
        <v>0</v>
      </c>
      <c r="BI418" s="195">
        <f>IF(N418="nulová",J418,0)</f>
        <v>0</v>
      </c>
      <c r="BJ418" s="17" t="s">
        <v>14</v>
      </c>
      <c r="BK418" s="195">
        <f>ROUND(I418*H418,2)</f>
        <v>0</v>
      </c>
      <c r="BL418" s="17" t="s">
        <v>264</v>
      </c>
      <c r="BM418" s="194" t="s">
        <v>823</v>
      </c>
    </row>
    <row r="419" spans="2:51" s="12" customFormat="1" ht="11.25">
      <c r="B419" s="210"/>
      <c r="C419" s="211"/>
      <c r="D419" s="212" t="s">
        <v>202</v>
      </c>
      <c r="E419" s="213" t="s">
        <v>1</v>
      </c>
      <c r="F419" s="214" t="s">
        <v>824</v>
      </c>
      <c r="G419" s="211"/>
      <c r="H419" s="215">
        <v>19.74</v>
      </c>
      <c r="I419" s="216"/>
      <c r="J419" s="211"/>
      <c r="K419" s="211"/>
      <c r="L419" s="217"/>
      <c r="M419" s="218"/>
      <c r="N419" s="219"/>
      <c r="O419" s="219"/>
      <c r="P419" s="219"/>
      <c r="Q419" s="219"/>
      <c r="R419" s="219"/>
      <c r="S419" s="219"/>
      <c r="T419" s="220"/>
      <c r="AT419" s="221" t="s">
        <v>202</v>
      </c>
      <c r="AU419" s="221" t="s">
        <v>87</v>
      </c>
      <c r="AV419" s="12" t="s">
        <v>87</v>
      </c>
      <c r="AW419" s="12" t="s">
        <v>34</v>
      </c>
      <c r="AX419" s="12" t="s">
        <v>14</v>
      </c>
      <c r="AY419" s="221" t="s">
        <v>151</v>
      </c>
    </row>
    <row r="420" spans="2:65" s="1" customFormat="1" ht="16.5" customHeight="1">
      <c r="B420" s="34"/>
      <c r="C420" s="236" t="s">
        <v>825</v>
      </c>
      <c r="D420" s="236" t="s">
        <v>318</v>
      </c>
      <c r="E420" s="237" t="s">
        <v>826</v>
      </c>
      <c r="F420" s="238" t="s">
        <v>827</v>
      </c>
      <c r="G420" s="239" t="s">
        <v>188</v>
      </c>
      <c r="H420" s="240">
        <v>389.388</v>
      </c>
      <c r="I420" s="241"/>
      <c r="J420" s="242">
        <f>ROUND(I420*H420,2)</f>
        <v>0</v>
      </c>
      <c r="K420" s="238" t="s">
        <v>157</v>
      </c>
      <c r="L420" s="243"/>
      <c r="M420" s="244" t="s">
        <v>1</v>
      </c>
      <c r="N420" s="245" t="s">
        <v>43</v>
      </c>
      <c r="O420" s="66"/>
      <c r="P420" s="192">
        <f>O420*H420</f>
        <v>0</v>
      </c>
      <c r="Q420" s="192">
        <v>0.0019</v>
      </c>
      <c r="R420" s="192">
        <f>Q420*H420</f>
        <v>0.7398372</v>
      </c>
      <c r="S420" s="192">
        <v>0</v>
      </c>
      <c r="T420" s="193">
        <f>S420*H420</f>
        <v>0</v>
      </c>
      <c r="AR420" s="194" t="s">
        <v>430</v>
      </c>
      <c r="AT420" s="194" t="s">
        <v>318</v>
      </c>
      <c r="AU420" s="194" t="s">
        <v>87</v>
      </c>
      <c r="AY420" s="17" t="s">
        <v>151</v>
      </c>
      <c r="BE420" s="195">
        <f>IF(N420="základní",J420,0)</f>
        <v>0</v>
      </c>
      <c r="BF420" s="195">
        <f>IF(N420="snížená",J420,0)</f>
        <v>0</v>
      </c>
      <c r="BG420" s="195">
        <f>IF(N420="zákl. přenesená",J420,0)</f>
        <v>0</v>
      </c>
      <c r="BH420" s="195">
        <f>IF(N420="sníž. přenesená",J420,0)</f>
        <v>0</v>
      </c>
      <c r="BI420" s="195">
        <f>IF(N420="nulová",J420,0)</f>
        <v>0</v>
      </c>
      <c r="BJ420" s="17" t="s">
        <v>14</v>
      </c>
      <c r="BK420" s="195">
        <f>ROUND(I420*H420,2)</f>
        <v>0</v>
      </c>
      <c r="BL420" s="17" t="s">
        <v>264</v>
      </c>
      <c r="BM420" s="194" t="s">
        <v>828</v>
      </c>
    </row>
    <row r="421" spans="2:51" s="12" customFormat="1" ht="11.25">
      <c r="B421" s="210"/>
      <c r="C421" s="211"/>
      <c r="D421" s="212" t="s">
        <v>202</v>
      </c>
      <c r="E421" s="213" t="s">
        <v>1</v>
      </c>
      <c r="F421" s="214" t="s">
        <v>829</v>
      </c>
      <c r="G421" s="211"/>
      <c r="H421" s="215">
        <v>365.7</v>
      </c>
      <c r="I421" s="216"/>
      <c r="J421" s="211"/>
      <c r="K421" s="211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202</v>
      </c>
      <c r="AU421" s="221" t="s">
        <v>87</v>
      </c>
      <c r="AV421" s="12" t="s">
        <v>87</v>
      </c>
      <c r="AW421" s="12" t="s">
        <v>34</v>
      </c>
      <c r="AX421" s="12" t="s">
        <v>78</v>
      </c>
      <c r="AY421" s="221" t="s">
        <v>151</v>
      </c>
    </row>
    <row r="422" spans="2:51" s="12" customFormat="1" ht="11.25">
      <c r="B422" s="210"/>
      <c r="C422" s="211"/>
      <c r="D422" s="212" t="s">
        <v>202</v>
      </c>
      <c r="E422" s="213" t="s">
        <v>1</v>
      </c>
      <c r="F422" s="214" t="s">
        <v>830</v>
      </c>
      <c r="G422" s="211"/>
      <c r="H422" s="215">
        <v>23.688</v>
      </c>
      <c r="I422" s="216"/>
      <c r="J422" s="211"/>
      <c r="K422" s="211"/>
      <c r="L422" s="217"/>
      <c r="M422" s="218"/>
      <c r="N422" s="219"/>
      <c r="O422" s="219"/>
      <c r="P422" s="219"/>
      <c r="Q422" s="219"/>
      <c r="R422" s="219"/>
      <c r="S422" s="219"/>
      <c r="T422" s="220"/>
      <c r="AT422" s="221" t="s">
        <v>202</v>
      </c>
      <c r="AU422" s="221" t="s">
        <v>87</v>
      </c>
      <c r="AV422" s="12" t="s">
        <v>87</v>
      </c>
      <c r="AW422" s="12" t="s">
        <v>34</v>
      </c>
      <c r="AX422" s="12" t="s">
        <v>78</v>
      </c>
      <c r="AY422" s="221" t="s">
        <v>151</v>
      </c>
    </row>
    <row r="423" spans="2:51" s="13" customFormat="1" ht="11.25">
      <c r="B423" s="222"/>
      <c r="C423" s="223"/>
      <c r="D423" s="212" t="s">
        <v>202</v>
      </c>
      <c r="E423" s="224" t="s">
        <v>1</v>
      </c>
      <c r="F423" s="225" t="s">
        <v>243</v>
      </c>
      <c r="G423" s="223"/>
      <c r="H423" s="226">
        <v>389.388</v>
      </c>
      <c r="I423" s="227"/>
      <c r="J423" s="223"/>
      <c r="K423" s="223"/>
      <c r="L423" s="228"/>
      <c r="M423" s="229"/>
      <c r="N423" s="230"/>
      <c r="O423" s="230"/>
      <c r="P423" s="230"/>
      <c r="Q423" s="230"/>
      <c r="R423" s="230"/>
      <c r="S423" s="230"/>
      <c r="T423" s="231"/>
      <c r="AT423" s="232" t="s">
        <v>202</v>
      </c>
      <c r="AU423" s="232" t="s">
        <v>87</v>
      </c>
      <c r="AV423" s="13" t="s">
        <v>167</v>
      </c>
      <c r="AW423" s="13" t="s">
        <v>34</v>
      </c>
      <c r="AX423" s="13" t="s">
        <v>14</v>
      </c>
      <c r="AY423" s="232" t="s">
        <v>151</v>
      </c>
    </row>
    <row r="424" spans="2:65" s="1" customFormat="1" ht="24" customHeight="1">
      <c r="B424" s="34"/>
      <c r="C424" s="183" t="s">
        <v>831</v>
      </c>
      <c r="D424" s="183" t="s">
        <v>153</v>
      </c>
      <c r="E424" s="184" t="s">
        <v>832</v>
      </c>
      <c r="F424" s="185" t="s">
        <v>833</v>
      </c>
      <c r="G424" s="186" t="s">
        <v>188</v>
      </c>
      <c r="H424" s="187">
        <v>25.735</v>
      </c>
      <c r="I424" s="188"/>
      <c r="J424" s="189">
        <f>ROUND(I424*H424,2)</f>
        <v>0</v>
      </c>
      <c r="K424" s="185" t="s">
        <v>157</v>
      </c>
      <c r="L424" s="38"/>
      <c r="M424" s="190" t="s">
        <v>1</v>
      </c>
      <c r="N424" s="191" t="s">
        <v>43</v>
      </c>
      <c r="O424" s="66"/>
      <c r="P424" s="192">
        <f>O424*H424</f>
        <v>0</v>
      </c>
      <c r="Q424" s="192">
        <v>0</v>
      </c>
      <c r="R424" s="192">
        <f>Q424*H424</f>
        <v>0</v>
      </c>
      <c r="S424" s="192">
        <v>0</v>
      </c>
      <c r="T424" s="193">
        <f>S424*H424</f>
        <v>0</v>
      </c>
      <c r="AR424" s="194" t="s">
        <v>264</v>
      </c>
      <c r="AT424" s="194" t="s">
        <v>153</v>
      </c>
      <c r="AU424" s="194" t="s">
        <v>87</v>
      </c>
      <c r="AY424" s="17" t="s">
        <v>151</v>
      </c>
      <c r="BE424" s="195">
        <f>IF(N424="základní",J424,0)</f>
        <v>0</v>
      </c>
      <c r="BF424" s="195">
        <f>IF(N424="snížená",J424,0)</f>
        <v>0</v>
      </c>
      <c r="BG424" s="195">
        <f>IF(N424="zákl. přenesená",J424,0)</f>
        <v>0</v>
      </c>
      <c r="BH424" s="195">
        <f>IF(N424="sníž. přenesená",J424,0)</f>
        <v>0</v>
      </c>
      <c r="BI424" s="195">
        <f>IF(N424="nulová",J424,0)</f>
        <v>0</v>
      </c>
      <c r="BJ424" s="17" t="s">
        <v>14</v>
      </c>
      <c r="BK424" s="195">
        <f>ROUND(I424*H424,2)</f>
        <v>0</v>
      </c>
      <c r="BL424" s="17" t="s">
        <v>264</v>
      </c>
      <c r="BM424" s="194" t="s">
        <v>834</v>
      </c>
    </row>
    <row r="425" spans="2:51" s="12" customFormat="1" ht="11.25">
      <c r="B425" s="210"/>
      <c r="C425" s="211"/>
      <c r="D425" s="212" t="s">
        <v>202</v>
      </c>
      <c r="E425" s="213" t="s">
        <v>1</v>
      </c>
      <c r="F425" s="214" t="s">
        <v>556</v>
      </c>
      <c r="G425" s="211"/>
      <c r="H425" s="215">
        <v>25.735</v>
      </c>
      <c r="I425" s="216"/>
      <c r="J425" s="211"/>
      <c r="K425" s="211"/>
      <c r="L425" s="217"/>
      <c r="M425" s="218"/>
      <c r="N425" s="219"/>
      <c r="O425" s="219"/>
      <c r="P425" s="219"/>
      <c r="Q425" s="219"/>
      <c r="R425" s="219"/>
      <c r="S425" s="219"/>
      <c r="T425" s="220"/>
      <c r="AT425" s="221" t="s">
        <v>202</v>
      </c>
      <c r="AU425" s="221" t="s">
        <v>87</v>
      </c>
      <c r="AV425" s="12" t="s">
        <v>87</v>
      </c>
      <c r="AW425" s="12" t="s">
        <v>34</v>
      </c>
      <c r="AX425" s="12" t="s">
        <v>14</v>
      </c>
      <c r="AY425" s="221" t="s">
        <v>151</v>
      </c>
    </row>
    <row r="426" spans="2:65" s="1" customFormat="1" ht="16.5" customHeight="1">
      <c r="B426" s="34"/>
      <c r="C426" s="236" t="s">
        <v>835</v>
      </c>
      <c r="D426" s="236" t="s">
        <v>318</v>
      </c>
      <c r="E426" s="237" t="s">
        <v>836</v>
      </c>
      <c r="F426" s="238" t="s">
        <v>837</v>
      </c>
      <c r="G426" s="239" t="s">
        <v>188</v>
      </c>
      <c r="H426" s="240">
        <v>29.595</v>
      </c>
      <c r="I426" s="241"/>
      <c r="J426" s="242">
        <f>ROUND(I426*H426,2)</f>
        <v>0</v>
      </c>
      <c r="K426" s="238" t="s">
        <v>157</v>
      </c>
      <c r="L426" s="243"/>
      <c r="M426" s="244" t="s">
        <v>1</v>
      </c>
      <c r="N426" s="245" t="s">
        <v>43</v>
      </c>
      <c r="O426" s="66"/>
      <c r="P426" s="192">
        <f>O426*H426</f>
        <v>0</v>
      </c>
      <c r="Q426" s="192">
        <v>0.0004</v>
      </c>
      <c r="R426" s="192">
        <f>Q426*H426</f>
        <v>0.011838</v>
      </c>
      <c r="S426" s="192">
        <v>0</v>
      </c>
      <c r="T426" s="193">
        <f>S426*H426</f>
        <v>0</v>
      </c>
      <c r="AR426" s="194" t="s">
        <v>430</v>
      </c>
      <c r="AT426" s="194" t="s">
        <v>318</v>
      </c>
      <c r="AU426" s="194" t="s">
        <v>87</v>
      </c>
      <c r="AY426" s="17" t="s">
        <v>151</v>
      </c>
      <c r="BE426" s="195">
        <f>IF(N426="základní",J426,0)</f>
        <v>0</v>
      </c>
      <c r="BF426" s="195">
        <f>IF(N426="snížená",J426,0)</f>
        <v>0</v>
      </c>
      <c r="BG426" s="195">
        <f>IF(N426="zákl. přenesená",J426,0)</f>
        <v>0</v>
      </c>
      <c r="BH426" s="195">
        <f>IF(N426="sníž. přenesená",J426,0)</f>
        <v>0</v>
      </c>
      <c r="BI426" s="195">
        <f>IF(N426="nulová",J426,0)</f>
        <v>0</v>
      </c>
      <c r="BJ426" s="17" t="s">
        <v>14</v>
      </c>
      <c r="BK426" s="195">
        <f>ROUND(I426*H426,2)</f>
        <v>0</v>
      </c>
      <c r="BL426" s="17" t="s">
        <v>264</v>
      </c>
      <c r="BM426" s="194" t="s">
        <v>838</v>
      </c>
    </row>
    <row r="427" spans="2:51" s="12" customFormat="1" ht="11.25">
      <c r="B427" s="210"/>
      <c r="C427" s="211"/>
      <c r="D427" s="212" t="s">
        <v>202</v>
      </c>
      <c r="E427" s="213" t="s">
        <v>1</v>
      </c>
      <c r="F427" s="214" t="s">
        <v>839</v>
      </c>
      <c r="G427" s="211"/>
      <c r="H427" s="215">
        <v>29.595</v>
      </c>
      <c r="I427" s="216"/>
      <c r="J427" s="211"/>
      <c r="K427" s="211"/>
      <c r="L427" s="217"/>
      <c r="M427" s="218"/>
      <c r="N427" s="219"/>
      <c r="O427" s="219"/>
      <c r="P427" s="219"/>
      <c r="Q427" s="219"/>
      <c r="R427" s="219"/>
      <c r="S427" s="219"/>
      <c r="T427" s="220"/>
      <c r="AT427" s="221" t="s">
        <v>202</v>
      </c>
      <c r="AU427" s="221" t="s">
        <v>87</v>
      </c>
      <c r="AV427" s="12" t="s">
        <v>87</v>
      </c>
      <c r="AW427" s="12" t="s">
        <v>34</v>
      </c>
      <c r="AX427" s="12" t="s">
        <v>14</v>
      </c>
      <c r="AY427" s="221" t="s">
        <v>151</v>
      </c>
    </row>
    <row r="428" spans="2:65" s="1" customFormat="1" ht="24" customHeight="1">
      <c r="B428" s="34"/>
      <c r="C428" s="183" t="s">
        <v>840</v>
      </c>
      <c r="D428" s="183" t="s">
        <v>153</v>
      </c>
      <c r="E428" s="184" t="s">
        <v>841</v>
      </c>
      <c r="F428" s="185" t="s">
        <v>842</v>
      </c>
      <c r="G428" s="186" t="s">
        <v>229</v>
      </c>
      <c r="H428" s="187">
        <v>51.4</v>
      </c>
      <c r="I428" s="188"/>
      <c r="J428" s="189">
        <f>ROUND(I428*H428,2)</f>
        <v>0</v>
      </c>
      <c r="K428" s="185" t="s">
        <v>157</v>
      </c>
      <c r="L428" s="38"/>
      <c r="M428" s="190" t="s">
        <v>1</v>
      </c>
      <c r="N428" s="191" t="s">
        <v>43</v>
      </c>
      <c r="O428" s="66"/>
      <c r="P428" s="192">
        <f>O428*H428</f>
        <v>0</v>
      </c>
      <c r="Q428" s="192">
        <v>8E-05</v>
      </c>
      <c r="R428" s="192">
        <f>Q428*H428</f>
        <v>0.004112</v>
      </c>
      <c r="S428" s="192">
        <v>0</v>
      </c>
      <c r="T428" s="193">
        <f>S428*H428</f>
        <v>0</v>
      </c>
      <c r="AR428" s="194" t="s">
        <v>264</v>
      </c>
      <c r="AT428" s="194" t="s">
        <v>153</v>
      </c>
      <c r="AU428" s="194" t="s">
        <v>87</v>
      </c>
      <c r="AY428" s="17" t="s">
        <v>151</v>
      </c>
      <c r="BE428" s="195">
        <f>IF(N428="základní",J428,0)</f>
        <v>0</v>
      </c>
      <c r="BF428" s="195">
        <f>IF(N428="snížená",J428,0)</f>
        <v>0</v>
      </c>
      <c r="BG428" s="195">
        <f>IF(N428="zákl. přenesená",J428,0)</f>
        <v>0</v>
      </c>
      <c r="BH428" s="195">
        <f>IF(N428="sníž. přenesená",J428,0)</f>
        <v>0</v>
      </c>
      <c r="BI428" s="195">
        <f>IF(N428="nulová",J428,0)</f>
        <v>0</v>
      </c>
      <c r="BJ428" s="17" t="s">
        <v>14</v>
      </c>
      <c r="BK428" s="195">
        <f>ROUND(I428*H428,2)</f>
        <v>0</v>
      </c>
      <c r="BL428" s="17" t="s">
        <v>264</v>
      </c>
      <c r="BM428" s="194" t="s">
        <v>843</v>
      </c>
    </row>
    <row r="429" spans="2:65" s="1" customFormat="1" ht="16.5" customHeight="1">
      <c r="B429" s="34"/>
      <c r="C429" s="236" t="s">
        <v>844</v>
      </c>
      <c r="D429" s="236" t="s">
        <v>318</v>
      </c>
      <c r="E429" s="237" t="s">
        <v>845</v>
      </c>
      <c r="F429" s="238" t="s">
        <v>846</v>
      </c>
      <c r="G429" s="239" t="s">
        <v>229</v>
      </c>
      <c r="H429" s="240">
        <v>53.97</v>
      </c>
      <c r="I429" s="241"/>
      <c r="J429" s="242">
        <f>ROUND(I429*H429,2)</f>
        <v>0</v>
      </c>
      <c r="K429" s="238" t="s">
        <v>157</v>
      </c>
      <c r="L429" s="243"/>
      <c r="M429" s="244" t="s">
        <v>1</v>
      </c>
      <c r="N429" s="245" t="s">
        <v>43</v>
      </c>
      <c r="O429" s="66"/>
      <c r="P429" s="192">
        <f>O429*H429</f>
        <v>0</v>
      </c>
      <c r="Q429" s="192">
        <v>0.00018</v>
      </c>
      <c r="R429" s="192">
        <f>Q429*H429</f>
        <v>0.0097146</v>
      </c>
      <c r="S429" s="192">
        <v>0</v>
      </c>
      <c r="T429" s="193">
        <f>S429*H429</f>
        <v>0</v>
      </c>
      <c r="AR429" s="194" t="s">
        <v>430</v>
      </c>
      <c r="AT429" s="194" t="s">
        <v>318</v>
      </c>
      <c r="AU429" s="194" t="s">
        <v>87</v>
      </c>
      <c r="AY429" s="17" t="s">
        <v>151</v>
      </c>
      <c r="BE429" s="195">
        <f>IF(N429="základní",J429,0)</f>
        <v>0</v>
      </c>
      <c r="BF429" s="195">
        <f>IF(N429="snížená",J429,0)</f>
        <v>0</v>
      </c>
      <c r="BG429" s="195">
        <f>IF(N429="zákl. přenesená",J429,0)</f>
        <v>0</v>
      </c>
      <c r="BH429" s="195">
        <f>IF(N429="sníž. přenesená",J429,0)</f>
        <v>0</v>
      </c>
      <c r="BI429" s="195">
        <f>IF(N429="nulová",J429,0)</f>
        <v>0</v>
      </c>
      <c r="BJ429" s="17" t="s">
        <v>14</v>
      </c>
      <c r="BK429" s="195">
        <f>ROUND(I429*H429,2)</f>
        <v>0</v>
      </c>
      <c r="BL429" s="17" t="s">
        <v>264</v>
      </c>
      <c r="BM429" s="194" t="s">
        <v>847</v>
      </c>
    </row>
    <row r="430" spans="2:51" s="12" customFormat="1" ht="11.25">
      <c r="B430" s="210"/>
      <c r="C430" s="211"/>
      <c r="D430" s="212" t="s">
        <v>202</v>
      </c>
      <c r="E430" s="213" t="s">
        <v>1</v>
      </c>
      <c r="F430" s="214" t="s">
        <v>848</v>
      </c>
      <c r="G430" s="211"/>
      <c r="H430" s="215">
        <v>53.97</v>
      </c>
      <c r="I430" s="216"/>
      <c r="J430" s="211"/>
      <c r="K430" s="211"/>
      <c r="L430" s="217"/>
      <c r="M430" s="218"/>
      <c r="N430" s="219"/>
      <c r="O430" s="219"/>
      <c r="P430" s="219"/>
      <c r="Q430" s="219"/>
      <c r="R430" s="219"/>
      <c r="S430" s="219"/>
      <c r="T430" s="220"/>
      <c r="AT430" s="221" t="s">
        <v>202</v>
      </c>
      <c r="AU430" s="221" t="s">
        <v>87</v>
      </c>
      <c r="AV430" s="12" t="s">
        <v>87</v>
      </c>
      <c r="AW430" s="12" t="s">
        <v>34</v>
      </c>
      <c r="AX430" s="12" t="s">
        <v>14</v>
      </c>
      <c r="AY430" s="221" t="s">
        <v>151</v>
      </c>
    </row>
    <row r="431" spans="2:65" s="1" customFormat="1" ht="24" customHeight="1">
      <c r="B431" s="34"/>
      <c r="C431" s="183" t="s">
        <v>849</v>
      </c>
      <c r="D431" s="183" t="s">
        <v>153</v>
      </c>
      <c r="E431" s="184" t="s">
        <v>850</v>
      </c>
      <c r="F431" s="185" t="s">
        <v>851</v>
      </c>
      <c r="G431" s="186" t="s">
        <v>237</v>
      </c>
      <c r="H431" s="187">
        <v>1.646</v>
      </c>
      <c r="I431" s="188"/>
      <c r="J431" s="189">
        <f>ROUND(I431*H431,2)</f>
        <v>0</v>
      </c>
      <c r="K431" s="185" t="s">
        <v>157</v>
      </c>
      <c r="L431" s="38"/>
      <c r="M431" s="190" t="s">
        <v>1</v>
      </c>
      <c r="N431" s="191" t="s">
        <v>43</v>
      </c>
      <c r="O431" s="66"/>
      <c r="P431" s="192">
        <f>O431*H431</f>
        <v>0</v>
      </c>
      <c r="Q431" s="192">
        <v>0</v>
      </c>
      <c r="R431" s="192">
        <f>Q431*H431</f>
        <v>0</v>
      </c>
      <c r="S431" s="192">
        <v>0</v>
      </c>
      <c r="T431" s="193">
        <f>S431*H431</f>
        <v>0</v>
      </c>
      <c r="AR431" s="194" t="s">
        <v>264</v>
      </c>
      <c r="AT431" s="194" t="s">
        <v>153</v>
      </c>
      <c r="AU431" s="194" t="s">
        <v>87</v>
      </c>
      <c r="AY431" s="17" t="s">
        <v>151</v>
      </c>
      <c r="BE431" s="195">
        <f>IF(N431="základní",J431,0)</f>
        <v>0</v>
      </c>
      <c r="BF431" s="195">
        <f>IF(N431="snížená",J431,0)</f>
        <v>0</v>
      </c>
      <c r="BG431" s="195">
        <f>IF(N431="zákl. přenesená",J431,0)</f>
        <v>0</v>
      </c>
      <c r="BH431" s="195">
        <f>IF(N431="sníž. přenesená",J431,0)</f>
        <v>0</v>
      </c>
      <c r="BI431" s="195">
        <f>IF(N431="nulová",J431,0)</f>
        <v>0</v>
      </c>
      <c r="BJ431" s="17" t="s">
        <v>14</v>
      </c>
      <c r="BK431" s="195">
        <f>ROUND(I431*H431,2)</f>
        <v>0</v>
      </c>
      <c r="BL431" s="17" t="s">
        <v>264</v>
      </c>
      <c r="BM431" s="194" t="s">
        <v>852</v>
      </c>
    </row>
    <row r="432" spans="2:63" s="10" customFormat="1" ht="22.9" customHeight="1">
      <c r="B432" s="169"/>
      <c r="C432" s="170"/>
      <c r="D432" s="171" t="s">
        <v>77</v>
      </c>
      <c r="E432" s="208" t="s">
        <v>853</v>
      </c>
      <c r="F432" s="208" t="s">
        <v>854</v>
      </c>
      <c r="G432" s="170"/>
      <c r="H432" s="170"/>
      <c r="I432" s="173"/>
      <c r="J432" s="209">
        <f>BK432</f>
        <v>0</v>
      </c>
      <c r="K432" s="170"/>
      <c r="L432" s="175"/>
      <c r="M432" s="176"/>
      <c r="N432" s="177"/>
      <c r="O432" s="177"/>
      <c r="P432" s="178">
        <f>SUM(P433:P457)</f>
        <v>0</v>
      </c>
      <c r="Q432" s="177"/>
      <c r="R432" s="178">
        <f>SUM(R433:R457)</f>
        <v>3.3733032599999997</v>
      </c>
      <c r="S432" s="177"/>
      <c r="T432" s="179">
        <f>SUM(T433:T457)</f>
        <v>0</v>
      </c>
      <c r="AR432" s="180" t="s">
        <v>87</v>
      </c>
      <c r="AT432" s="181" t="s">
        <v>77</v>
      </c>
      <c r="AU432" s="181" t="s">
        <v>14</v>
      </c>
      <c r="AY432" s="180" t="s">
        <v>151</v>
      </c>
      <c r="BK432" s="182">
        <f>SUM(BK433:BK457)</f>
        <v>0</v>
      </c>
    </row>
    <row r="433" spans="2:65" s="1" customFormat="1" ht="24" customHeight="1">
      <c r="B433" s="34"/>
      <c r="C433" s="183" t="s">
        <v>855</v>
      </c>
      <c r="D433" s="183" t="s">
        <v>153</v>
      </c>
      <c r="E433" s="184" t="s">
        <v>856</v>
      </c>
      <c r="F433" s="185" t="s">
        <v>857</v>
      </c>
      <c r="G433" s="186" t="s">
        <v>188</v>
      </c>
      <c r="H433" s="187">
        <v>318</v>
      </c>
      <c r="I433" s="188"/>
      <c r="J433" s="189">
        <f>ROUND(I433*H433,2)</f>
        <v>0</v>
      </c>
      <c r="K433" s="185" t="s">
        <v>157</v>
      </c>
      <c r="L433" s="38"/>
      <c r="M433" s="190" t="s">
        <v>1</v>
      </c>
      <c r="N433" s="191" t="s">
        <v>43</v>
      </c>
      <c r="O433" s="66"/>
      <c r="P433" s="192">
        <f>O433*H433</f>
        <v>0</v>
      </c>
      <c r="Q433" s="192">
        <v>0.00088</v>
      </c>
      <c r="R433" s="192">
        <f>Q433*H433</f>
        <v>0.27984000000000003</v>
      </c>
      <c r="S433" s="192">
        <v>0</v>
      </c>
      <c r="T433" s="193">
        <f>S433*H433</f>
        <v>0</v>
      </c>
      <c r="AR433" s="194" t="s">
        <v>264</v>
      </c>
      <c r="AT433" s="194" t="s">
        <v>153</v>
      </c>
      <c r="AU433" s="194" t="s">
        <v>87</v>
      </c>
      <c r="AY433" s="17" t="s">
        <v>151</v>
      </c>
      <c r="BE433" s="195">
        <f>IF(N433="základní",J433,0)</f>
        <v>0</v>
      </c>
      <c r="BF433" s="195">
        <f>IF(N433="snížená",J433,0)</f>
        <v>0</v>
      </c>
      <c r="BG433" s="195">
        <f>IF(N433="zákl. přenesená",J433,0)</f>
        <v>0</v>
      </c>
      <c r="BH433" s="195">
        <f>IF(N433="sníž. přenesená",J433,0)</f>
        <v>0</v>
      </c>
      <c r="BI433" s="195">
        <f>IF(N433="nulová",J433,0)</f>
        <v>0</v>
      </c>
      <c r="BJ433" s="17" t="s">
        <v>14</v>
      </c>
      <c r="BK433" s="195">
        <f>ROUND(I433*H433,2)</f>
        <v>0</v>
      </c>
      <c r="BL433" s="17" t="s">
        <v>264</v>
      </c>
      <c r="BM433" s="194" t="s">
        <v>858</v>
      </c>
    </row>
    <row r="434" spans="2:51" s="12" customFormat="1" ht="11.25">
      <c r="B434" s="210"/>
      <c r="C434" s="211"/>
      <c r="D434" s="212" t="s">
        <v>202</v>
      </c>
      <c r="E434" s="213" t="s">
        <v>1</v>
      </c>
      <c r="F434" s="214" t="s">
        <v>859</v>
      </c>
      <c r="G434" s="211"/>
      <c r="H434" s="215">
        <v>318</v>
      </c>
      <c r="I434" s="216"/>
      <c r="J434" s="211"/>
      <c r="K434" s="211"/>
      <c r="L434" s="217"/>
      <c r="M434" s="218"/>
      <c r="N434" s="219"/>
      <c r="O434" s="219"/>
      <c r="P434" s="219"/>
      <c r="Q434" s="219"/>
      <c r="R434" s="219"/>
      <c r="S434" s="219"/>
      <c r="T434" s="220"/>
      <c r="AT434" s="221" t="s">
        <v>202</v>
      </c>
      <c r="AU434" s="221" t="s">
        <v>87</v>
      </c>
      <c r="AV434" s="12" t="s">
        <v>87</v>
      </c>
      <c r="AW434" s="12" t="s">
        <v>34</v>
      </c>
      <c r="AX434" s="12" t="s">
        <v>14</v>
      </c>
      <c r="AY434" s="221" t="s">
        <v>151</v>
      </c>
    </row>
    <row r="435" spans="2:65" s="1" customFormat="1" ht="16.5" customHeight="1">
      <c r="B435" s="34"/>
      <c r="C435" s="236" t="s">
        <v>860</v>
      </c>
      <c r="D435" s="236" t="s">
        <v>318</v>
      </c>
      <c r="E435" s="237" t="s">
        <v>861</v>
      </c>
      <c r="F435" s="238" t="s">
        <v>862</v>
      </c>
      <c r="G435" s="239" t="s">
        <v>188</v>
      </c>
      <c r="H435" s="240">
        <v>365.7</v>
      </c>
      <c r="I435" s="241"/>
      <c r="J435" s="242">
        <f>ROUND(I435*H435,2)</f>
        <v>0</v>
      </c>
      <c r="K435" s="238" t="s">
        <v>157</v>
      </c>
      <c r="L435" s="243"/>
      <c r="M435" s="244" t="s">
        <v>1</v>
      </c>
      <c r="N435" s="245" t="s">
        <v>43</v>
      </c>
      <c r="O435" s="66"/>
      <c r="P435" s="192">
        <f>O435*H435</f>
        <v>0</v>
      </c>
      <c r="Q435" s="192">
        <v>0.00388</v>
      </c>
      <c r="R435" s="192">
        <f>Q435*H435</f>
        <v>1.418916</v>
      </c>
      <c r="S435" s="192">
        <v>0</v>
      </c>
      <c r="T435" s="193">
        <f>S435*H435</f>
        <v>0</v>
      </c>
      <c r="AR435" s="194" t="s">
        <v>430</v>
      </c>
      <c r="AT435" s="194" t="s">
        <v>318</v>
      </c>
      <c r="AU435" s="194" t="s">
        <v>87</v>
      </c>
      <c r="AY435" s="17" t="s">
        <v>151</v>
      </c>
      <c r="BE435" s="195">
        <f>IF(N435="základní",J435,0)</f>
        <v>0</v>
      </c>
      <c r="BF435" s="195">
        <f>IF(N435="snížená",J435,0)</f>
        <v>0</v>
      </c>
      <c r="BG435" s="195">
        <f>IF(N435="zákl. přenesená",J435,0)</f>
        <v>0</v>
      </c>
      <c r="BH435" s="195">
        <f>IF(N435="sníž. přenesená",J435,0)</f>
        <v>0</v>
      </c>
      <c r="BI435" s="195">
        <f>IF(N435="nulová",J435,0)</f>
        <v>0</v>
      </c>
      <c r="BJ435" s="17" t="s">
        <v>14</v>
      </c>
      <c r="BK435" s="195">
        <f>ROUND(I435*H435,2)</f>
        <v>0</v>
      </c>
      <c r="BL435" s="17" t="s">
        <v>264</v>
      </c>
      <c r="BM435" s="194" t="s">
        <v>863</v>
      </c>
    </row>
    <row r="436" spans="2:51" s="12" customFormat="1" ht="11.25">
      <c r="B436" s="210"/>
      <c r="C436" s="211"/>
      <c r="D436" s="212" t="s">
        <v>202</v>
      </c>
      <c r="E436" s="213" t="s">
        <v>1</v>
      </c>
      <c r="F436" s="214" t="s">
        <v>864</v>
      </c>
      <c r="G436" s="211"/>
      <c r="H436" s="215">
        <v>365.7</v>
      </c>
      <c r="I436" s="216"/>
      <c r="J436" s="211"/>
      <c r="K436" s="211"/>
      <c r="L436" s="217"/>
      <c r="M436" s="218"/>
      <c r="N436" s="219"/>
      <c r="O436" s="219"/>
      <c r="P436" s="219"/>
      <c r="Q436" s="219"/>
      <c r="R436" s="219"/>
      <c r="S436" s="219"/>
      <c r="T436" s="220"/>
      <c r="AT436" s="221" t="s">
        <v>202</v>
      </c>
      <c r="AU436" s="221" t="s">
        <v>87</v>
      </c>
      <c r="AV436" s="12" t="s">
        <v>87</v>
      </c>
      <c r="AW436" s="12" t="s">
        <v>34</v>
      </c>
      <c r="AX436" s="12" t="s">
        <v>14</v>
      </c>
      <c r="AY436" s="221" t="s">
        <v>151</v>
      </c>
    </row>
    <row r="437" spans="2:65" s="1" customFormat="1" ht="24" customHeight="1">
      <c r="B437" s="34"/>
      <c r="C437" s="183" t="s">
        <v>865</v>
      </c>
      <c r="D437" s="183" t="s">
        <v>153</v>
      </c>
      <c r="E437" s="184" t="s">
        <v>866</v>
      </c>
      <c r="F437" s="185" t="s">
        <v>867</v>
      </c>
      <c r="G437" s="186" t="s">
        <v>188</v>
      </c>
      <c r="H437" s="187">
        <v>134.073</v>
      </c>
      <c r="I437" s="188"/>
      <c r="J437" s="189">
        <f>ROUND(I437*H437,2)</f>
        <v>0</v>
      </c>
      <c r="K437" s="185" t="s">
        <v>157</v>
      </c>
      <c r="L437" s="38"/>
      <c r="M437" s="190" t="s">
        <v>1</v>
      </c>
      <c r="N437" s="191" t="s">
        <v>43</v>
      </c>
      <c r="O437" s="66"/>
      <c r="P437" s="192">
        <f>O437*H437</f>
        <v>0</v>
      </c>
      <c r="Q437" s="192">
        <v>0.00077</v>
      </c>
      <c r="R437" s="192">
        <f>Q437*H437</f>
        <v>0.10323621</v>
      </c>
      <c r="S437" s="192">
        <v>0</v>
      </c>
      <c r="T437" s="193">
        <f>S437*H437</f>
        <v>0</v>
      </c>
      <c r="AR437" s="194" t="s">
        <v>264</v>
      </c>
      <c r="AT437" s="194" t="s">
        <v>153</v>
      </c>
      <c r="AU437" s="194" t="s">
        <v>87</v>
      </c>
      <c r="AY437" s="17" t="s">
        <v>151</v>
      </c>
      <c r="BE437" s="195">
        <f>IF(N437="základní",J437,0)</f>
        <v>0</v>
      </c>
      <c r="BF437" s="195">
        <f>IF(N437="snížená",J437,0)</f>
        <v>0</v>
      </c>
      <c r="BG437" s="195">
        <f>IF(N437="zákl. přenesená",J437,0)</f>
        <v>0</v>
      </c>
      <c r="BH437" s="195">
        <f>IF(N437="sníž. přenesená",J437,0)</f>
        <v>0</v>
      </c>
      <c r="BI437" s="195">
        <f>IF(N437="nulová",J437,0)</f>
        <v>0</v>
      </c>
      <c r="BJ437" s="17" t="s">
        <v>14</v>
      </c>
      <c r="BK437" s="195">
        <f>ROUND(I437*H437,2)</f>
        <v>0</v>
      </c>
      <c r="BL437" s="17" t="s">
        <v>264</v>
      </c>
      <c r="BM437" s="194" t="s">
        <v>868</v>
      </c>
    </row>
    <row r="438" spans="2:51" s="12" customFormat="1" ht="11.25">
      <c r="B438" s="210"/>
      <c r="C438" s="211"/>
      <c r="D438" s="212" t="s">
        <v>202</v>
      </c>
      <c r="E438" s="213" t="s">
        <v>1</v>
      </c>
      <c r="F438" s="214" t="s">
        <v>869</v>
      </c>
      <c r="G438" s="211"/>
      <c r="H438" s="215">
        <v>134.073</v>
      </c>
      <c r="I438" s="216"/>
      <c r="J438" s="211"/>
      <c r="K438" s="211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202</v>
      </c>
      <c r="AU438" s="221" t="s">
        <v>87</v>
      </c>
      <c r="AV438" s="12" t="s">
        <v>87</v>
      </c>
      <c r="AW438" s="12" t="s">
        <v>34</v>
      </c>
      <c r="AX438" s="12" t="s">
        <v>14</v>
      </c>
      <c r="AY438" s="221" t="s">
        <v>151</v>
      </c>
    </row>
    <row r="439" spans="2:65" s="1" customFormat="1" ht="24" customHeight="1">
      <c r="B439" s="34"/>
      <c r="C439" s="183" t="s">
        <v>870</v>
      </c>
      <c r="D439" s="183" t="s">
        <v>153</v>
      </c>
      <c r="E439" s="184" t="s">
        <v>871</v>
      </c>
      <c r="F439" s="185" t="s">
        <v>872</v>
      </c>
      <c r="G439" s="186" t="s">
        <v>188</v>
      </c>
      <c r="H439" s="187">
        <v>298.7</v>
      </c>
      <c r="I439" s="188"/>
      <c r="J439" s="189">
        <f>ROUND(I439*H439,2)</f>
        <v>0</v>
      </c>
      <c r="K439" s="185" t="s">
        <v>157</v>
      </c>
      <c r="L439" s="38"/>
      <c r="M439" s="190" t="s">
        <v>1</v>
      </c>
      <c r="N439" s="191" t="s">
        <v>43</v>
      </c>
      <c r="O439" s="66"/>
      <c r="P439" s="192">
        <f>O439*H439</f>
        <v>0</v>
      </c>
      <c r="Q439" s="192">
        <v>0.00014</v>
      </c>
      <c r="R439" s="192">
        <f>Q439*H439</f>
        <v>0.041817999999999994</v>
      </c>
      <c r="S439" s="192">
        <v>0</v>
      </c>
      <c r="T439" s="193">
        <f>S439*H439</f>
        <v>0</v>
      </c>
      <c r="AR439" s="194" t="s">
        <v>264</v>
      </c>
      <c r="AT439" s="194" t="s">
        <v>153</v>
      </c>
      <c r="AU439" s="194" t="s">
        <v>87</v>
      </c>
      <c r="AY439" s="17" t="s">
        <v>151</v>
      </c>
      <c r="BE439" s="195">
        <f>IF(N439="základní",J439,0)</f>
        <v>0</v>
      </c>
      <c r="BF439" s="195">
        <f>IF(N439="snížená",J439,0)</f>
        <v>0</v>
      </c>
      <c r="BG439" s="195">
        <f>IF(N439="zákl. přenesená",J439,0)</f>
        <v>0</v>
      </c>
      <c r="BH439" s="195">
        <f>IF(N439="sníž. přenesená",J439,0)</f>
        <v>0</v>
      </c>
      <c r="BI439" s="195">
        <f>IF(N439="nulová",J439,0)</f>
        <v>0</v>
      </c>
      <c r="BJ439" s="17" t="s">
        <v>14</v>
      </c>
      <c r="BK439" s="195">
        <f>ROUND(I439*H439,2)</f>
        <v>0</v>
      </c>
      <c r="BL439" s="17" t="s">
        <v>264</v>
      </c>
      <c r="BM439" s="194" t="s">
        <v>873</v>
      </c>
    </row>
    <row r="440" spans="2:51" s="12" customFormat="1" ht="11.25">
      <c r="B440" s="210"/>
      <c r="C440" s="211"/>
      <c r="D440" s="212" t="s">
        <v>202</v>
      </c>
      <c r="E440" s="213" t="s">
        <v>1</v>
      </c>
      <c r="F440" s="214" t="s">
        <v>874</v>
      </c>
      <c r="G440" s="211"/>
      <c r="H440" s="215">
        <v>298.7</v>
      </c>
      <c r="I440" s="216"/>
      <c r="J440" s="211"/>
      <c r="K440" s="211"/>
      <c r="L440" s="217"/>
      <c r="M440" s="218"/>
      <c r="N440" s="219"/>
      <c r="O440" s="219"/>
      <c r="P440" s="219"/>
      <c r="Q440" s="219"/>
      <c r="R440" s="219"/>
      <c r="S440" s="219"/>
      <c r="T440" s="220"/>
      <c r="AT440" s="221" t="s">
        <v>202</v>
      </c>
      <c r="AU440" s="221" t="s">
        <v>87</v>
      </c>
      <c r="AV440" s="12" t="s">
        <v>87</v>
      </c>
      <c r="AW440" s="12" t="s">
        <v>34</v>
      </c>
      <c r="AX440" s="12" t="s">
        <v>14</v>
      </c>
      <c r="AY440" s="221" t="s">
        <v>151</v>
      </c>
    </row>
    <row r="441" spans="2:65" s="1" customFormat="1" ht="24" customHeight="1">
      <c r="B441" s="34"/>
      <c r="C441" s="236" t="s">
        <v>875</v>
      </c>
      <c r="D441" s="236" t="s">
        <v>318</v>
      </c>
      <c r="E441" s="237" t="s">
        <v>876</v>
      </c>
      <c r="F441" s="238" t="s">
        <v>877</v>
      </c>
      <c r="G441" s="239" t="s">
        <v>188</v>
      </c>
      <c r="H441" s="240">
        <v>504.393</v>
      </c>
      <c r="I441" s="241"/>
      <c r="J441" s="242">
        <f>ROUND(I441*H441,2)</f>
        <v>0</v>
      </c>
      <c r="K441" s="238" t="s">
        <v>157</v>
      </c>
      <c r="L441" s="243"/>
      <c r="M441" s="244" t="s">
        <v>1</v>
      </c>
      <c r="N441" s="245" t="s">
        <v>43</v>
      </c>
      <c r="O441" s="66"/>
      <c r="P441" s="192">
        <f>O441*H441</f>
        <v>0</v>
      </c>
      <c r="Q441" s="192">
        <v>0.0021</v>
      </c>
      <c r="R441" s="192">
        <f>Q441*H441</f>
        <v>1.0592252999999998</v>
      </c>
      <c r="S441" s="192">
        <v>0</v>
      </c>
      <c r="T441" s="193">
        <f>S441*H441</f>
        <v>0</v>
      </c>
      <c r="AR441" s="194" t="s">
        <v>430</v>
      </c>
      <c r="AT441" s="194" t="s">
        <v>318</v>
      </c>
      <c r="AU441" s="194" t="s">
        <v>87</v>
      </c>
      <c r="AY441" s="17" t="s">
        <v>151</v>
      </c>
      <c r="BE441" s="195">
        <f>IF(N441="základní",J441,0)</f>
        <v>0</v>
      </c>
      <c r="BF441" s="195">
        <f>IF(N441="snížená",J441,0)</f>
        <v>0</v>
      </c>
      <c r="BG441" s="195">
        <f>IF(N441="zákl. přenesená",J441,0)</f>
        <v>0</v>
      </c>
      <c r="BH441" s="195">
        <f>IF(N441="sníž. přenesená",J441,0)</f>
        <v>0</v>
      </c>
      <c r="BI441" s="195">
        <f>IF(N441="nulová",J441,0)</f>
        <v>0</v>
      </c>
      <c r="BJ441" s="17" t="s">
        <v>14</v>
      </c>
      <c r="BK441" s="195">
        <f>ROUND(I441*H441,2)</f>
        <v>0</v>
      </c>
      <c r="BL441" s="17" t="s">
        <v>264</v>
      </c>
      <c r="BM441" s="194" t="s">
        <v>878</v>
      </c>
    </row>
    <row r="442" spans="2:51" s="12" customFormat="1" ht="11.25">
      <c r="B442" s="210"/>
      <c r="C442" s="211"/>
      <c r="D442" s="212" t="s">
        <v>202</v>
      </c>
      <c r="E442" s="213" t="s">
        <v>1</v>
      </c>
      <c r="F442" s="214" t="s">
        <v>879</v>
      </c>
      <c r="G442" s="211"/>
      <c r="H442" s="215">
        <v>343.505</v>
      </c>
      <c r="I442" s="216"/>
      <c r="J442" s="211"/>
      <c r="K442" s="211"/>
      <c r="L442" s="217"/>
      <c r="M442" s="218"/>
      <c r="N442" s="219"/>
      <c r="O442" s="219"/>
      <c r="P442" s="219"/>
      <c r="Q442" s="219"/>
      <c r="R442" s="219"/>
      <c r="S442" s="219"/>
      <c r="T442" s="220"/>
      <c r="AT442" s="221" t="s">
        <v>202</v>
      </c>
      <c r="AU442" s="221" t="s">
        <v>87</v>
      </c>
      <c r="AV442" s="12" t="s">
        <v>87</v>
      </c>
      <c r="AW442" s="12" t="s">
        <v>34</v>
      </c>
      <c r="AX442" s="12" t="s">
        <v>78</v>
      </c>
      <c r="AY442" s="221" t="s">
        <v>151</v>
      </c>
    </row>
    <row r="443" spans="2:51" s="12" customFormat="1" ht="11.25">
      <c r="B443" s="210"/>
      <c r="C443" s="211"/>
      <c r="D443" s="212" t="s">
        <v>202</v>
      </c>
      <c r="E443" s="213" t="s">
        <v>1</v>
      </c>
      <c r="F443" s="214" t="s">
        <v>880</v>
      </c>
      <c r="G443" s="211"/>
      <c r="H443" s="215">
        <v>160.888</v>
      </c>
      <c r="I443" s="216"/>
      <c r="J443" s="211"/>
      <c r="K443" s="211"/>
      <c r="L443" s="217"/>
      <c r="M443" s="218"/>
      <c r="N443" s="219"/>
      <c r="O443" s="219"/>
      <c r="P443" s="219"/>
      <c r="Q443" s="219"/>
      <c r="R443" s="219"/>
      <c r="S443" s="219"/>
      <c r="T443" s="220"/>
      <c r="AT443" s="221" t="s">
        <v>202</v>
      </c>
      <c r="AU443" s="221" t="s">
        <v>87</v>
      </c>
      <c r="AV443" s="12" t="s">
        <v>87</v>
      </c>
      <c r="AW443" s="12" t="s">
        <v>34</v>
      </c>
      <c r="AX443" s="12" t="s">
        <v>78</v>
      </c>
      <c r="AY443" s="221" t="s">
        <v>151</v>
      </c>
    </row>
    <row r="444" spans="2:51" s="13" customFormat="1" ht="11.25">
      <c r="B444" s="222"/>
      <c r="C444" s="223"/>
      <c r="D444" s="212" t="s">
        <v>202</v>
      </c>
      <c r="E444" s="224" t="s">
        <v>1</v>
      </c>
      <c r="F444" s="225" t="s">
        <v>243</v>
      </c>
      <c r="G444" s="223"/>
      <c r="H444" s="226">
        <v>504.393</v>
      </c>
      <c r="I444" s="227"/>
      <c r="J444" s="223"/>
      <c r="K444" s="223"/>
      <c r="L444" s="228"/>
      <c r="M444" s="229"/>
      <c r="N444" s="230"/>
      <c r="O444" s="230"/>
      <c r="P444" s="230"/>
      <c r="Q444" s="230"/>
      <c r="R444" s="230"/>
      <c r="S444" s="230"/>
      <c r="T444" s="231"/>
      <c r="AT444" s="232" t="s">
        <v>202</v>
      </c>
      <c r="AU444" s="232" t="s">
        <v>87</v>
      </c>
      <c r="AV444" s="13" t="s">
        <v>167</v>
      </c>
      <c r="AW444" s="13" t="s">
        <v>34</v>
      </c>
      <c r="AX444" s="13" t="s">
        <v>14</v>
      </c>
      <c r="AY444" s="232" t="s">
        <v>151</v>
      </c>
    </row>
    <row r="445" spans="2:65" s="1" customFormat="1" ht="24" customHeight="1">
      <c r="B445" s="34"/>
      <c r="C445" s="183" t="s">
        <v>881</v>
      </c>
      <c r="D445" s="183" t="s">
        <v>153</v>
      </c>
      <c r="E445" s="184" t="s">
        <v>882</v>
      </c>
      <c r="F445" s="185" t="s">
        <v>883</v>
      </c>
      <c r="G445" s="186" t="s">
        <v>412</v>
      </c>
      <c r="H445" s="187">
        <v>2</v>
      </c>
      <c r="I445" s="188"/>
      <c r="J445" s="189">
        <f>ROUND(I445*H445,2)</f>
        <v>0</v>
      </c>
      <c r="K445" s="185" t="s">
        <v>157</v>
      </c>
      <c r="L445" s="38"/>
      <c r="M445" s="190" t="s">
        <v>1</v>
      </c>
      <c r="N445" s="191" t="s">
        <v>43</v>
      </c>
      <c r="O445" s="66"/>
      <c r="P445" s="192">
        <f>O445*H445</f>
        <v>0</v>
      </c>
      <c r="Q445" s="192">
        <v>0.0075</v>
      </c>
      <c r="R445" s="192">
        <f>Q445*H445</f>
        <v>0.015</v>
      </c>
      <c r="S445" s="192">
        <v>0</v>
      </c>
      <c r="T445" s="193">
        <f>S445*H445</f>
        <v>0</v>
      </c>
      <c r="AR445" s="194" t="s">
        <v>264</v>
      </c>
      <c r="AT445" s="194" t="s">
        <v>153</v>
      </c>
      <c r="AU445" s="194" t="s">
        <v>87</v>
      </c>
      <c r="AY445" s="17" t="s">
        <v>151</v>
      </c>
      <c r="BE445" s="195">
        <f>IF(N445="základní",J445,0)</f>
        <v>0</v>
      </c>
      <c r="BF445" s="195">
        <f>IF(N445="snížená",J445,0)</f>
        <v>0</v>
      </c>
      <c r="BG445" s="195">
        <f>IF(N445="zákl. přenesená",J445,0)</f>
        <v>0</v>
      </c>
      <c r="BH445" s="195">
        <f>IF(N445="sníž. přenesená",J445,0)</f>
        <v>0</v>
      </c>
      <c r="BI445" s="195">
        <f>IF(N445="nulová",J445,0)</f>
        <v>0</v>
      </c>
      <c r="BJ445" s="17" t="s">
        <v>14</v>
      </c>
      <c r="BK445" s="195">
        <f>ROUND(I445*H445,2)</f>
        <v>0</v>
      </c>
      <c r="BL445" s="17" t="s">
        <v>264</v>
      </c>
      <c r="BM445" s="194" t="s">
        <v>884</v>
      </c>
    </row>
    <row r="446" spans="2:65" s="1" customFormat="1" ht="24" customHeight="1">
      <c r="B446" s="34"/>
      <c r="C446" s="236" t="s">
        <v>885</v>
      </c>
      <c r="D446" s="236" t="s">
        <v>318</v>
      </c>
      <c r="E446" s="237" t="s">
        <v>886</v>
      </c>
      <c r="F446" s="238" t="s">
        <v>887</v>
      </c>
      <c r="G446" s="239" t="s">
        <v>412</v>
      </c>
      <c r="H446" s="240">
        <v>2</v>
      </c>
      <c r="I446" s="241"/>
      <c r="J446" s="242">
        <f>ROUND(I446*H446,2)</f>
        <v>0</v>
      </c>
      <c r="K446" s="238" t="s">
        <v>157</v>
      </c>
      <c r="L446" s="243"/>
      <c r="M446" s="244" t="s">
        <v>1</v>
      </c>
      <c r="N446" s="245" t="s">
        <v>43</v>
      </c>
      <c r="O446" s="66"/>
      <c r="P446" s="192">
        <f>O446*H446</f>
        <v>0</v>
      </c>
      <c r="Q446" s="192">
        <v>0.0002</v>
      </c>
      <c r="R446" s="192">
        <f>Q446*H446</f>
        <v>0.0004</v>
      </c>
      <c r="S446" s="192">
        <v>0</v>
      </c>
      <c r="T446" s="193">
        <f>S446*H446</f>
        <v>0</v>
      </c>
      <c r="AR446" s="194" t="s">
        <v>430</v>
      </c>
      <c r="AT446" s="194" t="s">
        <v>318</v>
      </c>
      <c r="AU446" s="194" t="s">
        <v>87</v>
      </c>
      <c r="AY446" s="17" t="s">
        <v>151</v>
      </c>
      <c r="BE446" s="195">
        <f>IF(N446="základní",J446,0)</f>
        <v>0</v>
      </c>
      <c r="BF446" s="195">
        <f>IF(N446="snížená",J446,0)</f>
        <v>0</v>
      </c>
      <c r="BG446" s="195">
        <f>IF(N446="zákl. přenesená",J446,0)</f>
        <v>0</v>
      </c>
      <c r="BH446" s="195">
        <f>IF(N446="sníž. přenesená",J446,0)</f>
        <v>0</v>
      </c>
      <c r="BI446" s="195">
        <f>IF(N446="nulová",J446,0)</f>
        <v>0</v>
      </c>
      <c r="BJ446" s="17" t="s">
        <v>14</v>
      </c>
      <c r="BK446" s="195">
        <f>ROUND(I446*H446,2)</f>
        <v>0</v>
      </c>
      <c r="BL446" s="17" t="s">
        <v>264</v>
      </c>
      <c r="BM446" s="194" t="s">
        <v>888</v>
      </c>
    </row>
    <row r="447" spans="2:65" s="1" customFormat="1" ht="24" customHeight="1">
      <c r="B447" s="34"/>
      <c r="C447" s="183" t="s">
        <v>889</v>
      </c>
      <c r="D447" s="183" t="s">
        <v>153</v>
      </c>
      <c r="E447" s="184" t="s">
        <v>890</v>
      </c>
      <c r="F447" s="185" t="s">
        <v>891</v>
      </c>
      <c r="G447" s="186" t="s">
        <v>412</v>
      </c>
      <c r="H447" s="187">
        <v>29</v>
      </c>
      <c r="I447" s="188"/>
      <c r="J447" s="189">
        <f>ROUND(I447*H447,2)</f>
        <v>0</v>
      </c>
      <c r="K447" s="185" t="s">
        <v>157</v>
      </c>
      <c r="L447" s="38"/>
      <c r="M447" s="190" t="s">
        <v>1</v>
      </c>
      <c r="N447" s="191" t="s">
        <v>43</v>
      </c>
      <c r="O447" s="66"/>
      <c r="P447" s="192">
        <f>O447*H447</f>
        <v>0</v>
      </c>
      <c r="Q447" s="192">
        <v>0.00975</v>
      </c>
      <c r="R447" s="192">
        <f>Q447*H447</f>
        <v>0.28275</v>
      </c>
      <c r="S447" s="192">
        <v>0</v>
      </c>
      <c r="T447" s="193">
        <f>S447*H447</f>
        <v>0</v>
      </c>
      <c r="AR447" s="194" t="s">
        <v>264</v>
      </c>
      <c r="AT447" s="194" t="s">
        <v>153</v>
      </c>
      <c r="AU447" s="194" t="s">
        <v>87</v>
      </c>
      <c r="AY447" s="17" t="s">
        <v>151</v>
      </c>
      <c r="BE447" s="195">
        <f>IF(N447="základní",J447,0)</f>
        <v>0</v>
      </c>
      <c r="BF447" s="195">
        <f>IF(N447="snížená",J447,0)</f>
        <v>0</v>
      </c>
      <c r="BG447" s="195">
        <f>IF(N447="zákl. přenesená",J447,0)</f>
        <v>0</v>
      </c>
      <c r="BH447" s="195">
        <f>IF(N447="sníž. přenesená",J447,0)</f>
        <v>0</v>
      </c>
      <c r="BI447" s="195">
        <f>IF(N447="nulová",J447,0)</f>
        <v>0</v>
      </c>
      <c r="BJ447" s="17" t="s">
        <v>14</v>
      </c>
      <c r="BK447" s="195">
        <f>ROUND(I447*H447,2)</f>
        <v>0</v>
      </c>
      <c r="BL447" s="17" t="s">
        <v>264</v>
      </c>
      <c r="BM447" s="194" t="s">
        <v>892</v>
      </c>
    </row>
    <row r="448" spans="2:65" s="1" customFormat="1" ht="36" customHeight="1">
      <c r="B448" s="34"/>
      <c r="C448" s="236" t="s">
        <v>893</v>
      </c>
      <c r="D448" s="236" t="s">
        <v>318</v>
      </c>
      <c r="E448" s="237" t="s">
        <v>894</v>
      </c>
      <c r="F448" s="238" t="s">
        <v>895</v>
      </c>
      <c r="G448" s="239" t="s">
        <v>412</v>
      </c>
      <c r="H448" s="240">
        <v>29</v>
      </c>
      <c r="I448" s="241"/>
      <c r="J448" s="242">
        <f>ROUND(I448*H448,2)</f>
        <v>0</v>
      </c>
      <c r="K448" s="238" t="s">
        <v>157</v>
      </c>
      <c r="L448" s="243"/>
      <c r="M448" s="244" t="s">
        <v>1</v>
      </c>
      <c r="N448" s="245" t="s">
        <v>43</v>
      </c>
      <c r="O448" s="66"/>
      <c r="P448" s="192">
        <f>O448*H448</f>
        <v>0</v>
      </c>
      <c r="Q448" s="192">
        <v>0.0002</v>
      </c>
      <c r="R448" s="192">
        <f>Q448*H448</f>
        <v>0.0058000000000000005</v>
      </c>
      <c r="S448" s="192">
        <v>0</v>
      </c>
      <c r="T448" s="193">
        <f>S448*H448</f>
        <v>0</v>
      </c>
      <c r="AR448" s="194" t="s">
        <v>430</v>
      </c>
      <c r="AT448" s="194" t="s">
        <v>318</v>
      </c>
      <c r="AU448" s="194" t="s">
        <v>87</v>
      </c>
      <c r="AY448" s="17" t="s">
        <v>151</v>
      </c>
      <c r="BE448" s="195">
        <f>IF(N448="základní",J448,0)</f>
        <v>0</v>
      </c>
      <c r="BF448" s="195">
        <f>IF(N448="snížená",J448,0)</f>
        <v>0</v>
      </c>
      <c r="BG448" s="195">
        <f>IF(N448="zákl. přenesená",J448,0)</f>
        <v>0</v>
      </c>
      <c r="BH448" s="195">
        <f>IF(N448="sníž. přenesená",J448,0)</f>
        <v>0</v>
      </c>
      <c r="BI448" s="195">
        <f>IF(N448="nulová",J448,0)</f>
        <v>0</v>
      </c>
      <c r="BJ448" s="17" t="s">
        <v>14</v>
      </c>
      <c r="BK448" s="195">
        <f>ROUND(I448*H448,2)</f>
        <v>0</v>
      </c>
      <c r="BL448" s="17" t="s">
        <v>264</v>
      </c>
      <c r="BM448" s="194" t="s">
        <v>896</v>
      </c>
    </row>
    <row r="449" spans="2:65" s="1" customFormat="1" ht="36" customHeight="1">
      <c r="B449" s="34"/>
      <c r="C449" s="183" t="s">
        <v>897</v>
      </c>
      <c r="D449" s="183" t="s">
        <v>153</v>
      </c>
      <c r="E449" s="184" t="s">
        <v>898</v>
      </c>
      <c r="F449" s="185" t="s">
        <v>899</v>
      </c>
      <c r="G449" s="186" t="s">
        <v>229</v>
      </c>
      <c r="H449" s="187">
        <v>148.97</v>
      </c>
      <c r="I449" s="188"/>
      <c r="J449" s="189">
        <f>ROUND(I449*H449,2)</f>
        <v>0</v>
      </c>
      <c r="K449" s="185" t="s">
        <v>157</v>
      </c>
      <c r="L449" s="38"/>
      <c r="M449" s="190" t="s">
        <v>1</v>
      </c>
      <c r="N449" s="191" t="s">
        <v>43</v>
      </c>
      <c r="O449" s="66"/>
      <c r="P449" s="192">
        <f>O449*H449</f>
        <v>0</v>
      </c>
      <c r="Q449" s="192">
        <v>0.0006</v>
      </c>
      <c r="R449" s="192">
        <f>Q449*H449</f>
        <v>0.08938199999999999</v>
      </c>
      <c r="S449" s="192">
        <v>0</v>
      </c>
      <c r="T449" s="193">
        <f>S449*H449</f>
        <v>0</v>
      </c>
      <c r="AR449" s="194" t="s">
        <v>264</v>
      </c>
      <c r="AT449" s="194" t="s">
        <v>153</v>
      </c>
      <c r="AU449" s="194" t="s">
        <v>87</v>
      </c>
      <c r="AY449" s="17" t="s">
        <v>151</v>
      </c>
      <c r="BE449" s="195">
        <f>IF(N449="základní",J449,0)</f>
        <v>0</v>
      </c>
      <c r="BF449" s="195">
        <f>IF(N449="snížená",J449,0)</f>
        <v>0</v>
      </c>
      <c r="BG449" s="195">
        <f>IF(N449="zákl. přenesená",J449,0)</f>
        <v>0</v>
      </c>
      <c r="BH449" s="195">
        <f>IF(N449="sníž. přenesená",J449,0)</f>
        <v>0</v>
      </c>
      <c r="BI449" s="195">
        <f>IF(N449="nulová",J449,0)</f>
        <v>0</v>
      </c>
      <c r="BJ449" s="17" t="s">
        <v>14</v>
      </c>
      <c r="BK449" s="195">
        <f>ROUND(I449*H449,2)</f>
        <v>0</v>
      </c>
      <c r="BL449" s="17" t="s">
        <v>264</v>
      </c>
      <c r="BM449" s="194" t="s">
        <v>900</v>
      </c>
    </row>
    <row r="450" spans="2:51" s="12" customFormat="1" ht="11.25">
      <c r="B450" s="210"/>
      <c r="C450" s="211"/>
      <c r="D450" s="212" t="s">
        <v>202</v>
      </c>
      <c r="E450" s="213" t="s">
        <v>1</v>
      </c>
      <c r="F450" s="214" t="s">
        <v>901</v>
      </c>
      <c r="G450" s="211"/>
      <c r="H450" s="215">
        <v>148.97</v>
      </c>
      <c r="I450" s="216"/>
      <c r="J450" s="211"/>
      <c r="K450" s="211"/>
      <c r="L450" s="217"/>
      <c r="M450" s="218"/>
      <c r="N450" s="219"/>
      <c r="O450" s="219"/>
      <c r="P450" s="219"/>
      <c r="Q450" s="219"/>
      <c r="R450" s="219"/>
      <c r="S450" s="219"/>
      <c r="T450" s="220"/>
      <c r="AT450" s="221" t="s">
        <v>202</v>
      </c>
      <c r="AU450" s="221" t="s">
        <v>87</v>
      </c>
      <c r="AV450" s="12" t="s">
        <v>87</v>
      </c>
      <c r="AW450" s="12" t="s">
        <v>34</v>
      </c>
      <c r="AX450" s="12" t="s">
        <v>14</v>
      </c>
      <c r="AY450" s="221" t="s">
        <v>151</v>
      </c>
    </row>
    <row r="451" spans="2:65" s="1" customFormat="1" ht="36" customHeight="1">
      <c r="B451" s="34"/>
      <c r="C451" s="183" t="s">
        <v>902</v>
      </c>
      <c r="D451" s="183" t="s">
        <v>153</v>
      </c>
      <c r="E451" s="184" t="s">
        <v>903</v>
      </c>
      <c r="F451" s="185" t="s">
        <v>904</v>
      </c>
      <c r="G451" s="186" t="s">
        <v>229</v>
      </c>
      <c r="H451" s="187">
        <v>75.07</v>
      </c>
      <c r="I451" s="188"/>
      <c r="J451" s="189">
        <f>ROUND(I451*H451,2)</f>
        <v>0</v>
      </c>
      <c r="K451" s="185" t="s">
        <v>157</v>
      </c>
      <c r="L451" s="38"/>
      <c r="M451" s="190" t="s">
        <v>1</v>
      </c>
      <c r="N451" s="191" t="s">
        <v>43</v>
      </c>
      <c r="O451" s="66"/>
      <c r="P451" s="192">
        <f>O451*H451</f>
        <v>0</v>
      </c>
      <c r="Q451" s="192">
        <v>0.00043</v>
      </c>
      <c r="R451" s="192">
        <f>Q451*H451</f>
        <v>0.0322801</v>
      </c>
      <c r="S451" s="192">
        <v>0</v>
      </c>
      <c r="T451" s="193">
        <f>S451*H451</f>
        <v>0</v>
      </c>
      <c r="AR451" s="194" t="s">
        <v>264</v>
      </c>
      <c r="AT451" s="194" t="s">
        <v>153</v>
      </c>
      <c r="AU451" s="194" t="s">
        <v>87</v>
      </c>
      <c r="AY451" s="17" t="s">
        <v>151</v>
      </c>
      <c r="BE451" s="195">
        <f>IF(N451="základní",J451,0)</f>
        <v>0</v>
      </c>
      <c r="BF451" s="195">
        <f>IF(N451="snížená",J451,0)</f>
        <v>0</v>
      </c>
      <c r="BG451" s="195">
        <f>IF(N451="zákl. přenesená",J451,0)</f>
        <v>0</v>
      </c>
      <c r="BH451" s="195">
        <f>IF(N451="sníž. přenesená",J451,0)</f>
        <v>0</v>
      </c>
      <c r="BI451" s="195">
        <f>IF(N451="nulová",J451,0)</f>
        <v>0</v>
      </c>
      <c r="BJ451" s="17" t="s">
        <v>14</v>
      </c>
      <c r="BK451" s="195">
        <f>ROUND(I451*H451,2)</f>
        <v>0</v>
      </c>
      <c r="BL451" s="17" t="s">
        <v>264</v>
      </c>
      <c r="BM451" s="194" t="s">
        <v>905</v>
      </c>
    </row>
    <row r="452" spans="2:51" s="12" customFormat="1" ht="11.25">
      <c r="B452" s="210"/>
      <c r="C452" s="211"/>
      <c r="D452" s="212" t="s">
        <v>202</v>
      </c>
      <c r="E452" s="213" t="s">
        <v>1</v>
      </c>
      <c r="F452" s="214" t="s">
        <v>906</v>
      </c>
      <c r="G452" s="211"/>
      <c r="H452" s="215">
        <v>75.07</v>
      </c>
      <c r="I452" s="216"/>
      <c r="J452" s="211"/>
      <c r="K452" s="211"/>
      <c r="L452" s="217"/>
      <c r="M452" s="218"/>
      <c r="N452" s="219"/>
      <c r="O452" s="219"/>
      <c r="P452" s="219"/>
      <c r="Q452" s="219"/>
      <c r="R452" s="219"/>
      <c r="S452" s="219"/>
      <c r="T452" s="220"/>
      <c r="AT452" s="221" t="s">
        <v>202</v>
      </c>
      <c r="AU452" s="221" t="s">
        <v>87</v>
      </c>
      <c r="AV452" s="12" t="s">
        <v>87</v>
      </c>
      <c r="AW452" s="12" t="s">
        <v>34</v>
      </c>
      <c r="AX452" s="12" t="s">
        <v>14</v>
      </c>
      <c r="AY452" s="221" t="s">
        <v>151</v>
      </c>
    </row>
    <row r="453" spans="2:65" s="1" customFormat="1" ht="24" customHeight="1">
      <c r="B453" s="34"/>
      <c r="C453" s="183" t="s">
        <v>907</v>
      </c>
      <c r="D453" s="183" t="s">
        <v>153</v>
      </c>
      <c r="E453" s="184" t="s">
        <v>908</v>
      </c>
      <c r="F453" s="185" t="s">
        <v>909</v>
      </c>
      <c r="G453" s="186" t="s">
        <v>188</v>
      </c>
      <c r="H453" s="187">
        <v>298.7</v>
      </c>
      <c r="I453" s="188"/>
      <c r="J453" s="189">
        <f>ROUND(I453*H453,2)</f>
        <v>0</v>
      </c>
      <c r="K453" s="185" t="s">
        <v>157</v>
      </c>
      <c r="L453" s="38"/>
      <c r="M453" s="190" t="s">
        <v>1</v>
      </c>
      <c r="N453" s="191" t="s">
        <v>43</v>
      </c>
      <c r="O453" s="66"/>
      <c r="P453" s="192">
        <f>O453*H453</f>
        <v>0</v>
      </c>
      <c r="Q453" s="192">
        <v>0</v>
      </c>
      <c r="R453" s="192">
        <f>Q453*H453</f>
        <v>0</v>
      </c>
      <c r="S453" s="192">
        <v>0</v>
      </c>
      <c r="T453" s="193">
        <f>S453*H453</f>
        <v>0</v>
      </c>
      <c r="AR453" s="194" t="s">
        <v>264</v>
      </c>
      <c r="AT453" s="194" t="s">
        <v>153</v>
      </c>
      <c r="AU453" s="194" t="s">
        <v>87</v>
      </c>
      <c r="AY453" s="17" t="s">
        <v>151</v>
      </c>
      <c r="BE453" s="195">
        <f>IF(N453="základní",J453,0)</f>
        <v>0</v>
      </c>
      <c r="BF453" s="195">
        <f>IF(N453="snížená",J453,0)</f>
        <v>0</v>
      </c>
      <c r="BG453" s="195">
        <f>IF(N453="zákl. přenesená",J453,0)</f>
        <v>0</v>
      </c>
      <c r="BH453" s="195">
        <f>IF(N453="sníž. přenesená",J453,0)</f>
        <v>0</v>
      </c>
      <c r="BI453" s="195">
        <f>IF(N453="nulová",J453,0)</f>
        <v>0</v>
      </c>
      <c r="BJ453" s="17" t="s">
        <v>14</v>
      </c>
      <c r="BK453" s="195">
        <f>ROUND(I453*H453,2)</f>
        <v>0</v>
      </c>
      <c r="BL453" s="17" t="s">
        <v>264</v>
      </c>
      <c r="BM453" s="194" t="s">
        <v>910</v>
      </c>
    </row>
    <row r="454" spans="2:51" s="12" customFormat="1" ht="11.25">
      <c r="B454" s="210"/>
      <c r="C454" s="211"/>
      <c r="D454" s="212" t="s">
        <v>202</v>
      </c>
      <c r="E454" s="213" t="s">
        <v>1</v>
      </c>
      <c r="F454" s="214" t="s">
        <v>911</v>
      </c>
      <c r="G454" s="211"/>
      <c r="H454" s="215">
        <v>298.7</v>
      </c>
      <c r="I454" s="216"/>
      <c r="J454" s="211"/>
      <c r="K454" s="211"/>
      <c r="L454" s="217"/>
      <c r="M454" s="218"/>
      <c r="N454" s="219"/>
      <c r="O454" s="219"/>
      <c r="P454" s="219"/>
      <c r="Q454" s="219"/>
      <c r="R454" s="219"/>
      <c r="S454" s="219"/>
      <c r="T454" s="220"/>
      <c r="AT454" s="221" t="s">
        <v>202</v>
      </c>
      <c r="AU454" s="221" t="s">
        <v>87</v>
      </c>
      <c r="AV454" s="12" t="s">
        <v>87</v>
      </c>
      <c r="AW454" s="12" t="s">
        <v>34</v>
      </c>
      <c r="AX454" s="12" t="s">
        <v>14</v>
      </c>
      <c r="AY454" s="221" t="s">
        <v>151</v>
      </c>
    </row>
    <row r="455" spans="2:65" s="1" customFormat="1" ht="16.5" customHeight="1">
      <c r="B455" s="34"/>
      <c r="C455" s="236" t="s">
        <v>912</v>
      </c>
      <c r="D455" s="236" t="s">
        <v>318</v>
      </c>
      <c r="E455" s="237" t="s">
        <v>913</v>
      </c>
      <c r="F455" s="238" t="s">
        <v>914</v>
      </c>
      <c r="G455" s="239" t="s">
        <v>188</v>
      </c>
      <c r="H455" s="240">
        <v>343.505</v>
      </c>
      <c r="I455" s="241"/>
      <c r="J455" s="242">
        <f>ROUND(I455*H455,2)</f>
        <v>0</v>
      </c>
      <c r="K455" s="238" t="s">
        <v>157</v>
      </c>
      <c r="L455" s="243"/>
      <c r="M455" s="244" t="s">
        <v>1</v>
      </c>
      <c r="N455" s="245" t="s">
        <v>43</v>
      </c>
      <c r="O455" s="66"/>
      <c r="P455" s="192">
        <f>O455*H455</f>
        <v>0</v>
      </c>
      <c r="Q455" s="192">
        <v>0.00013</v>
      </c>
      <c r="R455" s="192">
        <f>Q455*H455</f>
        <v>0.04465565</v>
      </c>
      <c r="S455" s="192">
        <v>0</v>
      </c>
      <c r="T455" s="193">
        <f>S455*H455</f>
        <v>0</v>
      </c>
      <c r="AR455" s="194" t="s">
        <v>430</v>
      </c>
      <c r="AT455" s="194" t="s">
        <v>318</v>
      </c>
      <c r="AU455" s="194" t="s">
        <v>87</v>
      </c>
      <c r="AY455" s="17" t="s">
        <v>151</v>
      </c>
      <c r="BE455" s="195">
        <f>IF(N455="základní",J455,0)</f>
        <v>0</v>
      </c>
      <c r="BF455" s="195">
        <f>IF(N455="snížená",J455,0)</f>
        <v>0</v>
      </c>
      <c r="BG455" s="195">
        <f>IF(N455="zákl. přenesená",J455,0)</f>
        <v>0</v>
      </c>
      <c r="BH455" s="195">
        <f>IF(N455="sníž. přenesená",J455,0)</f>
        <v>0</v>
      </c>
      <c r="BI455" s="195">
        <f>IF(N455="nulová",J455,0)</f>
        <v>0</v>
      </c>
      <c r="BJ455" s="17" t="s">
        <v>14</v>
      </c>
      <c r="BK455" s="195">
        <f>ROUND(I455*H455,2)</f>
        <v>0</v>
      </c>
      <c r="BL455" s="17" t="s">
        <v>264</v>
      </c>
      <c r="BM455" s="194" t="s">
        <v>915</v>
      </c>
    </row>
    <row r="456" spans="2:51" s="12" customFormat="1" ht="11.25">
      <c r="B456" s="210"/>
      <c r="C456" s="211"/>
      <c r="D456" s="212" t="s">
        <v>202</v>
      </c>
      <c r="E456" s="213" t="s">
        <v>1</v>
      </c>
      <c r="F456" s="214" t="s">
        <v>916</v>
      </c>
      <c r="G456" s="211"/>
      <c r="H456" s="215">
        <v>343.505</v>
      </c>
      <c r="I456" s="216"/>
      <c r="J456" s="211"/>
      <c r="K456" s="211"/>
      <c r="L456" s="217"/>
      <c r="M456" s="218"/>
      <c r="N456" s="219"/>
      <c r="O456" s="219"/>
      <c r="P456" s="219"/>
      <c r="Q456" s="219"/>
      <c r="R456" s="219"/>
      <c r="S456" s="219"/>
      <c r="T456" s="220"/>
      <c r="AT456" s="221" t="s">
        <v>202</v>
      </c>
      <c r="AU456" s="221" t="s">
        <v>87</v>
      </c>
      <c r="AV456" s="12" t="s">
        <v>87</v>
      </c>
      <c r="AW456" s="12" t="s">
        <v>34</v>
      </c>
      <c r="AX456" s="12" t="s">
        <v>14</v>
      </c>
      <c r="AY456" s="221" t="s">
        <v>151</v>
      </c>
    </row>
    <row r="457" spans="2:65" s="1" customFormat="1" ht="24" customHeight="1">
      <c r="B457" s="34"/>
      <c r="C457" s="183" t="s">
        <v>917</v>
      </c>
      <c r="D457" s="183" t="s">
        <v>153</v>
      </c>
      <c r="E457" s="184" t="s">
        <v>918</v>
      </c>
      <c r="F457" s="185" t="s">
        <v>919</v>
      </c>
      <c r="G457" s="186" t="s">
        <v>237</v>
      </c>
      <c r="H457" s="187">
        <v>3.373</v>
      </c>
      <c r="I457" s="188"/>
      <c r="J457" s="189">
        <f>ROUND(I457*H457,2)</f>
        <v>0</v>
      </c>
      <c r="K457" s="185" t="s">
        <v>157</v>
      </c>
      <c r="L457" s="38"/>
      <c r="M457" s="190" t="s">
        <v>1</v>
      </c>
      <c r="N457" s="191" t="s">
        <v>43</v>
      </c>
      <c r="O457" s="66"/>
      <c r="P457" s="192">
        <f>O457*H457</f>
        <v>0</v>
      </c>
      <c r="Q457" s="192">
        <v>0</v>
      </c>
      <c r="R457" s="192">
        <f>Q457*H457</f>
        <v>0</v>
      </c>
      <c r="S457" s="192">
        <v>0</v>
      </c>
      <c r="T457" s="193">
        <f>S457*H457</f>
        <v>0</v>
      </c>
      <c r="AR457" s="194" t="s">
        <v>264</v>
      </c>
      <c r="AT457" s="194" t="s">
        <v>153</v>
      </c>
      <c r="AU457" s="194" t="s">
        <v>87</v>
      </c>
      <c r="AY457" s="17" t="s">
        <v>151</v>
      </c>
      <c r="BE457" s="195">
        <f>IF(N457="základní",J457,0)</f>
        <v>0</v>
      </c>
      <c r="BF457" s="195">
        <f>IF(N457="snížená",J457,0)</f>
        <v>0</v>
      </c>
      <c r="BG457" s="195">
        <f>IF(N457="zákl. přenesená",J457,0)</f>
        <v>0</v>
      </c>
      <c r="BH457" s="195">
        <f>IF(N457="sníž. přenesená",J457,0)</f>
        <v>0</v>
      </c>
      <c r="BI457" s="195">
        <f>IF(N457="nulová",J457,0)</f>
        <v>0</v>
      </c>
      <c r="BJ457" s="17" t="s">
        <v>14</v>
      </c>
      <c r="BK457" s="195">
        <f>ROUND(I457*H457,2)</f>
        <v>0</v>
      </c>
      <c r="BL457" s="17" t="s">
        <v>264</v>
      </c>
      <c r="BM457" s="194" t="s">
        <v>920</v>
      </c>
    </row>
    <row r="458" spans="2:63" s="10" customFormat="1" ht="22.9" customHeight="1">
      <c r="B458" s="169"/>
      <c r="C458" s="170"/>
      <c r="D458" s="171" t="s">
        <v>77</v>
      </c>
      <c r="E458" s="208" t="s">
        <v>921</v>
      </c>
      <c r="F458" s="208" t="s">
        <v>922</v>
      </c>
      <c r="G458" s="170"/>
      <c r="H458" s="170"/>
      <c r="I458" s="173"/>
      <c r="J458" s="209">
        <f>BK458</f>
        <v>0</v>
      </c>
      <c r="K458" s="170"/>
      <c r="L458" s="175"/>
      <c r="M458" s="176"/>
      <c r="N458" s="177"/>
      <c r="O458" s="177"/>
      <c r="P458" s="178">
        <f>SUM(P459:P526)</f>
        <v>0</v>
      </c>
      <c r="Q458" s="177"/>
      <c r="R458" s="178">
        <f>SUM(R459:R526)</f>
        <v>2.5045053999999998</v>
      </c>
      <c r="S458" s="177"/>
      <c r="T458" s="179">
        <f>SUM(T459:T526)</f>
        <v>0</v>
      </c>
      <c r="AR458" s="180" t="s">
        <v>87</v>
      </c>
      <c r="AT458" s="181" t="s">
        <v>77</v>
      </c>
      <c r="AU458" s="181" t="s">
        <v>14</v>
      </c>
      <c r="AY458" s="180" t="s">
        <v>151</v>
      </c>
      <c r="BK458" s="182">
        <f>SUM(BK459:BK526)</f>
        <v>0</v>
      </c>
    </row>
    <row r="459" spans="2:65" s="1" customFormat="1" ht="24" customHeight="1">
      <c r="B459" s="34"/>
      <c r="C459" s="183" t="s">
        <v>923</v>
      </c>
      <c r="D459" s="183" t="s">
        <v>153</v>
      </c>
      <c r="E459" s="184" t="s">
        <v>924</v>
      </c>
      <c r="F459" s="185" t="s">
        <v>925</v>
      </c>
      <c r="G459" s="186" t="s">
        <v>188</v>
      </c>
      <c r="H459" s="187">
        <v>264.13</v>
      </c>
      <c r="I459" s="188"/>
      <c r="J459" s="189">
        <f>ROUND(I459*H459,2)</f>
        <v>0</v>
      </c>
      <c r="K459" s="185" t="s">
        <v>157</v>
      </c>
      <c r="L459" s="38"/>
      <c r="M459" s="190" t="s">
        <v>1</v>
      </c>
      <c r="N459" s="191" t="s">
        <v>43</v>
      </c>
      <c r="O459" s="66"/>
      <c r="P459" s="192">
        <f>O459*H459</f>
        <v>0</v>
      </c>
      <c r="Q459" s="192">
        <v>0</v>
      </c>
      <c r="R459" s="192">
        <f>Q459*H459</f>
        <v>0</v>
      </c>
      <c r="S459" s="192">
        <v>0</v>
      </c>
      <c r="T459" s="193">
        <f>S459*H459</f>
        <v>0</v>
      </c>
      <c r="AR459" s="194" t="s">
        <v>264</v>
      </c>
      <c r="AT459" s="194" t="s">
        <v>153</v>
      </c>
      <c r="AU459" s="194" t="s">
        <v>87</v>
      </c>
      <c r="AY459" s="17" t="s">
        <v>151</v>
      </c>
      <c r="BE459" s="195">
        <f>IF(N459="základní",J459,0)</f>
        <v>0</v>
      </c>
      <c r="BF459" s="195">
        <f>IF(N459="snížená",J459,0)</f>
        <v>0</v>
      </c>
      <c r="BG459" s="195">
        <f>IF(N459="zákl. přenesená",J459,0)</f>
        <v>0</v>
      </c>
      <c r="BH459" s="195">
        <f>IF(N459="sníž. přenesená",J459,0)</f>
        <v>0</v>
      </c>
      <c r="BI459" s="195">
        <f>IF(N459="nulová",J459,0)</f>
        <v>0</v>
      </c>
      <c r="BJ459" s="17" t="s">
        <v>14</v>
      </c>
      <c r="BK459" s="195">
        <f>ROUND(I459*H459,2)</f>
        <v>0</v>
      </c>
      <c r="BL459" s="17" t="s">
        <v>264</v>
      </c>
      <c r="BM459" s="194" t="s">
        <v>926</v>
      </c>
    </row>
    <row r="460" spans="2:51" s="14" customFormat="1" ht="11.25">
      <c r="B460" s="246"/>
      <c r="C460" s="247"/>
      <c r="D460" s="212" t="s">
        <v>202</v>
      </c>
      <c r="E460" s="248" t="s">
        <v>1</v>
      </c>
      <c r="F460" s="249" t="s">
        <v>927</v>
      </c>
      <c r="G460" s="247"/>
      <c r="H460" s="248" t="s">
        <v>1</v>
      </c>
      <c r="I460" s="250"/>
      <c r="J460" s="247"/>
      <c r="K460" s="247"/>
      <c r="L460" s="251"/>
      <c r="M460" s="252"/>
      <c r="N460" s="253"/>
      <c r="O460" s="253"/>
      <c r="P460" s="253"/>
      <c r="Q460" s="253"/>
      <c r="R460" s="253"/>
      <c r="S460" s="253"/>
      <c r="T460" s="254"/>
      <c r="AT460" s="255" t="s">
        <v>202</v>
      </c>
      <c r="AU460" s="255" t="s">
        <v>87</v>
      </c>
      <c r="AV460" s="14" t="s">
        <v>14</v>
      </c>
      <c r="AW460" s="14" t="s">
        <v>34</v>
      </c>
      <c r="AX460" s="14" t="s">
        <v>78</v>
      </c>
      <c r="AY460" s="255" t="s">
        <v>151</v>
      </c>
    </row>
    <row r="461" spans="2:51" s="12" customFormat="1" ht="11.25">
      <c r="B461" s="210"/>
      <c r="C461" s="211"/>
      <c r="D461" s="212" t="s">
        <v>202</v>
      </c>
      <c r="E461" s="213" t="s">
        <v>1</v>
      </c>
      <c r="F461" s="214" t="s">
        <v>598</v>
      </c>
      <c r="G461" s="211"/>
      <c r="H461" s="215">
        <v>47.19</v>
      </c>
      <c r="I461" s="216"/>
      <c r="J461" s="211"/>
      <c r="K461" s="211"/>
      <c r="L461" s="217"/>
      <c r="M461" s="218"/>
      <c r="N461" s="219"/>
      <c r="O461" s="219"/>
      <c r="P461" s="219"/>
      <c r="Q461" s="219"/>
      <c r="R461" s="219"/>
      <c r="S461" s="219"/>
      <c r="T461" s="220"/>
      <c r="AT461" s="221" t="s">
        <v>202</v>
      </c>
      <c r="AU461" s="221" t="s">
        <v>87</v>
      </c>
      <c r="AV461" s="12" t="s">
        <v>87</v>
      </c>
      <c r="AW461" s="12" t="s">
        <v>34</v>
      </c>
      <c r="AX461" s="12" t="s">
        <v>78</v>
      </c>
      <c r="AY461" s="221" t="s">
        <v>151</v>
      </c>
    </row>
    <row r="462" spans="2:51" s="12" customFormat="1" ht="11.25">
      <c r="B462" s="210"/>
      <c r="C462" s="211"/>
      <c r="D462" s="212" t="s">
        <v>202</v>
      </c>
      <c r="E462" s="213" t="s">
        <v>1</v>
      </c>
      <c r="F462" s="214" t="s">
        <v>599</v>
      </c>
      <c r="G462" s="211"/>
      <c r="H462" s="215">
        <v>14.53</v>
      </c>
      <c r="I462" s="216"/>
      <c r="J462" s="211"/>
      <c r="K462" s="211"/>
      <c r="L462" s="217"/>
      <c r="M462" s="218"/>
      <c r="N462" s="219"/>
      <c r="O462" s="219"/>
      <c r="P462" s="219"/>
      <c r="Q462" s="219"/>
      <c r="R462" s="219"/>
      <c r="S462" s="219"/>
      <c r="T462" s="220"/>
      <c r="AT462" s="221" t="s">
        <v>202</v>
      </c>
      <c r="AU462" s="221" t="s">
        <v>87</v>
      </c>
      <c r="AV462" s="12" t="s">
        <v>87</v>
      </c>
      <c r="AW462" s="12" t="s">
        <v>34</v>
      </c>
      <c r="AX462" s="12" t="s">
        <v>78</v>
      </c>
      <c r="AY462" s="221" t="s">
        <v>151</v>
      </c>
    </row>
    <row r="463" spans="2:51" s="12" customFormat="1" ht="11.25">
      <c r="B463" s="210"/>
      <c r="C463" s="211"/>
      <c r="D463" s="212" t="s">
        <v>202</v>
      </c>
      <c r="E463" s="213" t="s">
        <v>1</v>
      </c>
      <c r="F463" s="214" t="s">
        <v>600</v>
      </c>
      <c r="G463" s="211"/>
      <c r="H463" s="215">
        <v>9.57</v>
      </c>
      <c r="I463" s="216"/>
      <c r="J463" s="211"/>
      <c r="K463" s="211"/>
      <c r="L463" s="217"/>
      <c r="M463" s="218"/>
      <c r="N463" s="219"/>
      <c r="O463" s="219"/>
      <c r="P463" s="219"/>
      <c r="Q463" s="219"/>
      <c r="R463" s="219"/>
      <c r="S463" s="219"/>
      <c r="T463" s="220"/>
      <c r="AT463" s="221" t="s">
        <v>202</v>
      </c>
      <c r="AU463" s="221" t="s">
        <v>87</v>
      </c>
      <c r="AV463" s="12" t="s">
        <v>87</v>
      </c>
      <c r="AW463" s="12" t="s">
        <v>34</v>
      </c>
      <c r="AX463" s="12" t="s">
        <v>78</v>
      </c>
      <c r="AY463" s="221" t="s">
        <v>151</v>
      </c>
    </row>
    <row r="464" spans="2:51" s="12" customFormat="1" ht="11.25">
      <c r="B464" s="210"/>
      <c r="C464" s="211"/>
      <c r="D464" s="212" t="s">
        <v>202</v>
      </c>
      <c r="E464" s="213" t="s">
        <v>1</v>
      </c>
      <c r="F464" s="214" t="s">
        <v>601</v>
      </c>
      <c r="G464" s="211"/>
      <c r="H464" s="215">
        <v>5.58</v>
      </c>
      <c r="I464" s="216"/>
      <c r="J464" s="211"/>
      <c r="K464" s="211"/>
      <c r="L464" s="217"/>
      <c r="M464" s="218"/>
      <c r="N464" s="219"/>
      <c r="O464" s="219"/>
      <c r="P464" s="219"/>
      <c r="Q464" s="219"/>
      <c r="R464" s="219"/>
      <c r="S464" s="219"/>
      <c r="T464" s="220"/>
      <c r="AT464" s="221" t="s">
        <v>202</v>
      </c>
      <c r="AU464" s="221" t="s">
        <v>87</v>
      </c>
      <c r="AV464" s="12" t="s">
        <v>87</v>
      </c>
      <c r="AW464" s="12" t="s">
        <v>34</v>
      </c>
      <c r="AX464" s="12" t="s">
        <v>78</v>
      </c>
      <c r="AY464" s="221" t="s">
        <v>151</v>
      </c>
    </row>
    <row r="465" spans="2:51" s="12" customFormat="1" ht="11.25">
      <c r="B465" s="210"/>
      <c r="C465" s="211"/>
      <c r="D465" s="212" t="s">
        <v>202</v>
      </c>
      <c r="E465" s="213" t="s">
        <v>1</v>
      </c>
      <c r="F465" s="214" t="s">
        <v>602</v>
      </c>
      <c r="G465" s="211"/>
      <c r="H465" s="215">
        <v>14.55</v>
      </c>
      <c r="I465" s="216"/>
      <c r="J465" s="211"/>
      <c r="K465" s="211"/>
      <c r="L465" s="217"/>
      <c r="M465" s="218"/>
      <c r="N465" s="219"/>
      <c r="O465" s="219"/>
      <c r="P465" s="219"/>
      <c r="Q465" s="219"/>
      <c r="R465" s="219"/>
      <c r="S465" s="219"/>
      <c r="T465" s="220"/>
      <c r="AT465" s="221" t="s">
        <v>202</v>
      </c>
      <c r="AU465" s="221" t="s">
        <v>87</v>
      </c>
      <c r="AV465" s="12" t="s">
        <v>87</v>
      </c>
      <c r="AW465" s="12" t="s">
        <v>34</v>
      </c>
      <c r="AX465" s="12" t="s">
        <v>78</v>
      </c>
      <c r="AY465" s="221" t="s">
        <v>151</v>
      </c>
    </row>
    <row r="466" spans="2:51" s="12" customFormat="1" ht="11.25">
      <c r="B466" s="210"/>
      <c r="C466" s="211"/>
      <c r="D466" s="212" t="s">
        <v>202</v>
      </c>
      <c r="E466" s="213" t="s">
        <v>1</v>
      </c>
      <c r="F466" s="214" t="s">
        <v>603</v>
      </c>
      <c r="G466" s="211"/>
      <c r="H466" s="215">
        <v>14.78</v>
      </c>
      <c r="I466" s="216"/>
      <c r="J466" s="211"/>
      <c r="K466" s="211"/>
      <c r="L466" s="217"/>
      <c r="M466" s="218"/>
      <c r="N466" s="219"/>
      <c r="O466" s="219"/>
      <c r="P466" s="219"/>
      <c r="Q466" s="219"/>
      <c r="R466" s="219"/>
      <c r="S466" s="219"/>
      <c r="T466" s="220"/>
      <c r="AT466" s="221" t="s">
        <v>202</v>
      </c>
      <c r="AU466" s="221" t="s">
        <v>87</v>
      </c>
      <c r="AV466" s="12" t="s">
        <v>87</v>
      </c>
      <c r="AW466" s="12" t="s">
        <v>34</v>
      </c>
      <c r="AX466" s="12" t="s">
        <v>78</v>
      </c>
      <c r="AY466" s="221" t="s">
        <v>151</v>
      </c>
    </row>
    <row r="467" spans="2:51" s="12" customFormat="1" ht="11.25">
      <c r="B467" s="210"/>
      <c r="C467" s="211"/>
      <c r="D467" s="212" t="s">
        <v>202</v>
      </c>
      <c r="E467" s="213" t="s">
        <v>1</v>
      </c>
      <c r="F467" s="214" t="s">
        <v>604</v>
      </c>
      <c r="G467" s="211"/>
      <c r="H467" s="215">
        <v>9.58</v>
      </c>
      <c r="I467" s="216"/>
      <c r="J467" s="211"/>
      <c r="K467" s="211"/>
      <c r="L467" s="217"/>
      <c r="M467" s="218"/>
      <c r="N467" s="219"/>
      <c r="O467" s="219"/>
      <c r="P467" s="219"/>
      <c r="Q467" s="219"/>
      <c r="R467" s="219"/>
      <c r="S467" s="219"/>
      <c r="T467" s="220"/>
      <c r="AT467" s="221" t="s">
        <v>202</v>
      </c>
      <c r="AU467" s="221" t="s">
        <v>87</v>
      </c>
      <c r="AV467" s="12" t="s">
        <v>87</v>
      </c>
      <c r="AW467" s="12" t="s">
        <v>34</v>
      </c>
      <c r="AX467" s="12" t="s">
        <v>78</v>
      </c>
      <c r="AY467" s="221" t="s">
        <v>151</v>
      </c>
    </row>
    <row r="468" spans="2:51" s="12" customFormat="1" ht="11.25">
      <c r="B468" s="210"/>
      <c r="C468" s="211"/>
      <c r="D468" s="212" t="s">
        <v>202</v>
      </c>
      <c r="E468" s="213" t="s">
        <v>1</v>
      </c>
      <c r="F468" s="214" t="s">
        <v>605</v>
      </c>
      <c r="G468" s="211"/>
      <c r="H468" s="215">
        <v>44</v>
      </c>
      <c r="I468" s="216"/>
      <c r="J468" s="211"/>
      <c r="K468" s="211"/>
      <c r="L468" s="217"/>
      <c r="M468" s="218"/>
      <c r="N468" s="219"/>
      <c r="O468" s="219"/>
      <c r="P468" s="219"/>
      <c r="Q468" s="219"/>
      <c r="R468" s="219"/>
      <c r="S468" s="219"/>
      <c r="T468" s="220"/>
      <c r="AT468" s="221" t="s">
        <v>202</v>
      </c>
      <c r="AU468" s="221" t="s">
        <v>87</v>
      </c>
      <c r="AV468" s="12" t="s">
        <v>87</v>
      </c>
      <c r="AW468" s="12" t="s">
        <v>34</v>
      </c>
      <c r="AX468" s="12" t="s">
        <v>78</v>
      </c>
      <c r="AY468" s="221" t="s">
        <v>151</v>
      </c>
    </row>
    <row r="469" spans="2:51" s="12" customFormat="1" ht="11.25">
      <c r="B469" s="210"/>
      <c r="C469" s="211"/>
      <c r="D469" s="212" t="s">
        <v>202</v>
      </c>
      <c r="E469" s="213" t="s">
        <v>1</v>
      </c>
      <c r="F469" s="214" t="s">
        <v>606</v>
      </c>
      <c r="G469" s="211"/>
      <c r="H469" s="215">
        <v>5.12</v>
      </c>
      <c r="I469" s="216"/>
      <c r="J469" s="211"/>
      <c r="K469" s="211"/>
      <c r="L469" s="217"/>
      <c r="M469" s="218"/>
      <c r="N469" s="219"/>
      <c r="O469" s="219"/>
      <c r="P469" s="219"/>
      <c r="Q469" s="219"/>
      <c r="R469" s="219"/>
      <c r="S469" s="219"/>
      <c r="T469" s="220"/>
      <c r="AT469" s="221" t="s">
        <v>202</v>
      </c>
      <c r="AU469" s="221" t="s">
        <v>87</v>
      </c>
      <c r="AV469" s="12" t="s">
        <v>87</v>
      </c>
      <c r="AW469" s="12" t="s">
        <v>34</v>
      </c>
      <c r="AX469" s="12" t="s">
        <v>78</v>
      </c>
      <c r="AY469" s="221" t="s">
        <v>151</v>
      </c>
    </row>
    <row r="470" spans="2:51" s="12" customFormat="1" ht="11.25">
      <c r="B470" s="210"/>
      <c r="C470" s="211"/>
      <c r="D470" s="212" t="s">
        <v>202</v>
      </c>
      <c r="E470" s="213" t="s">
        <v>1</v>
      </c>
      <c r="F470" s="214" t="s">
        <v>607</v>
      </c>
      <c r="G470" s="211"/>
      <c r="H470" s="215">
        <v>8.58</v>
      </c>
      <c r="I470" s="216"/>
      <c r="J470" s="211"/>
      <c r="K470" s="211"/>
      <c r="L470" s="217"/>
      <c r="M470" s="218"/>
      <c r="N470" s="219"/>
      <c r="O470" s="219"/>
      <c r="P470" s="219"/>
      <c r="Q470" s="219"/>
      <c r="R470" s="219"/>
      <c r="S470" s="219"/>
      <c r="T470" s="220"/>
      <c r="AT470" s="221" t="s">
        <v>202</v>
      </c>
      <c r="AU470" s="221" t="s">
        <v>87</v>
      </c>
      <c r="AV470" s="12" t="s">
        <v>87</v>
      </c>
      <c r="AW470" s="12" t="s">
        <v>34</v>
      </c>
      <c r="AX470" s="12" t="s">
        <v>78</v>
      </c>
      <c r="AY470" s="221" t="s">
        <v>151</v>
      </c>
    </row>
    <row r="471" spans="2:51" s="12" customFormat="1" ht="11.25">
      <c r="B471" s="210"/>
      <c r="C471" s="211"/>
      <c r="D471" s="212" t="s">
        <v>202</v>
      </c>
      <c r="E471" s="213" t="s">
        <v>1</v>
      </c>
      <c r="F471" s="214" t="s">
        <v>608</v>
      </c>
      <c r="G471" s="211"/>
      <c r="H471" s="215">
        <v>13.27</v>
      </c>
      <c r="I471" s="216"/>
      <c r="J471" s="211"/>
      <c r="K471" s="211"/>
      <c r="L471" s="217"/>
      <c r="M471" s="218"/>
      <c r="N471" s="219"/>
      <c r="O471" s="219"/>
      <c r="P471" s="219"/>
      <c r="Q471" s="219"/>
      <c r="R471" s="219"/>
      <c r="S471" s="219"/>
      <c r="T471" s="220"/>
      <c r="AT471" s="221" t="s">
        <v>202</v>
      </c>
      <c r="AU471" s="221" t="s">
        <v>87</v>
      </c>
      <c r="AV471" s="12" t="s">
        <v>87</v>
      </c>
      <c r="AW471" s="12" t="s">
        <v>34</v>
      </c>
      <c r="AX471" s="12" t="s">
        <v>78</v>
      </c>
      <c r="AY471" s="221" t="s">
        <v>151</v>
      </c>
    </row>
    <row r="472" spans="2:51" s="12" customFormat="1" ht="11.25">
      <c r="B472" s="210"/>
      <c r="C472" s="211"/>
      <c r="D472" s="212" t="s">
        <v>202</v>
      </c>
      <c r="E472" s="213" t="s">
        <v>1</v>
      </c>
      <c r="F472" s="214" t="s">
        <v>609</v>
      </c>
      <c r="G472" s="211"/>
      <c r="H472" s="215">
        <v>7.29</v>
      </c>
      <c r="I472" s="216"/>
      <c r="J472" s="211"/>
      <c r="K472" s="211"/>
      <c r="L472" s="217"/>
      <c r="M472" s="218"/>
      <c r="N472" s="219"/>
      <c r="O472" s="219"/>
      <c r="P472" s="219"/>
      <c r="Q472" s="219"/>
      <c r="R472" s="219"/>
      <c r="S472" s="219"/>
      <c r="T472" s="220"/>
      <c r="AT472" s="221" t="s">
        <v>202</v>
      </c>
      <c r="AU472" s="221" t="s">
        <v>87</v>
      </c>
      <c r="AV472" s="12" t="s">
        <v>87</v>
      </c>
      <c r="AW472" s="12" t="s">
        <v>34</v>
      </c>
      <c r="AX472" s="12" t="s">
        <v>78</v>
      </c>
      <c r="AY472" s="221" t="s">
        <v>151</v>
      </c>
    </row>
    <row r="473" spans="2:51" s="12" customFormat="1" ht="11.25">
      <c r="B473" s="210"/>
      <c r="C473" s="211"/>
      <c r="D473" s="212" t="s">
        <v>202</v>
      </c>
      <c r="E473" s="213" t="s">
        <v>1</v>
      </c>
      <c r="F473" s="214" t="s">
        <v>610</v>
      </c>
      <c r="G473" s="211"/>
      <c r="H473" s="215">
        <v>3.98</v>
      </c>
      <c r="I473" s="216"/>
      <c r="J473" s="211"/>
      <c r="K473" s="211"/>
      <c r="L473" s="217"/>
      <c r="M473" s="218"/>
      <c r="N473" s="219"/>
      <c r="O473" s="219"/>
      <c r="P473" s="219"/>
      <c r="Q473" s="219"/>
      <c r="R473" s="219"/>
      <c r="S473" s="219"/>
      <c r="T473" s="220"/>
      <c r="AT473" s="221" t="s">
        <v>202</v>
      </c>
      <c r="AU473" s="221" t="s">
        <v>87</v>
      </c>
      <c r="AV473" s="12" t="s">
        <v>87</v>
      </c>
      <c r="AW473" s="12" t="s">
        <v>34</v>
      </c>
      <c r="AX473" s="12" t="s">
        <v>78</v>
      </c>
      <c r="AY473" s="221" t="s">
        <v>151</v>
      </c>
    </row>
    <row r="474" spans="2:51" s="12" customFormat="1" ht="11.25">
      <c r="B474" s="210"/>
      <c r="C474" s="211"/>
      <c r="D474" s="212" t="s">
        <v>202</v>
      </c>
      <c r="E474" s="213" t="s">
        <v>1</v>
      </c>
      <c r="F474" s="214" t="s">
        <v>611</v>
      </c>
      <c r="G474" s="211"/>
      <c r="H474" s="215">
        <v>27.83</v>
      </c>
      <c r="I474" s="216"/>
      <c r="J474" s="211"/>
      <c r="K474" s="211"/>
      <c r="L474" s="217"/>
      <c r="M474" s="218"/>
      <c r="N474" s="219"/>
      <c r="O474" s="219"/>
      <c r="P474" s="219"/>
      <c r="Q474" s="219"/>
      <c r="R474" s="219"/>
      <c r="S474" s="219"/>
      <c r="T474" s="220"/>
      <c r="AT474" s="221" t="s">
        <v>202</v>
      </c>
      <c r="AU474" s="221" t="s">
        <v>87</v>
      </c>
      <c r="AV474" s="12" t="s">
        <v>87</v>
      </c>
      <c r="AW474" s="12" t="s">
        <v>34</v>
      </c>
      <c r="AX474" s="12" t="s">
        <v>78</v>
      </c>
      <c r="AY474" s="221" t="s">
        <v>151</v>
      </c>
    </row>
    <row r="475" spans="2:51" s="12" customFormat="1" ht="11.25">
      <c r="B475" s="210"/>
      <c r="C475" s="211"/>
      <c r="D475" s="212" t="s">
        <v>202</v>
      </c>
      <c r="E475" s="213" t="s">
        <v>1</v>
      </c>
      <c r="F475" s="214" t="s">
        <v>612</v>
      </c>
      <c r="G475" s="211"/>
      <c r="H475" s="215">
        <v>7.76</v>
      </c>
      <c r="I475" s="216"/>
      <c r="J475" s="211"/>
      <c r="K475" s="211"/>
      <c r="L475" s="217"/>
      <c r="M475" s="218"/>
      <c r="N475" s="219"/>
      <c r="O475" s="219"/>
      <c r="P475" s="219"/>
      <c r="Q475" s="219"/>
      <c r="R475" s="219"/>
      <c r="S475" s="219"/>
      <c r="T475" s="220"/>
      <c r="AT475" s="221" t="s">
        <v>202</v>
      </c>
      <c r="AU475" s="221" t="s">
        <v>87</v>
      </c>
      <c r="AV475" s="12" t="s">
        <v>87</v>
      </c>
      <c r="AW475" s="12" t="s">
        <v>34</v>
      </c>
      <c r="AX475" s="12" t="s">
        <v>78</v>
      </c>
      <c r="AY475" s="221" t="s">
        <v>151</v>
      </c>
    </row>
    <row r="476" spans="2:51" s="12" customFormat="1" ht="11.25">
      <c r="B476" s="210"/>
      <c r="C476" s="211"/>
      <c r="D476" s="212" t="s">
        <v>202</v>
      </c>
      <c r="E476" s="213" t="s">
        <v>1</v>
      </c>
      <c r="F476" s="214" t="s">
        <v>613</v>
      </c>
      <c r="G476" s="211"/>
      <c r="H476" s="215">
        <v>7.33</v>
      </c>
      <c r="I476" s="216"/>
      <c r="J476" s="211"/>
      <c r="K476" s="211"/>
      <c r="L476" s="217"/>
      <c r="M476" s="218"/>
      <c r="N476" s="219"/>
      <c r="O476" s="219"/>
      <c r="P476" s="219"/>
      <c r="Q476" s="219"/>
      <c r="R476" s="219"/>
      <c r="S476" s="219"/>
      <c r="T476" s="220"/>
      <c r="AT476" s="221" t="s">
        <v>202</v>
      </c>
      <c r="AU476" s="221" t="s">
        <v>87</v>
      </c>
      <c r="AV476" s="12" t="s">
        <v>87</v>
      </c>
      <c r="AW476" s="12" t="s">
        <v>34</v>
      </c>
      <c r="AX476" s="12" t="s">
        <v>78</v>
      </c>
      <c r="AY476" s="221" t="s">
        <v>151</v>
      </c>
    </row>
    <row r="477" spans="2:51" s="12" customFormat="1" ht="11.25">
      <c r="B477" s="210"/>
      <c r="C477" s="211"/>
      <c r="D477" s="212" t="s">
        <v>202</v>
      </c>
      <c r="E477" s="213" t="s">
        <v>1</v>
      </c>
      <c r="F477" s="214" t="s">
        <v>614</v>
      </c>
      <c r="G477" s="211"/>
      <c r="H477" s="215">
        <v>11.36</v>
      </c>
      <c r="I477" s="216"/>
      <c r="J477" s="211"/>
      <c r="K477" s="211"/>
      <c r="L477" s="217"/>
      <c r="M477" s="218"/>
      <c r="N477" s="219"/>
      <c r="O477" s="219"/>
      <c r="P477" s="219"/>
      <c r="Q477" s="219"/>
      <c r="R477" s="219"/>
      <c r="S477" s="219"/>
      <c r="T477" s="220"/>
      <c r="AT477" s="221" t="s">
        <v>202</v>
      </c>
      <c r="AU477" s="221" t="s">
        <v>87</v>
      </c>
      <c r="AV477" s="12" t="s">
        <v>87</v>
      </c>
      <c r="AW477" s="12" t="s">
        <v>34</v>
      </c>
      <c r="AX477" s="12" t="s">
        <v>78</v>
      </c>
      <c r="AY477" s="221" t="s">
        <v>151</v>
      </c>
    </row>
    <row r="478" spans="2:51" s="12" customFormat="1" ht="11.25">
      <c r="B478" s="210"/>
      <c r="C478" s="211"/>
      <c r="D478" s="212" t="s">
        <v>202</v>
      </c>
      <c r="E478" s="213" t="s">
        <v>1</v>
      </c>
      <c r="F478" s="214" t="s">
        <v>615</v>
      </c>
      <c r="G478" s="211"/>
      <c r="H478" s="215">
        <v>7.96</v>
      </c>
      <c r="I478" s="216"/>
      <c r="J478" s="211"/>
      <c r="K478" s="211"/>
      <c r="L478" s="217"/>
      <c r="M478" s="218"/>
      <c r="N478" s="219"/>
      <c r="O478" s="219"/>
      <c r="P478" s="219"/>
      <c r="Q478" s="219"/>
      <c r="R478" s="219"/>
      <c r="S478" s="219"/>
      <c r="T478" s="220"/>
      <c r="AT478" s="221" t="s">
        <v>202</v>
      </c>
      <c r="AU478" s="221" t="s">
        <v>87</v>
      </c>
      <c r="AV478" s="12" t="s">
        <v>87</v>
      </c>
      <c r="AW478" s="12" t="s">
        <v>34</v>
      </c>
      <c r="AX478" s="12" t="s">
        <v>78</v>
      </c>
      <c r="AY478" s="221" t="s">
        <v>151</v>
      </c>
    </row>
    <row r="479" spans="2:51" s="12" customFormat="1" ht="11.25">
      <c r="B479" s="210"/>
      <c r="C479" s="211"/>
      <c r="D479" s="212" t="s">
        <v>202</v>
      </c>
      <c r="E479" s="213" t="s">
        <v>1</v>
      </c>
      <c r="F479" s="214" t="s">
        <v>616</v>
      </c>
      <c r="G479" s="211"/>
      <c r="H479" s="215">
        <v>3.87</v>
      </c>
      <c r="I479" s="216"/>
      <c r="J479" s="211"/>
      <c r="K479" s="211"/>
      <c r="L479" s="217"/>
      <c r="M479" s="218"/>
      <c r="N479" s="219"/>
      <c r="O479" s="219"/>
      <c r="P479" s="219"/>
      <c r="Q479" s="219"/>
      <c r="R479" s="219"/>
      <c r="S479" s="219"/>
      <c r="T479" s="220"/>
      <c r="AT479" s="221" t="s">
        <v>202</v>
      </c>
      <c r="AU479" s="221" t="s">
        <v>87</v>
      </c>
      <c r="AV479" s="12" t="s">
        <v>87</v>
      </c>
      <c r="AW479" s="12" t="s">
        <v>34</v>
      </c>
      <c r="AX479" s="12" t="s">
        <v>78</v>
      </c>
      <c r="AY479" s="221" t="s">
        <v>151</v>
      </c>
    </row>
    <row r="480" spans="2:51" s="13" customFormat="1" ht="11.25">
      <c r="B480" s="222"/>
      <c r="C480" s="223"/>
      <c r="D480" s="212" t="s">
        <v>202</v>
      </c>
      <c r="E480" s="224" t="s">
        <v>1</v>
      </c>
      <c r="F480" s="225" t="s">
        <v>243</v>
      </c>
      <c r="G480" s="223"/>
      <c r="H480" s="226">
        <v>264.13</v>
      </c>
      <c r="I480" s="227"/>
      <c r="J480" s="223"/>
      <c r="K480" s="223"/>
      <c r="L480" s="228"/>
      <c r="M480" s="229"/>
      <c r="N480" s="230"/>
      <c r="O480" s="230"/>
      <c r="P480" s="230"/>
      <c r="Q480" s="230"/>
      <c r="R480" s="230"/>
      <c r="S480" s="230"/>
      <c r="T480" s="231"/>
      <c r="AT480" s="232" t="s">
        <v>202</v>
      </c>
      <c r="AU480" s="232" t="s">
        <v>87</v>
      </c>
      <c r="AV480" s="13" t="s">
        <v>167</v>
      </c>
      <c r="AW480" s="13" t="s">
        <v>34</v>
      </c>
      <c r="AX480" s="13" t="s">
        <v>14</v>
      </c>
      <c r="AY480" s="232" t="s">
        <v>151</v>
      </c>
    </row>
    <row r="481" spans="2:65" s="1" customFormat="1" ht="24" customHeight="1">
      <c r="B481" s="34"/>
      <c r="C481" s="236" t="s">
        <v>928</v>
      </c>
      <c r="D481" s="236" t="s">
        <v>318</v>
      </c>
      <c r="E481" s="237" t="s">
        <v>929</v>
      </c>
      <c r="F481" s="238" t="s">
        <v>930</v>
      </c>
      <c r="G481" s="239" t="s">
        <v>188</v>
      </c>
      <c r="H481" s="240">
        <v>554.4</v>
      </c>
      <c r="I481" s="241"/>
      <c r="J481" s="242">
        <f>ROUND(I481*H481,2)</f>
        <v>0</v>
      </c>
      <c r="K481" s="238" t="s">
        <v>157</v>
      </c>
      <c r="L481" s="243"/>
      <c r="M481" s="244" t="s">
        <v>1</v>
      </c>
      <c r="N481" s="245" t="s">
        <v>43</v>
      </c>
      <c r="O481" s="66"/>
      <c r="P481" s="192">
        <f>O481*H481</f>
        <v>0</v>
      </c>
      <c r="Q481" s="192">
        <v>0.001</v>
      </c>
      <c r="R481" s="192">
        <f>Q481*H481</f>
        <v>0.5544</v>
      </c>
      <c r="S481" s="192">
        <v>0</v>
      </c>
      <c r="T481" s="193">
        <f>S481*H481</f>
        <v>0</v>
      </c>
      <c r="AR481" s="194" t="s">
        <v>430</v>
      </c>
      <c r="AT481" s="194" t="s">
        <v>318</v>
      </c>
      <c r="AU481" s="194" t="s">
        <v>87</v>
      </c>
      <c r="AY481" s="17" t="s">
        <v>151</v>
      </c>
      <c r="BE481" s="195">
        <f>IF(N481="základní",J481,0)</f>
        <v>0</v>
      </c>
      <c r="BF481" s="195">
        <f>IF(N481="snížená",J481,0)</f>
        <v>0</v>
      </c>
      <c r="BG481" s="195">
        <f>IF(N481="zákl. přenesená",J481,0)</f>
        <v>0</v>
      </c>
      <c r="BH481" s="195">
        <f>IF(N481="sníž. přenesená",J481,0)</f>
        <v>0</v>
      </c>
      <c r="BI481" s="195">
        <f>IF(N481="nulová",J481,0)</f>
        <v>0</v>
      </c>
      <c r="BJ481" s="17" t="s">
        <v>14</v>
      </c>
      <c r="BK481" s="195">
        <f>ROUND(I481*H481,2)</f>
        <v>0</v>
      </c>
      <c r="BL481" s="17" t="s">
        <v>264</v>
      </c>
      <c r="BM481" s="194" t="s">
        <v>931</v>
      </c>
    </row>
    <row r="482" spans="2:51" s="12" customFormat="1" ht="22.5">
      <c r="B482" s="210"/>
      <c r="C482" s="211"/>
      <c r="D482" s="212" t="s">
        <v>202</v>
      </c>
      <c r="E482" s="213" t="s">
        <v>1</v>
      </c>
      <c r="F482" s="214" t="s">
        <v>932</v>
      </c>
      <c r="G482" s="211"/>
      <c r="H482" s="215">
        <v>554.4</v>
      </c>
      <c r="I482" s="216"/>
      <c r="J482" s="211"/>
      <c r="K482" s="211"/>
      <c r="L482" s="217"/>
      <c r="M482" s="218"/>
      <c r="N482" s="219"/>
      <c r="O482" s="219"/>
      <c r="P482" s="219"/>
      <c r="Q482" s="219"/>
      <c r="R482" s="219"/>
      <c r="S482" s="219"/>
      <c r="T482" s="220"/>
      <c r="AT482" s="221" t="s">
        <v>202</v>
      </c>
      <c r="AU482" s="221" t="s">
        <v>87</v>
      </c>
      <c r="AV482" s="12" t="s">
        <v>87</v>
      </c>
      <c r="AW482" s="12" t="s">
        <v>34</v>
      </c>
      <c r="AX482" s="12" t="s">
        <v>14</v>
      </c>
      <c r="AY482" s="221" t="s">
        <v>151</v>
      </c>
    </row>
    <row r="483" spans="2:65" s="1" customFormat="1" ht="24" customHeight="1">
      <c r="B483" s="34"/>
      <c r="C483" s="183" t="s">
        <v>933</v>
      </c>
      <c r="D483" s="183" t="s">
        <v>153</v>
      </c>
      <c r="E483" s="184" t="s">
        <v>934</v>
      </c>
      <c r="F483" s="185" t="s">
        <v>935</v>
      </c>
      <c r="G483" s="186" t="s">
        <v>188</v>
      </c>
      <c r="H483" s="187">
        <v>597.4</v>
      </c>
      <c r="I483" s="188"/>
      <c r="J483" s="189">
        <f>ROUND(I483*H483,2)</f>
        <v>0</v>
      </c>
      <c r="K483" s="185" t="s">
        <v>157</v>
      </c>
      <c r="L483" s="38"/>
      <c r="M483" s="190" t="s">
        <v>1</v>
      </c>
      <c r="N483" s="191" t="s">
        <v>43</v>
      </c>
      <c r="O483" s="66"/>
      <c r="P483" s="192">
        <f>O483*H483</f>
        <v>0</v>
      </c>
      <c r="Q483" s="192">
        <v>0</v>
      </c>
      <c r="R483" s="192">
        <f>Q483*H483</f>
        <v>0</v>
      </c>
      <c r="S483" s="192">
        <v>0</v>
      </c>
      <c r="T483" s="193">
        <f>S483*H483</f>
        <v>0</v>
      </c>
      <c r="AR483" s="194" t="s">
        <v>264</v>
      </c>
      <c r="AT483" s="194" t="s">
        <v>153</v>
      </c>
      <c r="AU483" s="194" t="s">
        <v>87</v>
      </c>
      <c r="AY483" s="17" t="s">
        <v>151</v>
      </c>
      <c r="BE483" s="195">
        <f>IF(N483="základní",J483,0)</f>
        <v>0</v>
      </c>
      <c r="BF483" s="195">
        <f>IF(N483="snížená",J483,0)</f>
        <v>0</v>
      </c>
      <c r="BG483" s="195">
        <f>IF(N483="zákl. přenesená",J483,0)</f>
        <v>0</v>
      </c>
      <c r="BH483" s="195">
        <f>IF(N483="sníž. přenesená",J483,0)</f>
        <v>0</v>
      </c>
      <c r="BI483" s="195">
        <f>IF(N483="nulová",J483,0)</f>
        <v>0</v>
      </c>
      <c r="BJ483" s="17" t="s">
        <v>14</v>
      </c>
      <c r="BK483" s="195">
        <f>ROUND(I483*H483,2)</f>
        <v>0</v>
      </c>
      <c r="BL483" s="17" t="s">
        <v>264</v>
      </c>
      <c r="BM483" s="194" t="s">
        <v>936</v>
      </c>
    </row>
    <row r="484" spans="2:51" s="12" customFormat="1" ht="11.25">
      <c r="B484" s="210"/>
      <c r="C484" s="211"/>
      <c r="D484" s="212" t="s">
        <v>202</v>
      </c>
      <c r="E484" s="213" t="s">
        <v>1</v>
      </c>
      <c r="F484" s="214" t="s">
        <v>937</v>
      </c>
      <c r="G484" s="211"/>
      <c r="H484" s="215">
        <v>597.4</v>
      </c>
      <c r="I484" s="216"/>
      <c r="J484" s="211"/>
      <c r="K484" s="211"/>
      <c r="L484" s="217"/>
      <c r="M484" s="218"/>
      <c r="N484" s="219"/>
      <c r="O484" s="219"/>
      <c r="P484" s="219"/>
      <c r="Q484" s="219"/>
      <c r="R484" s="219"/>
      <c r="S484" s="219"/>
      <c r="T484" s="220"/>
      <c r="AT484" s="221" t="s">
        <v>202</v>
      </c>
      <c r="AU484" s="221" t="s">
        <v>87</v>
      </c>
      <c r="AV484" s="12" t="s">
        <v>87</v>
      </c>
      <c r="AW484" s="12" t="s">
        <v>34</v>
      </c>
      <c r="AX484" s="12" t="s">
        <v>14</v>
      </c>
      <c r="AY484" s="221" t="s">
        <v>151</v>
      </c>
    </row>
    <row r="485" spans="2:65" s="1" customFormat="1" ht="24" customHeight="1">
      <c r="B485" s="34"/>
      <c r="C485" s="236" t="s">
        <v>938</v>
      </c>
      <c r="D485" s="236" t="s">
        <v>318</v>
      </c>
      <c r="E485" s="237" t="s">
        <v>939</v>
      </c>
      <c r="F485" s="238" t="s">
        <v>940</v>
      </c>
      <c r="G485" s="239" t="s">
        <v>188</v>
      </c>
      <c r="H485" s="240">
        <v>313.635</v>
      </c>
      <c r="I485" s="241"/>
      <c r="J485" s="242">
        <f>ROUND(I485*H485,2)</f>
        <v>0</v>
      </c>
      <c r="K485" s="238" t="s">
        <v>157</v>
      </c>
      <c r="L485" s="243"/>
      <c r="M485" s="244" t="s">
        <v>1</v>
      </c>
      <c r="N485" s="245" t="s">
        <v>43</v>
      </c>
      <c r="O485" s="66"/>
      <c r="P485" s="192">
        <f>O485*H485</f>
        <v>0</v>
      </c>
      <c r="Q485" s="192">
        <v>0.0015</v>
      </c>
      <c r="R485" s="192">
        <f>Q485*H485</f>
        <v>0.4704525</v>
      </c>
      <c r="S485" s="192">
        <v>0</v>
      </c>
      <c r="T485" s="193">
        <f>S485*H485</f>
        <v>0</v>
      </c>
      <c r="AR485" s="194" t="s">
        <v>430</v>
      </c>
      <c r="AT485" s="194" t="s">
        <v>318</v>
      </c>
      <c r="AU485" s="194" t="s">
        <v>87</v>
      </c>
      <c r="AY485" s="17" t="s">
        <v>151</v>
      </c>
      <c r="BE485" s="195">
        <f>IF(N485="základní",J485,0)</f>
        <v>0</v>
      </c>
      <c r="BF485" s="195">
        <f>IF(N485="snížená",J485,0)</f>
        <v>0</v>
      </c>
      <c r="BG485" s="195">
        <f>IF(N485="zákl. přenesená",J485,0)</f>
        <v>0</v>
      </c>
      <c r="BH485" s="195">
        <f>IF(N485="sníž. přenesená",J485,0)</f>
        <v>0</v>
      </c>
      <c r="BI485" s="195">
        <f>IF(N485="nulová",J485,0)</f>
        <v>0</v>
      </c>
      <c r="BJ485" s="17" t="s">
        <v>14</v>
      </c>
      <c r="BK485" s="195">
        <f>ROUND(I485*H485,2)</f>
        <v>0</v>
      </c>
      <c r="BL485" s="17" t="s">
        <v>264</v>
      </c>
      <c r="BM485" s="194" t="s">
        <v>941</v>
      </c>
    </row>
    <row r="486" spans="2:51" s="12" customFormat="1" ht="11.25">
      <c r="B486" s="210"/>
      <c r="C486" s="211"/>
      <c r="D486" s="212" t="s">
        <v>202</v>
      </c>
      <c r="E486" s="213" t="s">
        <v>1</v>
      </c>
      <c r="F486" s="214" t="s">
        <v>942</v>
      </c>
      <c r="G486" s="211"/>
      <c r="H486" s="215">
        <v>313.635</v>
      </c>
      <c r="I486" s="216"/>
      <c r="J486" s="211"/>
      <c r="K486" s="211"/>
      <c r="L486" s="217"/>
      <c r="M486" s="218"/>
      <c r="N486" s="219"/>
      <c r="O486" s="219"/>
      <c r="P486" s="219"/>
      <c r="Q486" s="219"/>
      <c r="R486" s="219"/>
      <c r="S486" s="219"/>
      <c r="T486" s="220"/>
      <c r="AT486" s="221" t="s">
        <v>202</v>
      </c>
      <c r="AU486" s="221" t="s">
        <v>87</v>
      </c>
      <c r="AV486" s="12" t="s">
        <v>87</v>
      </c>
      <c r="AW486" s="12" t="s">
        <v>34</v>
      </c>
      <c r="AX486" s="12" t="s">
        <v>14</v>
      </c>
      <c r="AY486" s="221" t="s">
        <v>151</v>
      </c>
    </row>
    <row r="487" spans="2:65" s="1" customFormat="1" ht="24" customHeight="1">
      <c r="B487" s="34"/>
      <c r="C487" s="236" t="s">
        <v>943</v>
      </c>
      <c r="D487" s="236" t="s">
        <v>318</v>
      </c>
      <c r="E487" s="237" t="s">
        <v>944</v>
      </c>
      <c r="F487" s="238" t="s">
        <v>945</v>
      </c>
      <c r="G487" s="239" t="s">
        <v>188</v>
      </c>
      <c r="H487" s="240">
        <v>313.635</v>
      </c>
      <c r="I487" s="241"/>
      <c r="J487" s="242">
        <f>ROUND(I487*H487,2)</f>
        <v>0</v>
      </c>
      <c r="K487" s="238" t="s">
        <v>157</v>
      </c>
      <c r="L487" s="243"/>
      <c r="M487" s="244" t="s">
        <v>1</v>
      </c>
      <c r="N487" s="245" t="s">
        <v>43</v>
      </c>
      <c r="O487" s="66"/>
      <c r="P487" s="192">
        <f>O487*H487</f>
        <v>0</v>
      </c>
      <c r="Q487" s="192">
        <v>0.002</v>
      </c>
      <c r="R487" s="192">
        <f>Q487*H487</f>
        <v>0.62727</v>
      </c>
      <c r="S487" s="192">
        <v>0</v>
      </c>
      <c r="T487" s="193">
        <f>S487*H487</f>
        <v>0</v>
      </c>
      <c r="AR487" s="194" t="s">
        <v>430</v>
      </c>
      <c r="AT487" s="194" t="s">
        <v>318</v>
      </c>
      <c r="AU487" s="194" t="s">
        <v>87</v>
      </c>
      <c r="AY487" s="17" t="s">
        <v>151</v>
      </c>
      <c r="BE487" s="195">
        <f>IF(N487="základní",J487,0)</f>
        <v>0</v>
      </c>
      <c r="BF487" s="195">
        <f>IF(N487="snížená",J487,0)</f>
        <v>0</v>
      </c>
      <c r="BG487" s="195">
        <f>IF(N487="zákl. přenesená",J487,0)</f>
        <v>0</v>
      </c>
      <c r="BH487" s="195">
        <f>IF(N487="sníž. přenesená",J487,0)</f>
        <v>0</v>
      </c>
      <c r="BI487" s="195">
        <f>IF(N487="nulová",J487,0)</f>
        <v>0</v>
      </c>
      <c r="BJ487" s="17" t="s">
        <v>14</v>
      </c>
      <c r="BK487" s="195">
        <f>ROUND(I487*H487,2)</f>
        <v>0</v>
      </c>
      <c r="BL487" s="17" t="s">
        <v>264</v>
      </c>
      <c r="BM487" s="194" t="s">
        <v>946</v>
      </c>
    </row>
    <row r="488" spans="2:51" s="12" customFormat="1" ht="11.25">
      <c r="B488" s="210"/>
      <c r="C488" s="211"/>
      <c r="D488" s="212" t="s">
        <v>202</v>
      </c>
      <c r="E488" s="213" t="s">
        <v>1</v>
      </c>
      <c r="F488" s="214" t="s">
        <v>942</v>
      </c>
      <c r="G488" s="211"/>
      <c r="H488" s="215">
        <v>313.635</v>
      </c>
      <c r="I488" s="216"/>
      <c r="J488" s="211"/>
      <c r="K488" s="211"/>
      <c r="L488" s="217"/>
      <c r="M488" s="218"/>
      <c r="N488" s="219"/>
      <c r="O488" s="219"/>
      <c r="P488" s="219"/>
      <c r="Q488" s="219"/>
      <c r="R488" s="219"/>
      <c r="S488" s="219"/>
      <c r="T488" s="220"/>
      <c r="AT488" s="221" t="s">
        <v>202</v>
      </c>
      <c r="AU488" s="221" t="s">
        <v>87</v>
      </c>
      <c r="AV488" s="12" t="s">
        <v>87</v>
      </c>
      <c r="AW488" s="12" t="s">
        <v>34</v>
      </c>
      <c r="AX488" s="12" t="s">
        <v>14</v>
      </c>
      <c r="AY488" s="221" t="s">
        <v>151</v>
      </c>
    </row>
    <row r="489" spans="2:65" s="1" customFormat="1" ht="24" customHeight="1">
      <c r="B489" s="34"/>
      <c r="C489" s="183" t="s">
        <v>947</v>
      </c>
      <c r="D489" s="183" t="s">
        <v>153</v>
      </c>
      <c r="E489" s="184" t="s">
        <v>948</v>
      </c>
      <c r="F489" s="185" t="s">
        <v>949</v>
      </c>
      <c r="G489" s="186" t="s">
        <v>229</v>
      </c>
      <c r="H489" s="187">
        <v>76.1</v>
      </c>
      <c r="I489" s="188"/>
      <c r="J489" s="189">
        <f>ROUND(I489*H489,2)</f>
        <v>0</v>
      </c>
      <c r="K489" s="185" t="s">
        <v>157</v>
      </c>
      <c r="L489" s="38"/>
      <c r="M489" s="190" t="s">
        <v>1</v>
      </c>
      <c r="N489" s="191" t="s">
        <v>43</v>
      </c>
      <c r="O489" s="66"/>
      <c r="P489" s="192">
        <f>O489*H489</f>
        <v>0</v>
      </c>
      <c r="Q489" s="192">
        <v>0</v>
      </c>
      <c r="R489" s="192">
        <f>Q489*H489</f>
        <v>0</v>
      </c>
      <c r="S489" s="192">
        <v>0</v>
      </c>
      <c r="T489" s="193">
        <f>S489*H489</f>
        <v>0</v>
      </c>
      <c r="AR489" s="194" t="s">
        <v>264</v>
      </c>
      <c r="AT489" s="194" t="s">
        <v>153</v>
      </c>
      <c r="AU489" s="194" t="s">
        <v>87</v>
      </c>
      <c r="AY489" s="17" t="s">
        <v>151</v>
      </c>
      <c r="BE489" s="195">
        <f>IF(N489="základní",J489,0)</f>
        <v>0</v>
      </c>
      <c r="BF489" s="195">
        <f>IF(N489="snížená",J489,0)</f>
        <v>0</v>
      </c>
      <c r="BG489" s="195">
        <f>IF(N489="zákl. přenesená",J489,0)</f>
        <v>0</v>
      </c>
      <c r="BH489" s="195">
        <f>IF(N489="sníž. přenesená",J489,0)</f>
        <v>0</v>
      </c>
      <c r="BI489" s="195">
        <f>IF(N489="nulová",J489,0)</f>
        <v>0</v>
      </c>
      <c r="BJ489" s="17" t="s">
        <v>14</v>
      </c>
      <c r="BK489" s="195">
        <f>ROUND(I489*H489,2)</f>
        <v>0</v>
      </c>
      <c r="BL489" s="17" t="s">
        <v>264</v>
      </c>
      <c r="BM489" s="194" t="s">
        <v>950</v>
      </c>
    </row>
    <row r="490" spans="2:65" s="1" customFormat="1" ht="24" customHeight="1">
      <c r="B490" s="34"/>
      <c r="C490" s="236" t="s">
        <v>951</v>
      </c>
      <c r="D490" s="236" t="s">
        <v>318</v>
      </c>
      <c r="E490" s="237" t="s">
        <v>952</v>
      </c>
      <c r="F490" s="238" t="s">
        <v>953</v>
      </c>
      <c r="G490" s="239" t="s">
        <v>229</v>
      </c>
      <c r="H490" s="240">
        <v>79.905</v>
      </c>
      <c r="I490" s="241"/>
      <c r="J490" s="242">
        <f>ROUND(I490*H490,2)</f>
        <v>0</v>
      </c>
      <c r="K490" s="238" t="s">
        <v>157</v>
      </c>
      <c r="L490" s="243"/>
      <c r="M490" s="244" t="s">
        <v>1</v>
      </c>
      <c r="N490" s="245" t="s">
        <v>43</v>
      </c>
      <c r="O490" s="66"/>
      <c r="P490" s="192">
        <f>O490*H490</f>
        <v>0</v>
      </c>
      <c r="Q490" s="192">
        <v>0.00038</v>
      </c>
      <c r="R490" s="192">
        <f>Q490*H490</f>
        <v>0.030363900000000003</v>
      </c>
      <c r="S490" s="192">
        <v>0</v>
      </c>
      <c r="T490" s="193">
        <f>S490*H490</f>
        <v>0</v>
      </c>
      <c r="AR490" s="194" t="s">
        <v>430</v>
      </c>
      <c r="AT490" s="194" t="s">
        <v>318</v>
      </c>
      <c r="AU490" s="194" t="s">
        <v>87</v>
      </c>
      <c r="AY490" s="17" t="s">
        <v>151</v>
      </c>
      <c r="BE490" s="195">
        <f>IF(N490="základní",J490,0)</f>
        <v>0</v>
      </c>
      <c r="BF490" s="195">
        <f>IF(N490="snížená",J490,0)</f>
        <v>0</v>
      </c>
      <c r="BG490" s="195">
        <f>IF(N490="zákl. přenesená",J490,0)</f>
        <v>0</v>
      </c>
      <c r="BH490" s="195">
        <f>IF(N490="sníž. přenesená",J490,0)</f>
        <v>0</v>
      </c>
      <c r="BI490" s="195">
        <f>IF(N490="nulová",J490,0)</f>
        <v>0</v>
      </c>
      <c r="BJ490" s="17" t="s">
        <v>14</v>
      </c>
      <c r="BK490" s="195">
        <f>ROUND(I490*H490,2)</f>
        <v>0</v>
      </c>
      <c r="BL490" s="17" t="s">
        <v>264</v>
      </c>
      <c r="BM490" s="194" t="s">
        <v>954</v>
      </c>
    </row>
    <row r="491" spans="2:51" s="12" customFormat="1" ht="11.25">
      <c r="B491" s="210"/>
      <c r="C491" s="211"/>
      <c r="D491" s="212" t="s">
        <v>202</v>
      </c>
      <c r="E491" s="213" t="s">
        <v>1</v>
      </c>
      <c r="F491" s="214" t="s">
        <v>955</v>
      </c>
      <c r="G491" s="211"/>
      <c r="H491" s="215">
        <v>79.905</v>
      </c>
      <c r="I491" s="216"/>
      <c r="J491" s="211"/>
      <c r="K491" s="211"/>
      <c r="L491" s="217"/>
      <c r="M491" s="218"/>
      <c r="N491" s="219"/>
      <c r="O491" s="219"/>
      <c r="P491" s="219"/>
      <c r="Q491" s="219"/>
      <c r="R491" s="219"/>
      <c r="S491" s="219"/>
      <c r="T491" s="220"/>
      <c r="AT491" s="221" t="s">
        <v>202</v>
      </c>
      <c r="AU491" s="221" t="s">
        <v>87</v>
      </c>
      <c r="AV491" s="12" t="s">
        <v>87</v>
      </c>
      <c r="AW491" s="12" t="s">
        <v>34</v>
      </c>
      <c r="AX491" s="12" t="s">
        <v>14</v>
      </c>
      <c r="AY491" s="221" t="s">
        <v>151</v>
      </c>
    </row>
    <row r="492" spans="2:65" s="1" customFormat="1" ht="24" customHeight="1">
      <c r="B492" s="34"/>
      <c r="C492" s="183" t="s">
        <v>956</v>
      </c>
      <c r="D492" s="183" t="s">
        <v>153</v>
      </c>
      <c r="E492" s="184" t="s">
        <v>957</v>
      </c>
      <c r="F492" s="185" t="s">
        <v>958</v>
      </c>
      <c r="G492" s="186" t="s">
        <v>188</v>
      </c>
      <c r="H492" s="187">
        <v>298.7</v>
      </c>
      <c r="I492" s="188"/>
      <c r="J492" s="189">
        <f>ROUND(I492*H492,2)</f>
        <v>0</v>
      </c>
      <c r="K492" s="185" t="s">
        <v>157</v>
      </c>
      <c r="L492" s="38"/>
      <c r="M492" s="190" t="s">
        <v>1</v>
      </c>
      <c r="N492" s="191" t="s">
        <v>43</v>
      </c>
      <c r="O492" s="66"/>
      <c r="P492" s="192">
        <f>O492*H492</f>
        <v>0</v>
      </c>
      <c r="Q492" s="192">
        <v>9E-05</v>
      </c>
      <c r="R492" s="192">
        <f>Q492*H492</f>
        <v>0.026883</v>
      </c>
      <c r="S492" s="192">
        <v>0</v>
      </c>
      <c r="T492" s="193">
        <f>S492*H492</f>
        <v>0</v>
      </c>
      <c r="AR492" s="194" t="s">
        <v>264</v>
      </c>
      <c r="AT492" s="194" t="s">
        <v>153</v>
      </c>
      <c r="AU492" s="194" t="s">
        <v>87</v>
      </c>
      <c r="AY492" s="17" t="s">
        <v>151</v>
      </c>
      <c r="BE492" s="195">
        <f>IF(N492="základní",J492,0)</f>
        <v>0</v>
      </c>
      <c r="BF492" s="195">
        <f>IF(N492="snížená",J492,0)</f>
        <v>0</v>
      </c>
      <c r="BG492" s="195">
        <f>IF(N492="zákl. přenesená",J492,0)</f>
        <v>0</v>
      </c>
      <c r="BH492" s="195">
        <f>IF(N492="sníž. přenesená",J492,0)</f>
        <v>0</v>
      </c>
      <c r="BI492" s="195">
        <f>IF(N492="nulová",J492,0)</f>
        <v>0</v>
      </c>
      <c r="BJ492" s="17" t="s">
        <v>14</v>
      </c>
      <c r="BK492" s="195">
        <f>ROUND(I492*H492,2)</f>
        <v>0</v>
      </c>
      <c r="BL492" s="17" t="s">
        <v>264</v>
      </c>
      <c r="BM492" s="194" t="s">
        <v>959</v>
      </c>
    </row>
    <row r="493" spans="2:65" s="1" customFormat="1" ht="24" customHeight="1">
      <c r="B493" s="34"/>
      <c r="C493" s="183" t="s">
        <v>960</v>
      </c>
      <c r="D493" s="183" t="s">
        <v>153</v>
      </c>
      <c r="E493" s="184" t="s">
        <v>961</v>
      </c>
      <c r="F493" s="185" t="s">
        <v>962</v>
      </c>
      <c r="G493" s="186" t="s">
        <v>188</v>
      </c>
      <c r="H493" s="187">
        <v>298.7</v>
      </c>
      <c r="I493" s="188"/>
      <c r="J493" s="189">
        <f>ROUND(I493*H493,2)</f>
        <v>0</v>
      </c>
      <c r="K493" s="185" t="s">
        <v>157</v>
      </c>
      <c r="L493" s="38"/>
      <c r="M493" s="190" t="s">
        <v>1</v>
      </c>
      <c r="N493" s="191" t="s">
        <v>43</v>
      </c>
      <c r="O493" s="66"/>
      <c r="P493" s="192">
        <f>O493*H493</f>
        <v>0</v>
      </c>
      <c r="Q493" s="192">
        <v>0</v>
      </c>
      <c r="R493" s="192">
        <f>Q493*H493</f>
        <v>0</v>
      </c>
      <c r="S493" s="192">
        <v>0</v>
      </c>
      <c r="T493" s="193">
        <f>S493*H493</f>
        <v>0</v>
      </c>
      <c r="AR493" s="194" t="s">
        <v>264</v>
      </c>
      <c r="AT493" s="194" t="s">
        <v>153</v>
      </c>
      <c r="AU493" s="194" t="s">
        <v>87</v>
      </c>
      <c r="AY493" s="17" t="s">
        <v>151</v>
      </c>
      <c r="BE493" s="195">
        <f>IF(N493="základní",J493,0)</f>
        <v>0</v>
      </c>
      <c r="BF493" s="195">
        <f>IF(N493="snížená",J493,0)</f>
        <v>0</v>
      </c>
      <c r="BG493" s="195">
        <f>IF(N493="zákl. přenesená",J493,0)</f>
        <v>0</v>
      </c>
      <c r="BH493" s="195">
        <f>IF(N493="sníž. přenesená",J493,0)</f>
        <v>0</v>
      </c>
      <c r="BI493" s="195">
        <f>IF(N493="nulová",J493,0)</f>
        <v>0</v>
      </c>
      <c r="BJ493" s="17" t="s">
        <v>14</v>
      </c>
      <c r="BK493" s="195">
        <f>ROUND(I493*H493,2)</f>
        <v>0</v>
      </c>
      <c r="BL493" s="17" t="s">
        <v>264</v>
      </c>
      <c r="BM493" s="194" t="s">
        <v>963</v>
      </c>
    </row>
    <row r="494" spans="2:51" s="12" customFormat="1" ht="11.25">
      <c r="B494" s="210"/>
      <c r="C494" s="211"/>
      <c r="D494" s="212" t="s">
        <v>202</v>
      </c>
      <c r="E494" s="213" t="s">
        <v>1</v>
      </c>
      <c r="F494" s="214" t="s">
        <v>964</v>
      </c>
      <c r="G494" s="211"/>
      <c r="H494" s="215">
        <v>298.7</v>
      </c>
      <c r="I494" s="216"/>
      <c r="J494" s="211"/>
      <c r="K494" s="211"/>
      <c r="L494" s="217"/>
      <c r="M494" s="218"/>
      <c r="N494" s="219"/>
      <c r="O494" s="219"/>
      <c r="P494" s="219"/>
      <c r="Q494" s="219"/>
      <c r="R494" s="219"/>
      <c r="S494" s="219"/>
      <c r="T494" s="220"/>
      <c r="AT494" s="221" t="s">
        <v>202</v>
      </c>
      <c r="AU494" s="221" t="s">
        <v>87</v>
      </c>
      <c r="AV494" s="12" t="s">
        <v>87</v>
      </c>
      <c r="AW494" s="12" t="s">
        <v>34</v>
      </c>
      <c r="AX494" s="12" t="s">
        <v>14</v>
      </c>
      <c r="AY494" s="221" t="s">
        <v>151</v>
      </c>
    </row>
    <row r="495" spans="2:65" s="1" customFormat="1" ht="16.5" customHeight="1">
      <c r="B495" s="34"/>
      <c r="C495" s="236" t="s">
        <v>965</v>
      </c>
      <c r="D495" s="236" t="s">
        <v>318</v>
      </c>
      <c r="E495" s="237" t="s">
        <v>966</v>
      </c>
      <c r="F495" s="238" t="s">
        <v>967</v>
      </c>
      <c r="G495" s="239" t="s">
        <v>200</v>
      </c>
      <c r="H495" s="240">
        <v>25.091</v>
      </c>
      <c r="I495" s="241"/>
      <c r="J495" s="242">
        <f>ROUND(I495*H495,2)</f>
        <v>0</v>
      </c>
      <c r="K495" s="238" t="s">
        <v>157</v>
      </c>
      <c r="L495" s="243"/>
      <c r="M495" s="244" t="s">
        <v>1</v>
      </c>
      <c r="N495" s="245" t="s">
        <v>43</v>
      </c>
      <c r="O495" s="66"/>
      <c r="P495" s="192">
        <f>O495*H495</f>
        <v>0</v>
      </c>
      <c r="Q495" s="192">
        <v>0.02</v>
      </c>
      <c r="R495" s="192">
        <f>Q495*H495</f>
        <v>0.50182</v>
      </c>
      <c r="S495" s="192">
        <v>0</v>
      </c>
      <c r="T495" s="193">
        <f>S495*H495</f>
        <v>0</v>
      </c>
      <c r="AR495" s="194" t="s">
        <v>430</v>
      </c>
      <c r="AT495" s="194" t="s">
        <v>318</v>
      </c>
      <c r="AU495" s="194" t="s">
        <v>87</v>
      </c>
      <c r="AY495" s="17" t="s">
        <v>151</v>
      </c>
      <c r="BE495" s="195">
        <f>IF(N495="základní",J495,0)</f>
        <v>0</v>
      </c>
      <c r="BF495" s="195">
        <f>IF(N495="snížená",J495,0)</f>
        <v>0</v>
      </c>
      <c r="BG495" s="195">
        <f>IF(N495="zákl. přenesená",J495,0)</f>
        <v>0</v>
      </c>
      <c r="BH495" s="195">
        <f>IF(N495="sníž. přenesená",J495,0)</f>
        <v>0</v>
      </c>
      <c r="BI495" s="195">
        <f>IF(N495="nulová",J495,0)</f>
        <v>0</v>
      </c>
      <c r="BJ495" s="17" t="s">
        <v>14</v>
      </c>
      <c r="BK495" s="195">
        <f>ROUND(I495*H495,2)</f>
        <v>0</v>
      </c>
      <c r="BL495" s="17" t="s">
        <v>264</v>
      </c>
      <c r="BM495" s="194" t="s">
        <v>968</v>
      </c>
    </row>
    <row r="496" spans="2:51" s="12" customFormat="1" ht="11.25">
      <c r="B496" s="210"/>
      <c r="C496" s="211"/>
      <c r="D496" s="212" t="s">
        <v>202</v>
      </c>
      <c r="E496" s="213" t="s">
        <v>1</v>
      </c>
      <c r="F496" s="214" t="s">
        <v>969</v>
      </c>
      <c r="G496" s="211"/>
      <c r="H496" s="215">
        <v>25.091</v>
      </c>
      <c r="I496" s="216"/>
      <c r="J496" s="211"/>
      <c r="K496" s="211"/>
      <c r="L496" s="217"/>
      <c r="M496" s="218"/>
      <c r="N496" s="219"/>
      <c r="O496" s="219"/>
      <c r="P496" s="219"/>
      <c r="Q496" s="219"/>
      <c r="R496" s="219"/>
      <c r="S496" s="219"/>
      <c r="T496" s="220"/>
      <c r="AT496" s="221" t="s">
        <v>202</v>
      </c>
      <c r="AU496" s="221" t="s">
        <v>87</v>
      </c>
      <c r="AV496" s="12" t="s">
        <v>87</v>
      </c>
      <c r="AW496" s="12" t="s">
        <v>34</v>
      </c>
      <c r="AX496" s="12" t="s">
        <v>14</v>
      </c>
      <c r="AY496" s="221" t="s">
        <v>151</v>
      </c>
    </row>
    <row r="497" spans="2:65" s="1" customFormat="1" ht="24" customHeight="1">
      <c r="B497" s="34"/>
      <c r="C497" s="183" t="s">
        <v>970</v>
      </c>
      <c r="D497" s="183" t="s">
        <v>153</v>
      </c>
      <c r="E497" s="184" t="s">
        <v>971</v>
      </c>
      <c r="F497" s="185" t="s">
        <v>972</v>
      </c>
      <c r="G497" s="186" t="s">
        <v>188</v>
      </c>
      <c r="H497" s="187">
        <v>264.13</v>
      </c>
      <c r="I497" s="188"/>
      <c r="J497" s="189">
        <f>ROUND(I497*H497,2)</f>
        <v>0</v>
      </c>
      <c r="K497" s="185" t="s">
        <v>157</v>
      </c>
      <c r="L497" s="38"/>
      <c r="M497" s="190" t="s">
        <v>1</v>
      </c>
      <c r="N497" s="191" t="s">
        <v>43</v>
      </c>
      <c r="O497" s="66"/>
      <c r="P497" s="192">
        <f>O497*H497</f>
        <v>0</v>
      </c>
      <c r="Q497" s="192">
        <v>0</v>
      </c>
      <c r="R497" s="192">
        <f>Q497*H497</f>
        <v>0</v>
      </c>
      <c r="S497" s="192">
        <v>0</v>
      </c>
      <c r="T497" s="193">
        <f>S497*H497</f>
        <v>0</v>
      </c>
      <c r="AR497" s="194" t="s">
        <v>264</v>
      </c>
      <c r="AT497" s="194" t="s">
        <v>153</v>
      </c>
      <c r="AU497" s="194" t="s">
        <v>87</v>
      </c>
      <c r="AY497" s="17" t="s">
        <v>151</v>
      </c>
      <c r="BE497" s="195">
        <f>IF(N497="základní",J497,0)</f>
        <v>0</v>
      </c>
      <c r="BF497" s="195">
        <f>IF(N497="snížená",J497,0)</f>
        <v>0</v>
      </c>
      <c r="BG497" s="195">
        <f>IF(N497="zákl. přenesená",J497,0)</f>
        <v>0</v>
      </c>
      <c r="BH497" s="195">
        <f>IF(N497="sníž. přenesená",J497,0)</f>
        <v>0</v>
      </c>
      <c r="BI497" s="195">
        <f>IF(N497="nulová",J497,0)</f>
        <v>0</v>
      </c>
      <c r="BJ497" s="17" t="s">
        <v>14</v>
      </c>
      <c r="BK497" s="195">
        <f>ROUND(I497*H497,2)</f>
        <v>0</v>
      </c>
      <c r="BL497" s="17" t="s">
        <v>264</v>
      </c>
      <c r="BM497" s="194" t="s">
        <v>973</v>
      </c>
    </row>
    <row r="498" spans="2:51" s="14" customFormat="1" ht="11.25">
      <c r="B498" s="246"/>
      <c r="C498" s="247"/>
      <c r="D498" s="212" t="s">
        <v>202</v>
      </c>
      <c r="E498" s="248" t="s">
        <v>1</v>
      </c>
      <c r="F498" s="249" t="s">
        <v>974</v>
      </c>
      <c r="G498" s="247"/>
      <c r="H498" s="248" t="s">
        <v>1</v>
      </c>
      <c r="I498" s="250"/>
      <c r="J498" s="247"/>
      <c r="K498" s="247"/>
      <c r="L498" s="251"/>
      <c r="M498" s="252"/>
      <c r="N498" s="253"/>
      <c r="O498" s="253"/>
      <c r="P498" s="253"/>
      <c r="Q498" s="253"/>
      <c r="R498" s="253"/>
      <c r="S498" s="253"/>
      <c r="T498" s="254"/>
      <c r="AT498" s="255" t="s">
        <v>202</v>
      </c>
      <c r="AU498" s="255" t="s">
        <v>87</v>
      </c>
      <c r="AV498" s="14" t="s">
        <v>14</v>
      </c>
      <c r="AW498" s="14" t="s">
        <v>34</v>
      </c>
      <c r="AX498" s="14" t="s">
        <v>78</v>
      </c>
      <c r="AY498" s="255" t="s">
        <v>151</v>
      </c>
    </row>
    <row r="499" spans="2:51" s="12" customFormat="1" ht="11.25">
      <c r="B499" s="210"/>
      <c r="C499" s="211"/>
      <c r="D499" s="212" t="s">
        <v>202</v>
      </c>
      <c r="E499" s="213" t="s">
        <v>1</v>
      </c>
      <c r="F499" s="214" t="s">
        <v>598</v>
      </c>
      <c r="G499" s="211"/>
      <c r="H499" s="215">
        <v>47.19</v>
      </c>
      <c r="I499" s="216"/>
      <c r="J499" s="211"/>
      <c r="K499" s="211"/>
      <c r="L499" s="217"/>
      <c r="M499" s="218"/>
      <c r="N499" s="219"/>
      <c r="O499" s="219"/>
      <c r="P499" s="219"/>
      <c r="Q499" s="219"/>
      <c r="R499" s="219"/>
      <c r="S499" s="219"/>
      <c r="T499" s="220"/>
      <c r="AT499" s="221" t="s">
        <v>202</v>
      </c>
      <c r="AU499" s="221" t="s">
        <v>87</v>
      </c>
      <c r="AV499" s="12" t="s">
        <v>87</v>
      </c>
      <c r="AW499" s="12" t="s">
        <v>34</v>
      </c>
      <c r="AX499" s="12" t="s">
        <v>78</v>
      </c>
      <c r="AY499" s="221" t="s">
        <v>151</v>
      </c>
    </row>
    <row r="500" spans="2:51" s="12" customFormat="1" ht="11.25">
      <c r="B500" s="210"/>
      <c r="C500" s="211"/>
      <c r="D500" s="212" t="s">
        <v>202</v>
      </c>
      <c r="E500" s="213" t="s">
        <v>1</v>
      </c>
      <c r="F500" s="214" t="s">
        <v>599</v>
      </c>
      <c r="G500" s="211"/>
      <c r="H500" s="215">
        <v>14.53</v>
      </c>
      <c r="I500" s="216"/>
      <c r="J500" s="211"/>
      <c r="K500" s="211"/>
      <c r="L500" s="217"/>
      <c r="M500" s="218"/>
      <c r="N500" s="219"/>
      <c r="O500" s="219"/>
      <c r="P500" s="219"/>
      <c r="Q500" s="219"/>
      <c r="R500" s="219"/>
      <c r="S500" s="219"/>
      <c r="T500" s="220"/>
      <c r="AT500" s="221" t="s">
        <v>202</v>
      </c>
      <c r="AU500" s="221" t="s">
        <v>87</v>
      </c>
      <c r="AV500" s="12" t="s">
        <v>87</v>
      </c>
      <c r="AW500" s="12" t="s">
        <v>34</v>
      </c>
      <c r="AX500" s="12" t="s">
        <v>78</v>
      </c>
      <c r="AY500" s="221" t="s">
        <v>151</v>
      </c>
    </row>
    <row r="501" spans="2:51" s="12" customFormat="1" ht="11.25">
      <c r="B501" s="210"/>
      <c r="C501" s="211"/>
      <c r="D501" s="212" t="s">
        <v>202</v>
      </c>
      <c r="E501" s="213" t="s">
        <v>1</v>
      </c>
      <c r="F501" s="214" t="s">
        <v>600</v>
      </c>
      <c r="G501" s="211"/>
      <c r="H501" s="215">
        <v>9.57</v>
      </c>
      <c r="I501" s="216"/>
      <c r="J501" s="211"/>
      <c r="K501" s="211"/>
      <c r="L501" s="217"/>
      <c r="M501" s="218"/>
      <c r="N501" s="219"/>
      <c r="O501" s="219"/>
      <c r="P501" s="219"/>
      <c r="Q501" s="219"/>
      <c r="R501" s="219"/>
      <c r="S501" s="219"/>
      <c r="T501" s="220"/>
      <c r="AT501" s="221" t="s">
        <v>202</v>
      </c>
      <c r="AU501" s="221" t="s">
        <v>87</v>
      </c>
      <c r="AV501" s="12" t="s">
        <v>87</v>
      </c>
      <c r="AW501" s="12" t="s">
        <v>34</v>
      </c>
      <c r="AX501" s="12" t="s">
        <v>78</v>
      </c>
      <c r="AY501" s="221" t="s">
        <v>151</v>
      </c>
    </row>
    <row r="502" spans="2:51" s="12" customFormat="1" ht="11.25">
      <c r="B502" s="210"/>
      <c r="C502" s="211"/>
      <c r="D502" s="212" t="s">
        <v>202</v>
      </c>
      <c r="E502" s="213" t="s">
        <v>1</v>
      </c>
      <c r="F502" s="214" t="s">
        <v>601</v>
      </c>
      <c r="G502" s="211"/>
      <c r="H502" s="215">
        <v>5.58</v>
      </c>
      <c r="I502" s="216"/>
      <c r="J502" s="211"/>
      <c r="K502" s="211"/>
      <c r="L502" s="217"/>
      <c r="M502" s="218"/>
      <c r="N502" s="219"/>
      <c r="O502" s="219"/>
      <c r="P502" s="219"/>
      <c r="Q502" s="219"/>
      <c r="R502" s="219"/>
      <c r="S502" s="219"/>
      <c r="T502" s="220"/>
      <c r="AT502" s="221" t="s">
        <v>202</v>
      </c>
      <c r="AU502" s="221" t="s">
        <v>87</v>
      </c>
      <c r="AV502" s="12" t="s">
        <v>87</v>
      </c>
      <c r="AW502" s="12" t="s">
        <v>34</v>
      </c>
      <c r="AX502" s="12" t="s">
        <v>78</v>
      </c>
      <c r="AY502" s="221" t="s">
        <v>151</v>
      </c>
    </row>
    <row r="503" spans="2:51" s="12" customFormat="1" ht="11.25">
      <c r="B503" s="210"/>
      <c r="C503" s="211"/>
      <c r="D503" s="212" t="s">
        <v>202</v>
      </c>
      <c r="E503" s="213" t="s">
        <v>1</v>
      </c>
      <c r="F503" s="214" t="s">
        <v>602</v>
      </c>
      <c r="G503" s="211"/>
      <c r="H503" s="215">
        <v>14.55</v>
      </c>
      <c r="I503" s="216"/>
      <c r="J503" s="211"/>
      <c r="K503" s="211"/>
      <c r="L503" s="217"/>
      <c r="M503" s="218"/>
      <c r="N503" s="219"/>
      <c r="O503" s="219"/>
      <c r="P503" s="219"/>
      <c r="Q503" s="219"/>
      <c r="R503" s="219"/>
      <c r="S503" s="219"/>
      <c r="T503" s="220"/>
      <c r="AT503" s="221" t="s">
        <v>202</v>
      </c>
      <c r="AU503" s="221" t="s">
        <v>87</v>
      </c>
      <c r="AV503" s="12" t="s">
        <v>87</v>
      </c>
      <c r="AW503" s="12" t="s">
        <v>34</v>
      </c>
      <c r="AX503" s="12" t="s">
        <v>78</v>
      </c>
      <c r="AY503" s="221" t="s">
        <v>151</v>
      </c>
    </row>
    <row r="504" spans="2:51" s="12" customFormat="1" ht="11.25">
      <c r="B504" s="210"/>
      <c r="C504" s="211"/>
      <c r="D504" s="212" t="s">
        <v>202</v>
      </c>
      <c r="E504" s="213" t="s">
        <v>1</v>
      </c>
      <c r="F504" s="214" t="s">
        <v>603</v>
      </c>
      <c r="G504" s="211"/>
      <c r="H504" s="215">
        <v>14.78</v>
      </c>
      <c r="I504" s="216"/>
      <c r="J504" s="211"/>
      <c r="K504" s="211"/>
      <c r="L504" s="217"/>
      <c r="M504" s="218"/>
      <c r="N504" s="219"/>
      <c r="O504" s="219"/>
      <c r="P504" s="219"/>
      <c r="Q504" s="219"/>
      <c r="R504" s="219"/>
      <c r="S504" s="219"/>
      <c r="T504" s="220"/>
      <c r="AT504" s="221" t="s">
        <v>202</v>
      </c>
      <c r="AU504" s="221" t="s">
        <v>87</v>
      </c>
      <c r="AV504" s="12" t="s">
        <v>87</v>
      </c>
      <c r="AW504" s="12" t="s">
        <v>34</v>
      </c>
      <c r="AX504" s="12" t="s">
        <v>78</v>
      </c>
      <c r="AY504" s="221" t="s">
        <v>151</v>
      </c>
    </row>
    <row r="505" spans="2:51" s="12" customFormat="1" ht="11.25">
      <c r="B505" s="210"/>
      <c r="C505" s="211"/>
      <c r="D505" s="212" t="s">
        <v>202</v>
      </c>
      <c r="E505" s="213" t="s">
        <v>1</v>
      </c>
      <c r="F505" s="214" t="s">
        <v>604</v>
      </c>
      <c r="G505" s="211"/>
      <c r="H505" s="215">
        <v>9.58</v>
      </c>
      <c r="I505" s="216"/>
      <c r="J505" s="211"/>
      <c r="K505" s="211"/>
      <c r="L505" s="217"/>
      <c r="M505" s="218"/>
      <c r="N505" s="219"/>
      <c r="O505" s="219"/>
      <c r="P505" s="219"/>
      <c r="Q505" s="219"/>
      <c r="R505" s="219"/>
      <c r="S505" s="219"/>
      <c r="T505" s="220"/>
      <c r="AT505" s="221" t="s">
        <v>202</v>
      </c>
      <c r="AU505" s="221" t="s">
        <v>87</v>
      </c>
      <c r="AV505" s="12" t="s">
        <v>87</v>
      </c>
      <c r="AW505" s="12" t="s">
        <v>34</v>
      </c>
      <c r="AX505" s="12" t="s">
        <v>78</v>
      </c>
      <c r="AY505" s="221" t="s">
        <v>151</v>
      </c>
    </row>
    <row r="506" spans="2:51" s="12" customFormat="1" ht="11.25">
      <c r="B506" s="210"/>
      <c r="C506" s="211"/>
      <c r="D506" s="212" t="s">
        <v>202</v>
      </c>
      <c r="E506" s="213" t="s">
        <v>1</v>
      </c>
      <c r="F506" s="214" t="s">
        <v>605</v>
      </c>
      <c r="G506" s="211"/>
      <c r="H506" s="215">
        <v>44</v>
      </c>
      <c r="I506" s="216"/>
      <c r="J506" s="211"/>
      <c r="K506" s="211"/>
      <c r="L506" s="217"/>
      <c r="M506" s="218"/>
      <c r="N506" s="219"/>
      <c r="O506" s="219"/>
      <c r="P506" s="219"/>
      <c r="Q506" s="219"/>
      <c r="R506" s="219"/>
      <c r="S506" s="219"/>
      <c r="T506" s="220"/>
      <c r="AT506" s="221" t="s">
        <v>202</v>
      </c>
      <c r="AU506" s="221" t="s">
        <v>87</v>
      </c>
      <c r="AV506" s="12" t="s">
        <v>87</v>
      </c>
      <c r="AW506" s="12" t="s">
        <v>34</v>
      </c>
      <c r="AX506" s="12" t="s">
        <v>78</v>
      </c>
      <c r="AY506" s="221" t="s">
        <v>151</v>
      </c>
    </row>
    <row r="507" spans="2:51" s="12" customFormat="1" ht="11.25">
      <c r="B507" s="210"/>
      <c r="C507" s="211"/>
      <c r="D507" s="212" t="s">
        <v>202</v>
      </c>
      <c r="E507" s="213" t="s">
        <v>1</v>
      </c>
      <c r="F507" s="214" t="s">
        <v>606</v>
      </c>
      <c r="G507" s="211"/>
      <c r="H507" s="215">
        <v>5.12</v>
      </c>
      <c r="I507" s="216"/>
      <c r="J507" s="211"/>
      <c r="K507" s="211"/>
      <c r="L507" s="217"/>
      <c r="M507" s="218"/>
      <c r="N507" s="219"/>
      <c r="O507" s="219"/>
      <c r="P507" s="219"/>
      <c r="Q507" s="219"/>
      <c r="R507" s="219"/>
      <c r="S507" s="219"/>
      <c r="T507" s="220"/>
      <c r="AT507" s="221" t="s">
        <v>202</v>
      </c>
      <c r="AU507" s="221" t="s">
        <v>87</v>
      </c>
      <c r="AV507" s="12" t="s">
        <v>87</v>
      </c>
      <c r="AW507" s="12" t="s">
        <v>34</v>
      </c>
      <c r="AX507" s="12" t="s">
        <v>78</v>
      </c>
      <c r="AY507" s="221" t="s">
        <v>151</v>
      </c>
    </row>
    <row r="508" spans="2:51" s="12" customFormat="1" ht="11.25">
      <c r="B508" s="210"/>
      <c r="C508" s="211"/>
      <c r="D508" s="212" t="s">
        <v>202</v>
      </c>
      <c r="E508" s="213" t="s">
        <v>1</v>
      </c>
      <c r="F508" s="214" t="s">
        <v>607</v>
      </c>
      <c r="G508" s="211"/>
      <c r="H508" s="215">
        <v>8.58</v>
      </c>
      <c r="I508" s="216"/>
      <c r="J508" s="211"/>
      <c r="K508" s="211"/>
      <c r="L508" s="217"/>
      <c r="M508" s="218"/>
      <c r="N508" s="219"/>
      <c r="O508" s="219"/>
      <c r="P508" s="219"/>
      <c r="Q508" s="219"/>
      <c r="R508" s="219"/>
      <c r="S508" s="219"/>
      <c r="T508" s="220"/>
      <c r="AT508" s="221" t="s">
        <v>202</v>
      </c>
      <c r="AU508" s="221" t="s">
        <v>87</v>
      </c>
      <c r="AV508" s="12" t="s">
        <v>87</v>
      </c>
      <c r="AW508" s="12" t="s">
        <v>34</v>
      </c>
      <c r="AX508" s="12" t="s">
        <v>78</v>
      </c>
      <c r="AY508" s="221" t="s">
        <v>151</v>
      </c>
    </row>
    <row r="509" spans="2:51" s="12" customFormat="1" ht="11.25">
      <c r="B509" s="210"/>
      <c r="C509" s="211"/>
      <c r="D509" s="212" t="s">
        <v>202</v>
      </c>
      <c r="E509" s="213" t="s">
        <v>1</v>
      </c>
      <c r="F509" s="214" t="s">
        <v>608</v>
      </c>
      <c r="G509" s="211"/>
      <c r="H509" s="215">
        <v>13.27</v>
      </c>
      <c r="I509" s="216"/>
      <c r="J509" s="211"/>
      <c r="K509" s="211"/>
      <c r="L509" s="217"/>
      <c r="M509" s="218"/>
      <c r="N509" s="219"/>
      <c r="O509" s="219"/>
      <c r="P509" s="219"/>
      <c r="Q509" s="219"/>
      <c r="R509" s="219"/>
      <c r="S509" s="219"/>
      <c r="T509" s="220"/>
      <c r="AT509" s="221" t="s">
        <v>202</v>
      </c>
      <c r="AU509" s="221" t="s">
        <v>87</v>
      </c>
      <c r="AV509" s="12" t="s">
        <v>87</v>
      </c>
      <c r="AW509" s="12" t="s">
        <v>34</v>
      </c>
      <c r="AX509" s="12" t="s">
        <v>78</v>
      </c>
      <c r="AY509" s="221" t="s">
        <v>151</v>
      </c>
    </row>
    <row r="510" spans="2:51" s="12" customFormat="1" ht="11.25">
      <c r="B510" s="210"/>
      <c r="C510" s="211"/>
      <c r="D510" s="212" t="s">
        <v>202</v>
      </c>
      <c r="E510" s="213" t="s">
        <v>1</v>
      </c>
      <c r="F510" s="214" t="s">
        <v>609</v>
      </c>
      <c r="G510" s="211"/>
      <c r="H510" s="215">
        <v>7.29</v>
      </c>
      <c r="I510" s="216"/>
      <c r="J510" s="211"/>
      <c r="K510" s="211"/>
      <c r="L510" s="217"/>
      <c r="M510" s="218"/>
      <c r="N510" s="219"/>
      <c r="O510" s="219"/>
      <c r="P510" s="219"/>
      <c r="Q510" s="219"/>
      <c r="R510" s="219"/>
      <c r="S510" s="219"/>
      <c r="T510" s="220"/>
      <c r="AT510" s="221" t="s">
        <v>202</v>
      </c>
      <c r="AU510" s="221" t="s">
        <v>87</v>
      </c>
      <c r="AV510" s="12" t="s">
        <v>87</v>
      </c>
      <c r="AW510" s="12" t="s">
        <v>34</v>
      </c>
      <c r="AX510" s="12" t="s">
        <v>78</v>
      </c>
      <c r="AY510" s="221" t="s">
        <v>151</v>
      </c>
    </row>
    <row r="511" spans="2:51" s="12" customFormat="1" ht="11.25">
      <c r="B511" s="210"/>
      <c r="C511" s="211"/>
      <c r="D511" s="212" t="s">
        <v>202</v>
      </c>
      <c r="E511" s="213" t="s">
        <v>1</v>
      </c>
      <c r="F511" s="214" t="s">
        <v>610</v>
      </c>
      <c r="G511" s="211"/>
      <c r="H511" s="215">
        <v>3.98</v>
      </c>
      <c r="I511" s="216"/>
      <c r="J511" s="211"/>
      <c r="K511" s="211"/>
      <c r="L511" s="217"/>
      <c r="M511" s="218"/>
      <c r="N511" s="219"/>
      <c r="O511" s="219"/>
      <c r="P511" s="219"/>
      <c r="Q511" s="219"/>
      <c r="R511" s="219"/>
      <c r="S511" s="219"/>
      <c r="T511" s="220"/>
      <c r="AT511" s="221" t="s">
        <v>202</v>
      </c>
      <c r="AU511" s="221" t="s">
        <v>87</v>
      </c>
      <c r="AV511" s="12" t="s">
        <v>87</v>
      </c>
      <c r="AW511" s="12" t="s">
        <v>34</v>
      </c>
      <c r="AX511" s="12" t="s">
        <v>78</v>
      </c>
      <c r="AY511" s="221" t="s">
        <v>151</v>
      </c>
    </row>
    <row r="512" spans="2:51" s="12" customFormat="1" ht="11.25">
      <c r="B512" s="210"/>
      <c r="C512" s="211"/>
      <c r="D512" s="212" t="s">
        <v>202</v>
      </c>
      <c r="E512" s="213" t="s">
        <v>1</v>
      </c>
      <c r="F512" s="214" t="s">
        <v>611</v>
      </c>
      <c r="G512" s="211"/>
      <c r="H512" s="215">
        <v>27.83</v>
      </c>
      <c r="I512" s="216"/>
      <c r="J512" s="211"/>
      <c r="K512" s="211"/>
      <c r="L512" s="217"/>
      <c r="M512" s="218"/>
      <c r="N512" s="219"/>
      <c r="O512" s="219"/>
      <c r="P512" s="219"/>
      <c r="Q512" s="219"/>
      <c r="R512" s="219"/>
      <c r="S512" s="219"/>
      <c r="T512" s="220"/>
      <c r="AT512" s="221" t="s">
        <v>202</v>
      </c>
      <c r="AU512" s="221" t="s">
        <v>87</v>
      </c>
      <c r="AV512" s="12" t="s">
        <v>87</v>
      </c>
      <c r="AW512" s="12" t="s">
        <v>34</v>
      </c>
      <c r="AX512" s="12" t="s">
        <v>78</v>
      </c>
      <c r="AY512" s="221" t="s">
        <v>151</v>
      </c>
    </row>
    <row r="513" spans="2:51" s="12" customFormat="1" ht="11.25">
      <c r="B513" s="210"/>
      <c r="C513" s="211"/>
      <c r="D513" s="212" t="s">
        <v>202</v>
      </c>
      <c r="E513" s="213" t="s">
        <v>1</v>
      </c>
      <c r="F513" s="214" t="s">
        <v>612</v>
      </c>
      <c r="G513" s="211"/>
      <c r="H513" s="215">
        <v>7.76</v>
      </c>
      <c r="I513" s="216"/>
      <c r="J513" s="211"/>
      <c r="K513" s="211"/>
      <c r="L513" s="217"/>
      <c r="M513" s="218"/>
      <c r="N513" s="219"/>
      <c r="O513" s="219"/>
      <c r="P513" s="219"/>
      <c r="Q513" s="219"/>
      <c r="R513" s="219"/>
      <c r="S513" s="219"/>
      <c r="T513" s="220"/>
      <c r="AT513" s="221" t="s">
        <v>202</v>
      </c>
      <c r="AU513" s="221" t="s">
        <v>87</v>
      </c>
      <c r="AV513" s="12" t="s">
        <v>87</v>
      </c>
      <c r="AW513" s="12" t="s">
        <v>34</v>
      </c>
      <c r="AX513" s="12" t="s">
        <v>78</v>
      </c>
      <c r="AY513" s="221" t="s">
        <v>151</v>
      </c>
    </row>
    <row r="514" spans="2:51" s="12" customFormat="1" ht="11.25">
      <c r="B514" s="210"/>
      <c r="C514" s="211"/>
      <c r="D514" s="212" t="s">
        <v>202</v>
      </c>
      <c r="E514" s="213" t="s">
        <v>1</v>
      </c>
      <c r="F514" s="214" t="s">
        <v>613</v>
      </c>
      <c r="G514" s="211"/>
      <c r="H514" s="215">
        <v>7.33</v>
      </c>
      <c r="I514" s="216"/>
      <c r="J514" s="211"/>
      <c r="K514" s="211"/>
      <c r="L514" s="217"/>
      <c r="M514" s="218"/>
      <c r="N514" s="219"/>
      <c r="O514" s="219"/>
      <c r="P514" s="219"/>
      <c r="Q514" s="219"/>
      <c r="R514" s="219"/>
      <c r="S514" s="219"/>
      <c r="T514" s="220"/>
      <c r="AT514" s="221" t="s">
        <v>202</v>
      </c>
      <c r="AU514" s="221" t="s">
        <v>87</v>
      </c>
      <c r="AV514" s="12" t="s">
        <v>87</v>
      </c>
      <c r="AW514" s="12" t="s">
        <v>34</v>
      </c>
      <c r="AX514" s="12" t="s">
        <v>78</v>
      </c>
      <c r="AY514" s="221" t="s">
        <v>151</v>
      </c>
    </row>
    <row r="515" spans="2:51" s="12" customFormat="1" ht="11.25">
      <c r="B515" s="210"/>
      <c r="C515" s="211"/>
      <c r="D515" s="212" t="s">
        <v>202</v>
      </c>
      <c r="E515" s="213" t="s">
        <v>1</v>
      </c>
      <c r="F515" s="214" t="s">
        <v>614</v>
      </c>
      <c r="G515" s="211"/>
      <c r="H515" s="215">
        <v>11.36</v>
      </c>
      <c r="I515" s="216"/>
      <c r="J515" s="211"/>
      <c r="K515" s="211"/>
      <c r="L515" s="217"/>
      <c r="M515" s="218"/>
      <c r="N515" s="219"/>
      <c r="O515" s="219"/>
      <c r="P515" s="219"/>
      <c r="Q515" s="219"/>
      <c r="R515" s="219"/>
      <c r="S515" s="219"/>
      <c r="T515" s="220"/>
      <c r="AT515" s="221" t="s">
        <v>202</v>
      </c>
      <c r="AU515" s="221" t="s">
        <v>87</v>
      </c>
      <c r="AV515" s="12" t="s">
        <v>87</v>
      </c>
      <c r="AW515" s="12" t="s">
        <v>34</v>
      </c>
      <c r="AX515" s="12" t="s">
        <v>78</v>
      </c>
      <c r="AY515" s="221" t="s">
        <v>151</v>
      </c>
    </row>
    <row r="516" spans="2:51" s="12" customFormat="1" ht="11.25">
      <c r="B516" s="210"/>
      <c r="C516" s="211"/>
      <c r="D516" s="212" t="s">
        <v>202</v>
      </c>
      <c r="E516" s="213" t="s">
        <v>1</v>
      </c>
      <c r="F516" s="214" t="s">
        <v>615</v>
      </c>
      <c r="G516" s="211"/>
      <c r="H516" s="215">
        <v>7.96</v>
      </c>
      <c r="I516" s="216"/>
      <c r="J516" s="211"/>
      <c r="K516" s="211"/>
      <c r="L516" s="217"/>
      <c r="M516" s="218"/>
      <c r="N516" s="219"/>
      <c r="O516" s="219"/>
      <c r="P516" s="219"/>
      <c r="Q516" s="219"/>
      <c r="R516" s="219"/>
      <c r="S516" s="219"/>
      <c r="T516" s="220"/>
      <c r="AT516" s="221" t="s">
        <v>202</v>
      </c>
      <c r="AU516" s="221" t="s">
        <v>87</v>
      </c>
      <c r="AV516" s="12" t="s">
        <v>87</v>
      </c>
      <c r="AW516" s="12" t="s">
        <v>34</v>
      </c>
      <c r="AX516" s="12" t="s">
        <v>78</v>
      </c>
      <c r="AY516" s="221" t="s">
        <v>151</v>
      </c>
    </row>
    <row r="517" spans="2:51" s="12" customFormat="1" ht="11.25">
      <c r="B517" s="210"/>
      <c r="C517" s="211"/>
      <c r="D517" s="212" t="s">
        <v>202</v>
      </c>
      <c r="E517" s="213" t="s">
        <v>1</v>
      </c>
      <c r="F517" s="214" t="s">
        <v>616</v>
      </c>
      <c r="G517" s="211"/>
      <c r="H517" s="215">
        <v>3.87</v>
      </c>
      <c r="I517" s="216"/>
      <c r="J517" s="211"/>
      <c r="K517" s="211"/>
      <c r="L517" s="217"/>
      <c r="M517" s="218"/>
      <c r="N517" s="219"/>
      <c r="O517" s="219"/>
      <c r="P517" s="219"/>
      <c r="Q517" s="219"/>
      <c r="R517" s="219"/>
      <c r="S517" s="219"/>
      <c r="T517" s="220"/>
      <c r="AT517" s="221" t="s">
        <v>202</v>
      </c>
      <c r="AU517" s="221" t="s">
        <v>87</v>
      </c>
      <c r="AV517" s="12" t="s">
        <v>87</v>
      </c>
      <c r="AW517" s="12" t="s">
        <v>34</v>
      </c>
      <c r="AX517" s="12" t="s">
        <v>78</v>
      </c>
      <c r="AY517" s="221" t="s">
        <v>151</v>
      </c>
    </row>
    <row r="518" spans="2:51" s="13" customFormat="1" ht="11.25">
      <c r="B518" s="222"/>
      <c r="C518" s="223"/>
      <c r="D518" s="212" t="s">
        <v>202</v>
      </c>
      <c r="E518" s="224" t="s">
        <v>1</v>
      </c>
      <c r="F518" s="225" t="s">
        <v>243</v>
      </c>
      <c r="G518" s="223"/>
      <c r="H518" s="226">
        <v>264.13</v>
      </c>
      <c r="I518" s="227"/>
      <c r="J518" s="223"/>
      <c r="K518" s="223"/>
      <c r="L518" s="228"/>
      <c r="M518" s="229"/>
      <c r="N518" s="230"/>
      <c r="O518" s="230"/>
      <c r="P518" s="230"/>
      <c r="Q518" s="230"/>
      <c r="R518" s="230"/>
      <c r="S518" s="230"/>
      <c r="T518" s="231"/>
      <c r="AT518" s="232" t="s">
        <v>202</v>
      </c>
      <c r="AU518" s="232" t="s">
        <v>87</v>
      </c>
      <c r="AV518" s="13" t="s">
        <v>167</v>
      </c>
      <c r="AW518" s="13" t="s">
        <v>34</v>
      </c>
      <c r="AX518" s="13" t="s">
        <v>14</v>
      </c>
      <c r="AY518" s="232" t="s">
        <v>151</v>
      </c>
    </row>
    <row r="519" spans="2:65" s="1" customFormat="1" ht="24" customHeight="1">
      <c r="B519" s="34"/>
      <c r="C519" s="236" t="s">
        <v>975</v>
      </c>
      <c r="D519" s="236" t="s">
        <v>318</v>
      </c>
      <c r="E519" s="237" t="s">
        <v>976</v>
      </c>
      <c r="F519" s="238" t="s">
        <v>977</v>
      </c>
      <c r="G519" s="239" t="s">
        <v>188</v>
      </c>
      <c r="H519" s="240">
        <v>303.6</v>
      </c>
      <c r="I519" s="241"/>
      <c r="J519" s="242">
        <f>ROUND(I519*H519,2)</f>
        <v>0</v>
      </c>
      <c r="K519" s="238" t="s">
        <v>157</v>
      </c>
      <c r="L519" s="243"/>
      <c r="M519" s="244" t="s">
        <v>1</v>
      </c>
      <c r="N519" s="245" t="s">
        <v>43</v>
      </c>
      <c r="O519" s="66"/>
      <c r="P519" s="192">
        <f>O519*H519</f>
        <v>0</v>
      </c>
      <c r="Q519" s="192">
        <v>0.00061</v>
      </c>
      <c r="R519" s="192">
        <f>Q519*H519</f>
        <v>0.185196</v>
      </c>
      <c r="S519" s="192">
        <v>0</v>
      </c>
      <c r="T519" s="193">
        <f>S519*H519</f>
        <v>0</v>
      </c>
      <c r="AR519" s="194" t="s">
        <v>430</v>
      </c>
      <c r="AT519" s="194" t="s">
        <v>318</v>
      </c>
      <c r="AU519" s="194" t="s">
        <v>87</v>
      </c>
      <c r="AY519" s="17" t="s">
        <v>151</v>
      </c>
      <c r="BE519" s="195">
        <f>IF(N519="základní",J519,0)</f>
        <v>0</v>
      </c>
      <c r="BF519" s="195">
        <f>IF(N519="snížená",J519,0)</f>
        <v>0</v>
      </c>
      <c r="BG519" s="195">
        <f>IF(N519="zákl. přenesená",J519,0)</f>
        <v>0</v>
      </c>
      <c r="BH519" s="195">
        <f>IF(N519="sníž. přenesená",J519,0)</f>
        <v>0</v>
      </c>
      <c r="BI519" s="195">
        <f>IF(N519="nulová",J519,0)</f>
        <v>0</v>
      </c>
      <c r="BJ519" s="17" t="s">
        <v>14</v>
      </c>
      <c r="BK519" s="195">
        <f>ROUND(I519*H519,2)</f>
        <v>0</v>
      </c>
      <c r="BL519" s="17" t="s">
        <v>264</v>
      </c>
      <c r="BM519" s="194" t="s">
        <v>978</v>
      </c>
    </row>
    <row r="520" spans="2:51" s="12" customFormat="1" ht="11.25">
      <c r="B520" s="210"/>
      <c r="C520" s="211"/>
      <c r="D520" s="212" t="s">
        <v>202</v>
      </c>
      <c r="E520" s="213" t="s">
        <v>1</v>
      </c>
      <c r="F520" s="214" t="s">
        <v>979</v>
      </c>
      <c r="G520" s="211"/>
      <c r="H520" s="215">
        <v>303.6</v>
      </c>
      <c r="I520" s="216"/>
      <c r="J520" s="211"/>
      <c r="K520" s="211"/>
      <c r="L520" s="217"/>
      <c r="M520" s="218"/>
      <c r="N520" s="219"/>
      <c r="O520" s="219"/>
      <c r="P520" s="219"/>
      <c r="Q520" s="219"/>
      <c r="R520" s="219"/>
      <c r="S520" s="219"/>
      <c r="T520" s="220"/>
      <c r="AT520" s="221" t="s">
        <v>202</v>
      </c>
      <c r="AU520" s="221" t="s">
        <v>87</v>
      </c>
      <c r="AV520" s="12" t="s">
        <v>87</v>
      </c>
      <c r="AW520" s="12" t="s">
        <v>34</v>
      </c>
      <c r="AX520" s="12" t="s">
        <v>78</v>
      </c>
      <c r="AY520" s="221" t="s">
        <v>151</v>
      </c>
    </row>
    <row r="521" spans="2:51" s="13" customFormat="1" ht="11.25">
      <c r="B521" s="222"/>
      <c r="C521" s="223"/>
      <c r="D521" s="212" t="s">
        <v>202</v>
      </c>
      <c r="E521" s="224" t="s">
        <v>1</v>
      </c>
      <c r="F521" s="225" t="s">
        <v>243</v>
      </c>
      <c r="G521" s="223"/>
      <c r="H521" s="226">
        <v>303.6</v>
      </c>
      <c r="I521" s="227"/>
      <c r="J521" s="223"/>
      <c r="K521" s="223"/>
      <c r="L521" s="228"/>
      <c r="M521" s="229"/>
      <c r="N521" s="230"/>
      <c r="O521" s="230"/>
      <c r="P521" s="230"/>
      <c r="Q521" s="230"/>
      <c r="R521" s="230"/>
      <c r="S521" s="230"/>
      <c r="T521" s="231"/>
      <c r="AT521" s="232" t="s">
        <v>202</v>
      </c>
      <c r="AU521" s="232" t="s">
        <v>87</v>
      </c>
      <c r="AV521" s="13" t="s">
        <v>167</v>
      </c>
      <c r="AW521" s="13" t="s">
        <v>34</v>
      </c>
      <c r="AX521" s="13" t="s">
        <v>14</v>
      </c>
      <c r="AY521" s="232" t="s">
        <v>151</v>
      </c>
    </row>
    <row r="522" spans="2:65" s="1" customFormat="1" ht="24" customHeight="1">
      <c r="B522" s="34"/>
      <c r="C522" s="183" t="s">
        <v>980</v>
      </c>
      <c r="D522" s="183" t="s">
        <v>153</v>
      </c>
      <c r="E522" s="184" t="s">
        <v>981</v>
      </c>
      <c r="F522" s="185" t="s">
        <v>982</v>
      </c>
      <c r="G522" s="186" t="s">
        <v>188</v>
      </c>
      <c r="H522" s="187">
        <v>318</v>
      </c>
      <c r="I522" s="188"/>
      <c r="J522" s="189">
        <f>ROUND(I522*H522,2)</f>
        <v>0</v>
      </c>
      <c r="K522" s="185" t="s">
        <v>157</v>
      </c>
      <c r="L522" s="38"/>
      <c r="M522" s="190" t="s">
        <v>1</v>
      </c>
      <c r="N522" s="191" t="s">
        <v>43</v>
      </c>
      <c r="O522" s="66"/>
      <c r="P522" s="192">
        <f>O522*H522</f>
        <v>0</v>
      </c>
      <c r="Q522" s="192">
        <v>1E-05</v>
      </c>
      <c r="R522" s="192">
        <f>Q522*H522</f>
        <v>0.00318</v>
      </c>
      <c r="S522" s="192">
        <v>0</v>
      </c>
      <c r="T522" s="193">
        <f>S522*H522</f>
        <v>0</v>
      </c>
      <c r="AR522" s="194" t="s">
        <v>264</v>
      </c>
      <c r="AT522" s="194" t="s">
        <v>153</v>
      </c>
      <c r="AU522" s="194" t="s">
        <v>87</v>
      </c>
      <c r="AY522" s="17" t="s">
        <v>151</v>
      </c>
      <c r="BE522" s="195">
        <f>IF(N522="základní",J522,0)</f>
        <v>0</v>
      </c>
      <c r="BF522" s="195">
        <f>IF(N522="snížená",J522,0)</f>
        <v>0</v>
      </c>
      <c r="BG522" s="195">
        <f>IF(N522="zákl. přenesená",J522,0)</f>
        <v>0</v>
      </c>
      <c r="BH522" s="195">
        <f>IF(N522="sníž. přenesená",J522,0)</f>
        <v>0</v>
      </c>
      <c r="BI522" s="195">
        <f>IF(N522="nulová",J522,0)</f>
        <v>0</v>
      </c>
      <c r="BJ522" s="17" t="s">
        <v>14</v>
      </c>
      <c r="BK522" s="195">
        <f>ROUND(I522*H522,2)</f>
        <v>0</v>
      </c>
      <c r="BL522" s="17" t="s">
        <v>264</v>
      </c>
      <c r="BM522" s="194" t="s">
        <v>983</v>
      </c>
    </row>
    <row r="523" spans="2:51" s="12" customFormat="1" ht="11.25">
      <c r="B523" s="210"/>
      <c r="C523" s="211"/>
      <c r="D523" s="212" t="s">
        <v>202</v>
      </c>
      <c r="E523" s="213" t="s">
        <v>1</v>
      </c>
      <c r="F523" s="214" t="s">
        <v>984</v>
      </c>
      <c r="G523" s="211"/>
      <c r="H523" s="215">
        <v>318</v>
      </c>
      <c r="I523" s="216"/>
      <c r="J523" s="211"/>
      <c r="K523" s="211"/>
      <c r="L523" s="217"/>
      <c r="M523" s="218"/>
      <c r="N523" s="219"/>
      <c r="O523" s="219"/>
      <c r="P523" s="219"/>
      <c r="Q523" s="219"/>
      <c r="R523" s="219"/>
      <c r="S523" s="219"/>
      <c r="T523" s="220"/>
      <c r="AT523" s="221" t="s">
        <v>202</v>
      </c>
      <c r="AU523" s="221" t="s">
        <v>87</v>
      </c>
      <c r="AV523" s="12" t="s">
        <v>87</v>
      </c>
      <c r="AW523" s="12" t="s">
        <v>34</v>
      </c>
      <c r="AX523" s="12" t="s">
        <v>14</v>
      </c>
      <c r="AY523" s="221" t="s">
        <v>151</v>
      </c>
    </row>
    <row r="524" spans="2:65" s="1" customFormat="1" ht="16.5" customHeight="1">
      <c r="B524" s="34"/>
      <c r="C524" s="236" t="s">
        <v>985</v>
      </c>
      <c r="D524" s="236" t="s">
        <v>318</v>
      </c>
      <c r="E524" s="237" t="s">
        <v>986</v>
      </c>
      <c r="F524" s="238" t="s">
        <v>987</v>
      </c>
      <c r="G524" s="239" t="s">
        <v>188</v>
      </c>
      <c r="H524" s="240">
        <v>349.8</v>
      </c>
      <c r="I524" s="241"/>
      <c r="J524" s="242">
        <f>ROUND(I524*H524,2)</f>
        <v>0</v>
      </c>
      <c r="K524" s="238" t="s">
        <v>157</v>
      </c>
      <c r="L524" s="243"/>
      <c r="M524" s="244" t="s">
        <v>1</v>
      </c>
      <c r="N524" s="245" t="s">
        <v>43</v>
      </c>
      <c r="O524" s="66"/>
      <c r="P524" s="192">
        <f>O524*H524</f>
        <v>0</v>
      </c>
      <c r="Q524" s="192">
        <v>0.0003</v>
      </c>
      <c r="R524" s="192">
        <f>Q524*H524</f>
        <v>0.10493999999999999</v>
      </c>
      <c r="S524" s="192">
        <v>0</v>
      </c>
      <c r="T524" s="193">
        <f>S524*H524</f>
        <v>0</v>
      </c>
      <c r="AR524" s="194" t="s">
        <v>430</v>
      </c>
      <c r="AT524" s="194" t="s">
        <v>318</v>
      </c>
      <c r="AU524" s="194" t="s">
        <v>87</v>
      </c>
      <c r="AY524" s="17" t="s">
        <v>151</v>
      </c>
      <c r="BE524" s="195">
        <f>IF(N524="základní",J524,0)</f>
        <v>0</v>
      </c>
      <c r="BF524" s="195">
        <f>IF(N524="snížená",J524,0)</f>
        <v>0</v>
      </c>
      <c r="BG524" s="195">
        <f>IF(N524="zákl. přenesená",J524,0)</f>
        <v>0</v>
      </c>
      <c r="BH524" s="195">
        <f>IF(N524="sníž. přenesená",J524,0)</f>
        <v>0</v>
      </c>
      <c r="BI524" s="195">
        <f>IF(N524="nulová",J524,0)</f>
        <v>0</v>
      </c>
      <c r="BJ524" s="17" t="s">
        <v>14</v>
      </c>
      <c r="BK524" s="195">
        <f>ROUND(I524*H524,2)</f>
        <v>0</v>
      </c>
      <c r="BL524" s="17" t="s">
        <v>264</v>
      </c>
      <c r="BM524" s="194" t="s">
        <v>988</v>
      </c>
    </row>
    <row r="525" spans="2:51" s="12" customFormat="1" ht="11.25">
      <c r="B525" s="210"/>
      <c r="C525" s="211"/>
      <c r="D525" s="212" t="s">
        <v>202</v>
      </c>
      <c r="E525" s="213" t="s">
        <v>1</v>
      </c>
      <c r="F525" s="214" t="s">
        <v>989</v>
      </c>
      <c r="G525" s="211"/>
      <c r="H525" s="215">
        <v>349.8</v>
      </c>
      <c r="I525" s="216"/>
      <c r="J525" s="211"/>
      <c r="K525" s="211"/>
      <c r="L525" s="217"/>
      <c r="M525" s="218"/>
      <c r="N525" s="219"/>
      <c r="O525" s="219"/>
      <c r="P525" s="219"/>
      <c r="Q525" s="219"/>
      <c r="R525" s="219"/>
      <c r="S525" s="219"/>
      <c r="T525" s="220"/>
      <c r="AT525" s="221" t="s">
        <v>202</v>
      </c>
      <c r="AU525" s="221" t="s">
        <v>87</v>
      </c>
      <c r="AV525" s="12" t="s">
        <v>87</v>
      </c>
      <c r="AW525" s="12" t="s">
        <v>34</v>
      </c>
      <c r="AX525" s="12" t="s">
        <v>14</v>
      </c>
      <c r="AY525" s="221" t="s">
        <v>151</v>
      </c>
    </row>
    <row r="526" spans="2:65" s="1" customFormat="1" ht="24" customHeight="1">
      <c r="B526" s="34"/>
      <c r="C526" s="183" t="s">
        <v>990</v>
      </c>
      <c r="D526" s="183" t="s">
        <v>153</v>
      </c>
      <c r="E526" s="184" t="s">
        <v>991</v>
      </c>
      <c r="F526" s="185" t="s">
        <v>992</v>
      </c>
      <c r="G526" s="186" t="s">
        <v>237</v>
      </c>
      <c r="H526" s="187">
        <v>2.505</v>
      </c>
      <c r="I526" s="188"/>
      <c r="J526" s="189">
        <f>ROUND(I526*H526,2)</f>
        <v>0</v>
      </c>
      <c r="K526" s="185" t="s">
        <v>157</v>
      </c>
      <c r="L526" s="38"/>
      <c r="M526" s="190" t="s">
        <v>1</v>
      </c>
      <c r="N526" s="191" t="s">
        <v>43</v>
      </c>
      <c r="O526" s="66"/>
      <c r="P526" s="192">
        <f>O526*H526</f>
        <v>0</v>
      </c>
      <c r="Q526" s="192">
        <v>0</v>
      </c>
      <c r="R526" s="192">
        <f>Q526*H526</f>
        <v>0</v>
      </c>
      <c r="S526" s="192">
        <v>0</v>
      </c>
      <c r="T526" s="193">
        <f>S526*H526</f>
        <v>0</v>
      </c>
      <c r="AR526" s="194" t="s">
        <v>264</v>
      </c>
      <c r="AT526" s="194" t="s">
        <v>153</v>
      </c>
      <c r="AU526" s="194" t="s">
        <v>87</v>
      </c>
      <c r="AY526" s="17" t="s">
        <v>151</v>
      </c>
      <c r="BE526" s="195">
        <f>IF(N526="základní",J526,0)</f>
        <v>0</v>
      </c>
      <c r="BF526" s="195">
        <f>IF(N526="snížená",J526,0)</f>
        <v>0</v>
      </c>
      <c r="BG526" s="195">
        <f>IF(N526="zákl. přenesená",J526,0)</f>
        <v>0</v>
      </c>
      <c r="BH526" s="195">
        <f>IF(N526="sníž. přenesená",J526,0)</f>
        <v>0</v>
      </c>
      <c r="BI526" s="195">
        <f>IF(N526="nulová",J526,0)</f>
        <v>0</v>
      </c>
      <c r="BJ526" s="17" t="s">
        <v>14</v>
      </c>
      <c r="BK526" s="195">
        <f>ROUND(I526*H526,2)</f>
        <v>0</v>
      </c>
      <c r="BL526" s="17" t="s">
        <v>264</v>
      </c>
      <c r="BM526" s="194" t="s">
        <v>993</v>
      </c>
    </row>
    <row r="527" spans="2:63" s="10" customFormat="1" ht="22.9" customHeight="1">
      <c r="B527" s="169"/>
      <c r="C527" s="170"/>
      <c r="D527" s="171" t="s">
        <v>77</v>
      </c>
      <c r="E527" s="208" t="s">
        <v>106</v>
      </c>
      <c r="F527" s="208" t="s">
        <v>994</v>
      </c>
      <c r="G527" s="170"/>
      <c r="H527" s="170"/>
      <c r="I527" s="173"/>
      <c r="J527" s="209">
        <f>BK527</f>
        <v>0</v>
      </c>
      <c r="K527" s="170"/>
      <c r="L527" s="175"/>
      <c r="M527" s="176"/>
      <c r="N527" s="177"/>
      <c r="O527" s="177"/>
      <c r="P527" s="178">
        <f>SUM(P528:P529)</f>
        <v>0</v>
      </c>
      <c r="Q527" s="177"/>
      <c r="R527" s="178">
        <f>SUM(R528:R529)</f>
        <v>0.00426</v>
      </c>
      <c r="S527" s="177"/>
      <c r="T527" s="179">
        <f>SUM(T528:T529)</f>
        <v>0</v>
      </c>
      <c r="AR527" s="180" t="s">
        <v>87</v>
      </c>
      <c r="AT527" s="181" t="s">
        <v>77</v>
      </c>
      <c r="AU527" s="181" t="s">
        <v>14</v>
      </c>
      <c r="AY527" s="180" t="s">
        <v>151</v>
      </c>
      <c r="BK527" s="182">
        <f>SUM(BK528:BK529)</f>
        <v>0</v>
      </c>
    </row>
    <row r="528" spans="2:65" s="1" customFormat="1" ht="24" customHeight="1">
      <c r="B528" s="34"/>
      <c r="C528" s="183" t="s">
        <v>995</v>
      </c>
      <c r="D528" s="183" t="s">
        <v>153</v>
      </c>
      <c r="E528" s="184" t="s">
        <v>996</v>
      </c>
      <c r="F528" s="185" t="s">
        <v>997</v>
      </c>
      <c r="G528" s="186" t="s">
        <v>412</v>
      </c>
      <c r="H528" s="187">
        <v>2</v>
      </c>
      <c r="I528" s="188"/>
      <c r="J528" s="189">
        <f>ROUND(I528*H528,2)</f>
        <v>0</v>
      </c>
      <c r="K528" s="185" t="s">
        <v>157</v>
      </c>
      <c r="L528" s="38"/>
      <c r="M528" s="190" t="s">
        <v>1</v>
      </c>
      <c r="N528" s="191" t="s">
        <v>43</v>
      </c>
      <c r="O528" s="66"/>
      <c r="P528" s="192">
        <f>O528*H528</f>
        <v>0</v>
      </c>
      <c r="Q528" s="192">
        <v>0.00213</v>
      </c>
      <c r="R528" s="192">
        <f>Q528*H528</f>
        <v>0.00426</v>
      </c>
      <c r="S528" s="192">
        <v>0</v>
      </c>
      <c r="T528" s="193">
        <f>S528*H528</f>
        <v>0</v>
      </c>
      <c r="AR528" s="194" t="s">
        <v>264</v>
      </c>
      <c r="AT528" s="194" t="s">
        <v>153</v>
      </c>
      <c r="AU528" s="194" t="s">
        <v>87</v>
      </c>
      <c r="AY528" s="17" t="s">
        <v>151</v>
      </c>
      <c r="BE528" s="195">
        <f>IF(N528="základní",J528,0)</f>
        <v>0</v>
      </c>
      <c r="BF528" s="195">
        <f>IF(N528="snížená",J528,0)</f>
        <v>0</v>
      </c>
      <c r="BG528" s="195">
        <f>IF(N528="zákl. přenesená",J528,0)</f>
        <v>0</v>
      </c>
      <c r="BH528" s="195">
        <f>IF(N528="sníž. přenesená",J528,0)</f>
        <v>0</v>
      </c>
      <c r="BI528" s="195">
        <f>IF(N528="nulová",J528,0)</f>
        <v>0</v>
      </c>
      <c r="BJ528" s="17" t="s">
        <v>14</v>
      </c>
      <c r="BK528" s="195">
        <f>ROUND(I528*H528,2)</f>
        <v>0</v>
      </c>
      <c r="BL528" s="17" t="s">
        <v>264</v>
      </c>
      <c r="BM528" s="194" t="s">
        <v>998</v>
      </c>
    </row>
    <row r="529" spans="2:65" s="1" customFormat="1" ht="24" customHeight="1">
      <c r="B529" s="34"/>
      <c r="C529" s="183" t="s">
        <v>999</v>
      </c>
      <c r="D529" s="183" t="s">
        <v>153</v>
      </c>
      <c r="E529" s="184" t="s">
        <v>1000</v>
      </c>
      <c r="F529" s="185" t="s">
        <v>1001</v>
      </c>
      <c r="G529" s="186" t="s">
        <v>237</v>
      </c>
      <c r="H529" s="187">
        <v>0.004</v>
      </c>
      <c r="I529" s="188"/>
      <c r="J529" s="189">
        <f>ROUND(I529*H529,2)</f>
        <v>0</v>
      </c>
      <c r="K529" s="185" t="s">
        <v>157</v>
      </c>
      <c r="L529" s="38"/>
      <c r="M529" s="190" t="s">
        <v>1</v>
      </c>
      <c r="N529" s="191" t="s">
        <v>43</v>
      </c>
      <c r="O529" s="66"/>
      <c r="P529" s="192">
        <f>O529*H529</f>
        <v>0</v>
      </c>
      <c r="Q529" s="192">
        <v>0</v>
      </c>
      <c r="R529" s="192">
        <f>Q529*H529</f>
        <v>0</v>
      </c>
      <c r="S529" s="192">
        <v>0</v>
      </c>
      <c r="T529" s="193">
        <f>S529*H529</f>
        <v>0</v>
      </c>
      <c r="AR529" s="194" t="s">
        <v>264</v>
      </c>
      <c r="AT529" s="194" t="s">
        <v>153</v>
      </c>
      <c r="AU529" s="194" t="s">
        <v>87</v>
      </c>
      <c r="AY529" s="17" t="s">
        <v>151</v>
      </c>
      <c r="BE529" s="195">
        <f>IF(N529="základní",J529,0)</f>
        <v>0</v>
      </c>
      <c r="BF529" s="195">
        <f>IF(N529="snížená",J529,0)</f>
        <v>0</v>
      </c>
      <c r="BG529" s="195">
        <f>IF(N529="zákl. přenesená",J529,0)</f>
        <v>0</v>
      </c>
      <c r="BH529" s="195">
        <f>IF(N529="sníž. přenesená",J529,0)</f>
        <v>0</v>
      </c>
      <c r="BI529" s="195">
        <f>IF(N529="nulová",J529,0)</f>
        <v>0</v>
      </c>
      <c r="BJ529" s="17" t="s">
        <v>14</v>
      </c>
      <c r="BK529" s="195">
        <f>ROUND(I529*H529,2)</f>
        <v>0</v>
      </c>
      <c r="BL529" s="17" t="s">
        <v>264</v>
      </c>
      <c r="BM529" s="194" t="s">
        <v>1002</v>
      </c>
    </row>
    <row r="530" spans="2:63" s="10" customFormat="1" ht="22.9" customHeight="1">
      <c r="B530" s="169"/>
      <c r="C530" s="170"/>
      <c r="D530" s="171" t="s">
        <v>77</v>
      </c>
      <c r="E530" s="208" t="s">
        <v>1003</v>
      </c>
      <c r="F530" s="208" t="s">
        <v>1004</v>
      </c>
      <c r="G530" s="170"/>
      <c r="H530" s="170"/>
      <c r="I530" s="173"/>
      <c r="J530" s="209">
        <f>BK530</f>
        <v>0</v>
      </c>
      <c r="K530" s="170"/>
      <c r="L530" s="175"/>
      <c r="M530" s="176"/>
      <c r="N530" s="177"/>
      <c r="O530" s="177"/>
      <c r="P530" s="178">
        <f>SUM(P531:P562)</f>
        <v>0</v>
      </c>
      <c r="Q530" s="177"/>
      <c r="R530" s="178">
        <f>SUM(R531:R562)</f>
        <v>3.96806398</v>
      </c>
      <c r="S530" s="177"/>
      <c r="T530" s="179">
        <f>SUM(T531:T562)</f>
        <v>0</v>
      </c>
      <c r="AR530" s="180" t="s">
        <v>87</v>
      </c>
      <c r="AT530" s="181" t="s">
        <v>77</v>
      </c>
      <c r="AU530" s="181" t="s">
        <v>14</v>
      </c>
      <c r="AY530" s="180" t="s">
        <v>151</v>
      </c>
      <c r="BK530" s="182">
        <f>SUM(BK531:BK562)</f>
        <v>0</v>
      </c>
    </row>
    <row r="531" spans="2:65" s="1" customFormat="1" ht="24" customHeight="1">
      <c r="B531" s="34"/>
      <c r="C531" s="183" t="s">
        <v>1005</v>
      </c>
      <c r="D531" s="183" t="s">
        <v>153</v>
      </c>
      <c r="E531" s="184" t="s">
        <v>1006</v>
      </c>
      <c r="F531" s="185" t="s">
        <v>1007</v>
      </c>
      <c r="G531" s="186" t="s">
        <v>188</v>
      </c>
      <c r="H531" s="187">
        <v>2.86</v>
      </c>
      <c r="I531" s="188"/>
      <c r="J531" s="189">
        <f>ROUND(I531*H531,2)</f>
        <v>0</v>
      </c>
      <c r="K531" s="185" t="s">
        <v>157</v>
      </c>
      <c r="L531" s="38"/>
      <c r="M531" s="190" t="s">
        <v>1</v>
      </c>
      <c r="N531" s="191" t="s">
        <v>43</v>
      </c>
      <c r="O531" s="66"/>
      <c r="P531" s="192">
        <f>O531*H531</f>
        <v>0</v>
      </c>
      <c r="Q531" s="192">
        <v>0.01889</v>
      </c>
      <c r="R531" s="192">
        <f>Q531*H531</f>
        <v>0.0540254</v>
      </c>
      <c r="S531" s="192">
        <v>0</v>
      </c>
      <c r="T531" s="193">
        <f>S531*H531</f>
        <v>0</v>
      </c>
      <c r="AR531" s="194" t="s">
        <v>264</v>
      </c>
      <c r="AT531" s="194" t="s">
        <v>153</v>
      </c>
      <c r="AU531" s="194" t="s">
        <v>87</v>
      </c>
      <c r="AY531" s="17" t="s">
        <v>151</v>
      </c>
      <c r="BE531" s="195">
        <f>IF(N531="základní",J531,0)</f>
        <v>0</v>
      </c>
      <c r="BF531" s="195">
        <f>IF(N531="snížená",J531,0)</f>
        <v>0</v>
      </c>
      <c r="BG531" s="195">
        <f>IF(N531="zákl. přenesená",J531,0)</f>
        <v>0</v>
      </c>
      <c r="BH531" s="195">
        <f>IF(N531="sníž. přenesená",J531,0)</f>
        <v>0</v>
      </c>
      <c r="BI531" s="195">
        <f>IF(N531="nulová",J531,0)</f>
        <v>0</v>
      </c>
      <c r="BJ531" s="17" t="s">
        <v>14</v>
      </c>
      <c r="BK531" s="195">
        <f>ROUND(I531*H531,2)</f>
        <v>0</v>
      </c>
      <c r="BL531" s="17" t="s">
        <v>264</v>
      </c>
      <c r="BM531" s="194" t="s">
        <v>1008</v>
      </c>
    </row>
    <row r="532" spans="2:51" s="12" customFormat="1" ht="11.25">
      <c r="B532" s="210"/>
      <c r="C532" s="211"/>
      <c r="D532" s="212" t="s">
        <v>202</v>
      </c>
      <c r="E532" s="213" t="s">
        <v>1</v>
      </c>
      <c r="F532" s="214" t="s">
        <v>1009</v>
      </c>
      <c r="G532" s="211"/>
      <c r="H532" s="215">
        <v>2.86</v>
      </c>
      <c r="I532" s="216"/>
      <c r="J532" s="211"/>
      <c r="K532" s="211"/>
      <c r="L532" s="217"/>
      <c r="M532" s="218"/>
      <c r="N532" s="219"/>
      <c r="O532" s="219"/>
      <c r="P532" s="219"/>
      <c r="Q532" s="219"/>
      <c r="R532" s="219"/>
      <c r="S532" s="219"/>
      <c r="T532" s="220"/>
      <c r="AT532" s="221" t="s">
        <v>202</v>
      </c>
      <c r="AU532" s="221" t="s">
        <v>87</v>
      </c>
      <c r="AV532" s="12" t="s">
        <v>87</v>
      </c>
      <c r="AW532" s="12" t="s">
        <v>34</v>
      </c>
      <c r="AX532" s="12" t="s">
        <v>14</v>
      </c>
      <c r="AY532" s="221" t="s">
        <v>151</v>
      </c>
    </row>
    <row r="533" spans="2:65" s="1" customFormat="1" ht="24" customHeight="1">
      <c r="B533" s="34"/>
      <c r="C533" s="183" t="s">
        <v>1010</v>
      </c>
      <c r="D533" s="183" t="s">
        <v>153</v>
      </c>
      <c r="E533" s="184" t="s">
        <v>1011</v>
      </c>
      <c r="F533" s="185" t="s">
        <v>1012</v>
      </c>
      <c r="G533" s="186" t="s">
        <v>188</v>
      </c>
      <c r="H533" s="187">
        <v>264.13</v>
      </c>
      <c r="I533" s="188"/>
      <c r="J533" s="189">
        <f>ROUND(I533*H533,2)</f>
        <v>0</v>
      </c>
      <c r="K533" s="185" t="s">
        <v>157</v>
      </c>
      <c r="L533" s="38"/>
      <c r="M533" s="190" t="s">
        <v>1</v>
      </c>
      <c r="N533" s="191" t="s">
        <v>43</v>
      </c>
      <c r="O533" s="66"/>
      <c r="P533" s="192">
        <f>O533*H533</f>
        <v>0</v>
      </c>
      <c r="Q533" s="192">
        <v>0.00139</v>
      </c>
      <c r="R533" s="192">
        <f>Q533*H533</f>
        <v>0.3671407</v>
      </c>
      <c r="S533" s="192">
        <v>0</v>
      </c>
      <c r="T533" s="193">
        <f>S533*H533</f>
        <v>0</v>
      </c>
      <c r="AR533" s="194" t="s">
        <v>264</v>
      </c>
      <c r="AT533" s="194" t="s">
        <v>153</v>
      </c>
      <c r="AU533" s="194" t="s">
        <v>87</v>
      </c>
      <c r="AY533" s="17" t="s">
        <v>151</v>
      </c>
      <c r="BE533" s="195">
        <f>IF(N533="základní",J533,0)</f>
        <v>0</v>
      </c>
      <c r="BF533" s="195">
        <f>IF(N533="snížená",J533,0)</f>
        <v>0</v>
      </c>
      <c r="BG533" s="195">
        <f>IF(N533="zákl. přenesená",J533,0)</f>
        <v>0</v>
      </c>
      <c r="BH533" s="195">
        <f>IF(N533="sníž. přenesená",J533,0)</f>
        <v>0</v>
      </c>
      <c r="BI533" s="195">
        <f>IF(N533="nulová",J533,0)</f>
        <v>0</v>
      </c>
      <c r="BJ533" s="17" t="s">
        <v>14</v>
      </c>
      <c r="BK533" s="195">
        <f>ROUND(I533*H533,2)</f>
        <v>0</v>
      </c>
      <c r="BL533" s="17" t="s">
        <v>264</v>
      </c>
      <c r="BM533" s="194" t="s">
        <v>1013</v>
      </c>
    </row>
    <row r="534" spans="2:51" s="14" customFormat="1" ht="11.25">
      <c r="B534" s="246"/>
      <c r="C534" s="247"/>
      <c r="D534" s="212" t="s">
        <v>202</v>
      </c>
      <c r="E534" s="248" t="s">
        <v>1</v>
      </c>
      <c r="F534" s="249" t="s">
        <v>597</v>
      </c>
      <c r="G534" s="247"/>
      <c r="H534" s="248" t="s">
        <v>1</v>
      </c>
      <c r="I534" s="250"/>
      <c r="J534" s="247"/>
      <c r="K534" s="247"/>
      <c r="L534" s="251"/>
      <c r="M534" s="252"/>
      <c r="N534" s="253"/>
      <c r="O534" s="253"/>
      <c r="P534" s="253"/>
      <c r="Q534" s="253"/>
      <c r="R534" s="253"/>
      <c r="S534" s="253"/>
      <c r="T534" s="254"/>
      <c r="AT534" s="255" t="s">
        <v>202</v>
      </c>
      <c r="AU534" s="255" t="s">
        <v>87</v>
      </c>
      <c r="AV534" s="14" t="s">
        <v>14</v>
      </c>
      <c r="AW534" s="14" t="s">
        <v>34</v>
      </c>
      <c r="AX534" s="14" t="s">
        <v>78</v>
      </c>
      <c r="AY534" s="255" t="s">
        <v>151</v>
      </c>
    </row>
    <row r="535" spans="2:51" s="12" customFormat="1" ht="11.25">
      <c r="B535" s="210"/>
      <c r="C535" s="211"/>
      <c r="D535" s="212" t="s">
        <v>202</v>
      </c>
      <c r="E535" s="213" t="s">
        <v>1</v>
      </c>
      <c r="F535" s="214" t="s">
        <v>598</v>
      </c>
      <c r="G535" s="211"/>
      <c r="H535" s="215">
        <v>47.19</v>
      </c>
      <c r="I535" s="216"/>
      <c r="J535" s="211"/>
      <c r="K535" s="211"/>
      <c r="L535" s="217"/>
      <c r="M535" s="218"/>
      <c r="N535" s="219"/>
      <c r="O535" s="219"/>
      <c r="P535" s="219"/>
      <c r="Q535" s="219"/>
      <c r="R535" s="219"/>
      <c r="S535" s="219"/>
      <c r="T535" s="220"/>
      <c r="AT535" s="221" t="s">
        <v>202</v>
      </c>
      <c r="AU535" s="221" t="s">
        <v>87</v>
      </c>
      <c r="AV535" s="12" t="s">
        <v>87</v>
      </c>
      <c r="AW535" s="12" t="s">
        <v>34</v>
      </c>
      <c r="AX535" s="12" t="s">
        <v>78</v>
      </c>
      <c r="AY535" s="221" t="s">
        <v>151</v>
      </c>
    </row>
    <row r="536" spans="2:51" s="12" customFormat="1" ht="11.25">
      <c r="B536" s="210"/>
      <c r="C536" s="211"/>
      <c r="D536" s="212" t="s">
        <v>202</v>
      </c>
      <c r="E536" s="213" t="s">
        <v>1</v>
      </c>
      <c r="F536" s="214" t="s">
        <v>599</v>
      </c>
      <c r="G536" s="211"/>
      <c r="H536" s="215">
        <v>14.53</v>
      </c>
      <c r="I536" s="216"/>
      <c r="J536" s="211"/>
      <c r="K536" s="211"/>
      <c r="L536" s="217"/>
      <c r="M536" s="218"/>
      <c r="N536" s="219"/>
      <c r="O536" s="219"/>
      <c r="P536" s="219"/>
      <c r="Q536" s="219"/>
      <c r="R536" s="219"/>
      <c r="S536" s="219"/>
      <c r="T536" s="220"/>
      <c r="AT536" s="221" t="s">
        <v>202</v>
      </c>
      <c r="AU536" s="221" t="s">
        <v>87</v>
      </c>
      <c r="AV536" s="12" t="s">
        <v>87</v>
      </c>
      <c r="AW536" s="12" t="s">
        <v>34</v>
      </c>
      <c r="AX536" s="12" t="s">
        <v>78</v>
      </c>
      <c r="AY536" s="221" t="s">
        <v>151</v>
      </c>
    </row>
    <row r="537" spans="2:51" s="12" customFormat="1" ht="11.25">
      <c r="B537" s="210"/>
      <c r="C537" s="211"/>
      <c r="D537" s="212" t="s">
        <v>202</v>
      </c>
      <c r="E537" s="213" t="s">
        <v>1</v>
      </c>
      <c r="F537" s="214" t="s">
        <v>600</v>
      </c>
      <c r="G537" s="211"/>
      <c r="H537" s="215">
        <v>9.57</v>
      </c>
      <c r="I537" s="216"/>
      <c r="J537" s="211"/>
      <c r="K537" s="211"/>
      <c r="L537" s="217"/>
      <c r="M537" s="218"/>
      <c r="N537" s="219"/>
      <c r="O537" s="219"/>
      <c r="P537" s="219"/>
      <c r="Q537" s="219"/>
      <c r="R537" s="219"/>
      <c r="S537" s="219"/>
      <c r="T537" s="220"/>
      <c r="AT537" s="221" t="s">
        <v>202</v>
      </c>
      <c r="AU537" s="221" t="s">
        <v>87</v>
      </c>
      <c r="AV537" s="12" t="s">
        <v>87</v>
      </c>
      <c r="AW537" s="12" t="s">
        <v>34</v>
      </c>
      <c r="AX537" s="12" t="s">
        <v>78</v>
      </c>
      <c r="AY537" s="221" t="s">
        <v>151</v>
      </c>
    </row>
    <row r="538" spans="2:51" s="12" customFormat="1" ht="11.25">
      <c r="B538" s="210"/>
      <c r="C538" s="211"/>
      <c r="D538" s="212" t="s">
        <v>202</v>
      </c>
      <c r="E538" s="213" t="s">
        <v>1</v>
      </c>
      <c r="F538" s="214" t="s">
        <v>601</v>
      </c>
      <c r="G538" s="211"/>
      <c r="H538" s="215">
        <v>5.58</v>
      </c>
      <c r="I538" s="216"/>
      <c r="J538" s="211"/>
      <c r="K538" s="211"/>
      <c r="L538" s="217"/>
      <c r="M538" s="218"/>
      <c r="N538" s="219"/>
      <c r="O538" s="219"/>
      <c r="P538" s="219"/>
      <c r="Q538" s="219"/>
      <c r="R538" s="219"/>
      <c r="S538" s="219"/>
      <c r="T538" s="220"/>
      <c r="AT538" s="221" t="s">
        <v>202</v>
      </c>
      <c r="AU538" s="221" t="s">
        <v>87</v>
      </c>
      <c r="AV538" s="12" t="s">
        <v>87</v>
      </c>
      <c r="AW538" s="12" t="s">
        <v>34</v>
      </c>
      <c r="AX538" s="12" t="s">
        <v>78</v>
      </c>
      <c r="AY538" s="221" t="s">
        <v>151</v>
      </c>
    </row>
    <row r="539" spans="2:51" s="12" customFormat="1" ht="11.25">
      <c r="B539" s="210"/>
      <c r="C539" s="211"/>
      <c r="D539" s="212" t="s">
        <v>202</v>
      </c>
      <c r="E539" s="213" t="s">
        <v>1</v>
      </c>
      <c r="F539" s="214" t="s">
        <v>602</v>
      </c>
      <c r="G539" s="211"/>
      <c r="H539" s="215">
        <v>14.55</v>
      </c>
      <c r="I539" s="216"/>
      <c r="J539" s="211"/>
      <c r="K539" s="211"/>
      <c r="L539" s="217"/>
      <c r="M539" s="218"/>
      <c r="N539" s="219"/>
      <c r="O539" s="219"/>
      <c r="P539" s="219"/>
      <c r="Q539" s="219"/>
      <c r="R539" s="219"/>
      <c r="S539" s="219"/>
      <c r="T539" s="220"/>
      <c r="AT539" s="221" t="s">
        <v>202</v>
      </c>
      <c r="AU539" s="221" t="s">
        <v>87</v>
      </c>
      <c r="AV539" s="12" t="s">
        <v>87</v>
      </c>
      <c r="AW539" s="12" t="s">
        <v>34</v>
      </c>
      <c r="AX539" s="12" t="s">
        <v>78</v>
      </c>
      <c r="AY539" s="221" t="s">
        <v>151</v>
      </c>
    </row>
    <row r="540" spans="2:51" s="12" customFormat="1" ht="11.25">
      <c r="B540" s="210"/>
      <c r="C540" s="211"/>
      <c r="D540" s="212" t="s">
        <v>202</v>
      </c>
      <c r="E540" s="213" t="s">
        <v>1</v>
      </c>
      <c r="F540" s="214" t="s">
        <v>603</v>
      </c>
      <c r="G540" s="211"/>
      <c r="H540" s="215">
        <v>14.78</v>
      </c>
      <c r="I540" s="216"/>
      <c r="J540" s="211"/>
      <c r="K540" s="211"/>
      <c r="L540" s="217"/>
      <c r="M540" s="218"/>
      <c r="N540" s="219"/>
      <c r="O540" s="219"/>
      <c r="P540" s="219"/>
      <c r="Q540" s="219"/>
      <c r="R540" s="219"/>
      <c r="S540" s="219"/>
      <c r="T540" s="220"/>
      <c r="AT540" s="221" t="s">
        <v>202</v>
      </c>
      <c r="AU540" s="221" t="s">
        <v>87</v>
      </c>
      <c r="AV540" s="12" t="s">
        <v>87</v>
      </c>
      <c r="AW540" s="12" t="s">
        <v>34</v>
      </c>
      <c r="AX540" s="12" t="s">
        <v>78</v>
      </c>
      <c r="AY540" s="221" t="s">
        <v>151</v>
      </c>
    </row>
    <row r="541" spans="2:51" s="12" customFormat="1" ht="11.25">
      <c r="B541" s="210"/>
      <c r="C541" s="211"/>
      <c r="D541" s="212" t="s">
        <v>202</v>
      </c>
      <c r="E541" s="213" t="s">
        <v>1</v>
      </c>
      <c r="F541" s="214" t="s">
        <v>604</v>
      </c>
      <c r="G541" s="211"/>
      <c r="H541" s="215">
        <v>9.58</v>
      </c>
      <c r="I541" s="216"/>
      <c r="J541" s="211"/>
      <c r="K541" s="211"/>
      <c r="L541" s="217"/>
      <c r="M541" s="218"/>
      <c r="N541" s="219"/>
      <c r="O541" s="219"/>
      <c r="P541" s="219"/>
      <c r="Q541" s="219"/>
      <c r="R541" s="219"/>
      <c r="S541" s="219"/>
      <c r="T541" s="220"/>
      <c r="AT541" s="221" t="s">
        <v>202</v>
      </c>
      <c r="AU541" s="221" t="s">
        <v>87</v>
      </c>
      <c r="AV541" s="12" t="s">
        <v>87</v>
      </c>
      <c r="AW541" s="12" t="s">
        <v>34</v>
      </c>
      <c r="AX541" s="12" t="s">
        <v>78</v>
      </c>
      <c r="AY541" s="221" t="s">
        <v>151</v>
      </c>
    </row>
    <row r="542" spans="2:51" s="12" customFormat="1" ht="11.25">
      <c r="B542" s="210"/>
      <c r="C542" s="211"/>
      <c r="D542" s="212" t="s">
        <v>202</v>
      </c>
      <c r="E542" s="213" t="s">
        <v>1</v>
      </c>
      <c r="F542" s="214" t="s">
        <v>605</v>
      </c>
      <c r="G542" s="211"/>
      <c r="H542" s="215">
        <v>44</v>
      </c>
      <c r="I542" s="216"/>
      <c r="J542" s="211"/>
      <c r="K542" s="211"/>
      <c r="L542" s="217"/>
      <c r="M542" s="218"/>
      <c r="N542" s="219"/>
      <c r="O542" s="219"/>
      <c r="P542" s="219"/>
      <c r="Q542" s="219"/>
      <c r="R542" s="219"/>
      <c r="S542" s="219"/>
      <c r="T542" s="220"/>
      <c r="AT542" s="221" t="s">
        <v>202</v>
      </c>
      <c r="AU542" s="221" t="s">
        <v>87</v>
      </c>
      <c r="AV542" s="12" t="s">
        <v>87</v>
      </c>
      <c r="AW542" s="12" t="s">
        <v>34</v>
      </c>
      <c r="AX542" s="12" t="s">
        <v>78</v>
      </c>
      <c r="AY542" s="221" t="s">
        <v>151</v>
      </c>
    </row>
    <row r="543" spans="2:51" s="12" customFormat="1" ht="11.25">
      <c r="B543" s="210"/>
      <c r="C543" s="211"/>
      <c r="D543" s="212" t="s">
        <v>202</v>
      </c>
      <c r="E543" s="213" t="s">
        <v>1</v>
      </c>
      <c r="F543" s="214" t="s">
        <v>606</v>
      </c>
      <c r="G543" s="211"/>
      <c r="H543" s="215">
        <v>5.12</v>
      </c>
      <c r="I543" s="216"/>
      <c r="J543" s="211"/>
      <c r="K543" s="211"/>
      <c r="L543" s="217"/>
      <c r="M543" s="218"/>
      <c r="N543" s="219"/>
      <c r="O543" s="219"/>
      <c r="P543" s="219"/>
      <c r="Q543" s="219"/>
      <c r="R543" s="219"/>
      <c r="S543" s="219"/>
      <c r="T543" s="220"/>
      <c r="AT543" s="221" t="s">
        <v>202</v>
      </c>
      <c r="AU543" s="221" t="s">
        <v>87</v>
      </c>
      <c r="AV543" s="12" t="s">
        <v>87</v>
      </c>
      <c r="AW543" s="12" t="s">
        <v>34</v>
      </c>
      <c r="AX543" s="12" t="s">
        <v>78</v>
      </c>
      <c r="AY543" s="221" t="s">
        <v>151</v>
      </c>
    </row>
    <row r="544" spans="2:51" s="12" customFormat="1" ht="11.25">
      <c r="B544" s="210"/>
      <c r="C544" s="211"/>
      <c r="D544" s="212" t="s">
        <v>202</v>
      </c>
      <c r="E544" s="213" t="s">
        <v>1</v>
      </c>
      <c r="F544" s="214" t="s">
        <v>607</v>
      </c>
      <c r="G544" s="211"/>
      <c r="H544" s="215">
        <v>8.58</v>
      </c>
      <c r="I544" s="216"/>
      <c r="J544" s="211"/>
      <c r="K544" s="211"/>
      <c r="L544" s="217"/>
      <c r="M544" s="218"/>
      <c r="N544" s="219"/>
      <c r="O544" s="219"/>
      <c r="P544" s="219"/>
      <c r="Q544" s="219"/>
      <c r="R544" s="219"/>
      <c r="S544" s="219"/>
      <c r="T544" s="220"/>
      <c r="AT544" s="221" t="s">
        <v>202</v>
      </c>
      <c r="AU544" s="221" t="s">
        <v>87</v>
      </c>
      <c r="AV544" s="12" t="s">
        <v>87</v>
      </c>
      <c r="AW544" s="12" t="s">
        <v>34</v>
      </c>
      <c r="AX544" s="12" t="s">
        <v>78</v>
      </c>
      <c r="AY544" s="221" t="s">
        <v>151</v>
      </c>
    </row>
    <row r="545" spans="2:51" s="12" customFormat="1" ht="11.25">
      <c r="B545" s="210"/>
      <c r="C545" s="211"/>
      <c r="D545" s="212" t="s">
        <v>202</v>
      </c>
      <c r="E545" s="213" t="s">
        <v>1</v>
      </c>
      <c r="F545" s="214" t="s">
        <v>608</v>
      </c>
      <c r="G545" s="211"/>
      <c r="H545" s="215">
        <v>13.27</v>
      </c>
      <c r="I545" s="216"/>
      <c r="J545" s="211"/>
      <c r="K545" s="211"/>
      <c r="L545" s="217"/>
      <c r="M545" s="218"/>
      <c r="N545" s="219"/>
      <c r="O545" s="219"/>
      <c r="P545" s="219"/>
      <c r="Q545" s="219"/>
      <c r="R545" s="219"/>
      <c r="S545" s="219"/>
      <c r="T545" s="220"/>
      <c r="AT545" s="221" t="s">
        <v>202</v>
      </c>
      <c r="AU545" s="221" t="s">
        <v>87</v>
      </c>
      <c r="AV545" s="12" t="s">
        <v>87</v>
      </c>
      <c r="AW545" s="12" t="s">
        <v>34</v>
      </c>
      <c r="AX545" s="12" t="s">
        <v>78</v>
      </c>
      <c r="AY545" s="221" t="s">
        <v>151</v>
      </c>
    </row>
    <row r="546" spans="2:51" s="12" customFormat="1" ht="11.25">
      <c r="B546" s="210"/>
      <c r="C546" s="211"/>
      <c r="D546" s="212" t="s">
        <v>202</v>
      </c>
      <c r="E546" s="213" t="s">
        <v>1</v>
      </c>
      <c r="F546" s="214" t="s">
        <v>609</v>
      </c>
      <c r="G546" s="211"/>
      <c r="H546" s="215">
        <v>7.29</v>
      </c>
      <c r="I546" s="216"/>
      <c r="J546" s="211"/>
      <c r="K546" s="211"/>
      <c r="L546" s="217"/>
      <c r="M546" s="218"/>
      <c r="N546" s="219"/>
      <c r="O546" s="219"/>
      <c r="P546" s="219"/>
      <c r="Q546" s="219"/>
      <c r="R546" s="219"/>
      <c r="S546" s="219"/>
      <c r="T546" s="220"/>
      <c r="AT546" s="221" t="s">
        <v>202</v>
      </c>
      <c r="AU546" s="221" t="s">
        <v>87</v>
      </c>
      <c r="AV546" s="12" t="s">
        <v>87</v>
      </c>
      <c r="AW546" s="12" t="s">
        <v>34</v>
      </c>
      <c r="AX546" s="12" t="s">
        <v>78</v>
      </c>
      <c r="AY546" s="221" t="s">
        <v>151</v>
      </c>
    </row>
    <row r="547" spans="2:51" s="12" customFormat="1" ht="11.25">
      <c r="B547" s="210"/>
      <c r="C547" s="211"/>
      <c r="D547" s="212" t="s">
        <v>202</v>
      </c>
      <c r="E547" s="213" t="s">
        <v>1</v>
      </c>
      <c r="F547" s="214" t="s">
        <v>610</v>
      </c>
      <c r="G547" s="211"/>
      <c r="H547" s="215">
        <v>3.98</v>
      </c>
      <c r="I547" s="216"/>
      <c r="J547" s="211"/>
      <c r="K547" s="211"/>
      <c r="L547" s="217"/>
      <c r="M547" s="218"/>
      <c r="N547" s="219"/>
      <c r="O547" s="219"/>
      <c r="P547" s="219"/>
      <c r="Q547" s="219"/>
      <c r="R547" s="219"/>
      <c r="S547" s="219"/>
      <c r="T547" s="220"/>
      <c r="AT547" s="221" t="s">
        <v>202</v>
      </c>
      <c r="AU547" s="221" t="s">
        <v>87</v>
      </c>
      <c r="AV547" s="12" t="s">
        <v>87</v>
      </c>
      <c r="AW547" s="12" t="s">
        <v>34</v>
      </c>
      <c r="AX547" s="12" t="s">
        <v>78</v>
      </c>
      <c r="AY547" s="221" t="s">
        <v>151</v>
      </c>
    </row>
    <row r="548" spans="2:51" s="12" customFormat="1" ht="11.25">
      <c r="B548" s="210"/>
      <c r="C548" s="211"/>
      <c r="D548" s="212" t="s">
        <v>202</v>
      </c>
      <c r="E548" s="213" t="s">
        <v>1</v>
      </c>
      <c r="F548" s="214" t="s">
        <v>611</v>
      </c>
      <c r="G548" s="211"/>
      <c r="H548" s="215">
        <v>27.83</v>
      </c>
      <c r="I548" s="216"/>
      <c r="J548" s="211"/>
      <c r="K548" s="211"/>
      <c r="L548" s="217"/>
      <c r="M548" s="218"/>
      <c r="N548" s="219"/>
      <c r="O548" s="219"/>
      <c r="P548" s="219"/>
      <c r="Q548" s="219"/>
      <c r="R548" s="219"/>
      <c r="S548" s="219"/>
      <c r="T548" s="220"/>
      <c r="AT548" s="221" t="s">
        <v>202</v>
      </c>
      <c r="AU548" s="221" t="s">
        <v>87</v>
      </c>
      <c r="AV548" s="12" t="s">
        <v>87</v>
      </c>
      <c r="AW548" s="12" t="s">
        <v>34</v>
      </c>
      <c r="AX548" s="12" t="s">
        <v>78</v>
      </c>
      <c r="AY548" s="221" t="s">
        <v>151</v>
      </c>
    </row>
    <row r="549" spans="2:51" s="12" customFormat="1" ht="11.25">
      <c r="B549" s="210"/>
      <c r="C549" s="211"/>
      <c r="D549" s="212" t="s">
        <v>202</v>
      </c>
      <c r="E549" s="213" t="s">
        <v>1</v>
      </c>
      <c r="F549" s="214" t="s">
        <v>612</v>
      </c>
      <c r="G549" s="211"/>
      <c r="H549" s="215">
        <v>7.76</v>
      </c>
      <c r="I549" s="216"/>
      <c r="J549" s="211"/>
      <c r="K549" s="211"/>
      <c r="L549" s="217"/>
      <c r="M549" s="218"/>
      <c r="N549" s="219"/>
      <c r="O549" s="219"/>
      <c r="P549" s="219"/>
      <c r="Q549" s="219"/>
      <c r="R549" s="219"/>
      <c r="S549" s="219"/>
      <c r="T549" s="220"/>
      <c r="AT549" s="221" t="s">
        <v>202</v>
      </c>
      <c r="AU549" s="221" t="s">
        <v>87</v>
      </c>
      <c r="AV549" s="12" t="s">
        <v>87</v>
      </c>
      <c r="AW549" s="12" t="s">
        <v>34</v>
      </c>
      <c r="AX549" s="12" t="s">
        <v>78</v>
      </c>
      <c r="AY549" s="221" t="s">
        <v>151</v>
      </c>
    </row>
    <row r="550" spans="2:51" s="12" customFormat="1" ht="11.25">
      <c r="B550" s="210"/>
      <c r="C550" s="211"/>
      <c r="D550" s="212" t="s">
        <v>202</v>
      </c>
      <c r="E550" s="213" t="s">
        <v>1</v>
      </c>
      <c r="F550" s="214" t="s">
        <v>613</v>
      </c>
      <c r="G550" s="211"/>
      <c r="H550" s="215">
        <v>7.33</v>
      </c>
      <c r="I550" s="216"/>
      <c r="J550" s="211"/>
      <c r="K550" s="211"/>
      <c r="L550" s="217"/>
      <c r="M550" s="218"/>
      <c r="N550" s="219"/>
      <c r="O550" s="219"/>
      <c r="P550" s="219"/>
      <c r="Q550" s="219"/>
      <c r="R550" s="219"/>
      <c r="S550" s="219"/>
      <c r="T550" s="220"/>
      <c r="AT550" s="221" t="s">
        <v>202</v>
      </c>
      <c r="AU550" s="221" t="s">
        <v>87</v>
      </c>
      <c r="AV550" s="12" t="s">
        <v>87</v>
      </c>
      <c r="AW550" s="12" t="s">
        <v>34</v>
      </c>
      <c r="AX550" s="12" t="s">
        <v>78</v>
      </c>
      <c r="AY550" s="221" t="s">
        <v>151</v>
      </c>
    </row>
    <row r="551" spans="2:51" s="12" customFormat="1" ht="11.25">
      <c r="B551" s="210"/>
      <c r="C551" s="211"/>
      <c r="D551" s="212" t="s">
        <v>202</v>
      </c>
      <c r="E551" s="213" t="s">
        <v>1</v>
      </c>
      <c r="F551" s="214" t="s">
        <v>614</v>
      </c>
      <c r="G551" s="211"/>
      <c r="H551" s="215">
        <v>11.36</v>
      </c>
      <c r="I551" s="216"/>
      <c r="J551" s="211"/>
      <c r="K551" s="211"/>
      <c r="L551" s="217"/>
      <c r="M551" s="218"/>
      <c r="N551" s="219"/>
      <c r="O551" s="219"/>
      <c r="P551" s="219"/>
      <c r="Q551" s="219"/>
      <c r="R551" s="219"/>
      <c r="S551" s="219"/>
      <c r="T551" s="220"/>
      <c r="AT551" s="221" t="s">
        <v>202</v>
      </c>
      <c r="AU551" s="221" t="s">
        <v>87</v>
      </c>
      <c r="AV551" s="12" t="s">
        <v>87</v>
      </c>
      <c r="AW551" s="12" t="s">
        <v>34</v>
      </c>
      <c r="AX551" s="12" t="s">
        <v>78</v>
      </c>
      <c r="AY551" s="221" t="s">
        <v>151</v>
      </c>
    </row>
    <row r="552" spans="2:51" s="12" customFormat="1" ht="11.25">
      <c r="B552" s="210"/>
      <c r="C552" s="211"/>
      <c r="D552" s="212" t="s">
        <v>202</v>
      </c>
      <c r="E552" s="213" t="s">
        <v>1</v>
      </c>
      <c r="F552" s="214" t="s">
        <v>615</v>
      </c>
      <c r="G552" s="211"/>
      <c r="H552" s="215">
        <v>7.96</v>
      </c>
      <c r="I552" s="216"/>
      <c r="J552" s="211"/>
      <c r="K552" s="211"/>
      <c r="L552" s="217"/>
      <c r="M552" s="218"/>
      <c r="N552" s="219"/>
      <c r="O552" s="219"/>
      <c r="P552" s="219"/>
      <c r="Q552" s="219"/>
      <c r="R552" s="219"/>
      <c r="S552" s="219"/>
      <c r="T552" s="220"/>
      <c r="AT552" s="221" t="s">
        <v>202</v>
      </c>
      <c r="AU552" s="221" t="s">
        <v>87</v>
      </c>
      <c r="AV552" s="12" t="s">
        <v>87</v>
      </c>
      <c r="AW552" s="12" t="s">
        <v>34</v>
      </c>
      <c r="AX552" s="12" t="s">
        <v>78</v>
      </c>
      <c r="AY552" s="221" t="s">
        <v>151</v>
      </c>
    </row>
    <row r="553" spans="2:51" s="12" customFormat="1" ht="11.25">
      <c r="B553" s="210"/>
      <c r="C553" s="211"/>
      <c r="D553" s="212" t="s">
        <v>202</v>
      </c>
      <c r="E553" s="213" t="s">
        <v>1</v>
      </c>
      <c r="F553" s="214" t="s">
        <v>616</v>
      </c>
      <c r="G553" s="211"/>
      <c r="H553" s="215">
        <v>3.87</v>
      </c>
      <c r="I553" s="216"/>
      <c r="J553" s="211"/>
      <c r="K553" s="211"/>
      <c r="L553" s="217"/>
      <c r="M553" s="218"/>
      <c r="N553" s="219"/>
      <c r="O553" s="219"/>
      <c r="P553" s="219"/>
      <c r="Q553" s="219"/>
      <c r="R553" s="219"/>
      <c r="S553" s="219"/>
      <c r="T553" s="220"/>
      <c r="AT553" s="221" t="s">
        <v>202</v>
      </c>
      <c r="AU553" s="221" t="s">
        <v>87</v>
      </c>
      <c r="AV553" s="12" t="s">
        <v>87</v>
      </c>
      <c r="AW553" s="12" t="s">
        <v>34</v>
      </c>
      <c r="AX553" s="12" t="s">
        <v>78</v>
      </c>
      <c r="AY553" s="221" t="s">
        <v>151</v>
      </c>
    </row>
    <row r="554" spans="2:51" s="13" customFormat="1" ht="11.25">
      <c r="B554" s="222"/>
      <c r="C554" s="223"/>
      <c r="D554" s="212" t="s">
        <v>202</v>
      </c>
      <c r="E554" s="224" t="s">
        <v>1</v>
      </c>
      <c r="F554" s="225" t="s">
        <v>243</v>
      </c>
      <c r="G554" s="223"/>
      <c r="H554" s="226">
        <v>264.13</v>
      </c>
      <c r="I554" s="227"/>
      <c r="J554" s="223"/>
      <c r="K554" s="223"/>
      <c r="L554" s="228"/>
      <c r="M554" s="229"/>
      <c r="N554" s="230"/>
      <c r="O554" s="230"/>
      <c r="P554" s="230"/>
      <c r="Q554" s="230"/>
      <c r="R554" s="230"/>
      <c r="S554" s="230"/>
      <c r="T554" s="231"/>
      <c r="AT554" s="232" t="s">
        <v>202</v>
      </c>
      <c r="AU554" s="232" t="s">
        <v>87</v>
      </c>
      <c r="AV554" s="13" t="s">
        <v>167</v>
      </c>
      <c r="AW554" s="13" t="s">
        <v>34</v>
      </c>
      <c r="AX554" s="13" t="s">
        <v>14</v>
      </c>
      <c r="AY554" s="232" t="s">
        <v>151</v>
      </c>
    </row>
    <row r="555" spans="2:65" s="1" customFormat="1" ht="24" customHeight="1">
      <c r="B555" s="34"/>
      <c r="C555" s="236" t="s">
        <v>1014</v>
      </c>
      <c r="D555" s="236" t="s">
        <v>318</v>
      </c>
      <c r="E555" s="237" t="s">
        <v>1015</v>
      </c>
      <c r="F555" s="238" t="s">
        <v>1016</v>
      </c>
      <c r="G555" s="239" t="s">
        <v>188</v>
      </c>
      <c r="H555" s="240">
        <v>277.337</v>
      </c>
      <c r="I555" s="241"/>
      <c r="J555" s="242">
        <f>ROUND(I555*H555,2)</f>
        <v>0</v>
      </c>
      <c r="K555" s="238" t="s">
        <v>157</v>
      </c>
      <c r="L555" s="243"/>
      <c r="M555" s="244" t="s">
        <v>1</v>
      </c>
      <c r="N555" s="245" t="s">
        <v>43</v>
      </c>
      <c r="O555" s="66"/>
      <c r="P555" s="192">
        <f>O555*H555</f>
        <v>0</v>
      </c>
      <c r="Q555" s="192">
        <v>0.008</v>
      </c>
      <c r="R555" s="192">
        <f>Q555*H555</f>
        <v>2.218696</v>
      </c>
      <c r="S555" s="192">
        <v>0</v>
      </c>
      <c r="T555" s="193">
        <f>S555*H555</f>
        <v>0</v>
      </c>
      <c r="AR555" s="194" t="s">
        <v>430</v>
      </c>
      <c r="AT555" s="194" t="s">
        <v>318</v>
      </c>
      <c r="AU555" s="194" t="s">
        <v>87</v>
      </c>
      <c r="AY555" s="17" t="s">
        <v>151</v>
      </c>
      <c r="BE555" s="195">
        <f>IF(N555="základní",J555,0)</f>
        <v>0</v>
      </c>
      <c r="BF555" s="195">
        <f>IF(N555="snížená",J555,0)</f>
        <v>0</v>
      </c>
      <c r="BG555" s="195">
        <f>IF(N555="zákl. přenesená",J555,0)</f>
        <v>0</v>
      </c>
      <c r="BH555" s="195">
        <f>IF(N555="sníž. přenesená",J555,0)</f>
        <v>0</v>
      </c>
      <c r="BI555" s="195">
        <f>IF(N555="nulová",J555,0)</f>
        <v>0</v>
      </c>
      <c r="BJ555" s="17" t="s">
        <v>14</v>
      </c>
      <c r="BK555" s="195">
        <f>ROUND(I555*H555,2)</f>
        <v>0</v>
      </c>
      <c r="BL555" s="17" t="s">
        <v>264</v>
      </c>
      <c r="BM555" s="194" t="s">
        <v>1017</v>
      </c>
    </row>
    <row r="556" spans="2:51" s="12" customFormat="1" ht="11.25">
      <c r="B556" s="210"/>
      <c r="C556" s="211"/>
      <c r="D556" s="212" t="s">
        <v>202</v>
      </c>
      <c r="E556" s="213" t="s">
        <v>1</v>
      </c>
      <c r="F556" s="214" t="s">
        <v>1018</v>
      </c>
      <c r="G556" s="211"/>
      <c r="H556" s="215">
        <v>277.337</v>
      </c>
      <c r="I556" s="216"/>
      <c r="J556" s="211"/>
      <c r="K556" s="211"/>
      <c r="L556" s="217"/>
      <c r="M556" s="218"/>
      <c r="N556" s="219"/>
      <c r="O556" s="219"/>
      <c r="P556" s="219"/>
      <c r="Q556" s="219"/>
      <c r="R556" s="219"/>
      <c r="S556" s="219"/>
      <c r="T556" s="220"/>
      <c r="AT556" s="221" t="s">
        <v>202</v>
      </c>
      <c r="AU556" s="221" t="s">
        <v>87</v>
      </c>
      <c r="AV556" s="12" t="s">
        <v>87</v>
      </c>
      <c r="AW556" s="12" t="s">
        <v>34</v>
      </c>
      <c r="AX556" s="12" t="s">
        <v>14</v>
      </c>
      <c r="AY556" s="221" t="s">
        <v>151</v>
      </c>
    </row>
    <row r="557" spans="2:65" s="1" customFormat="1" ht="24" customHeight="1">
      <c r="B557" s="34"/>
      <c r="C557" s="183" t="s">
        <v>1019</v>
      </c>
      <c r="D557" s="183" t="s">
        <v>153</v>
      </c>
      <c r="E557" s="184" t="s">
        <v>1020</v>
      </c>
      <c r="F557" s="185" t="s">
        <v>1021</v>
      </c>
      <c r="G557" s="186" t="s">
        <v>188</v>
      </c>
      <c r="H557" s="187">
        <v>10.53</v>
      </c>
      <c r="I557" s="188"/>
      <c r="J557" s="189">
        <f>ROUND(I557*H557,2)</f>
        <v>0</v>
      </c>
      <c r="K557" s="185" t="s">
        <v>157</v>
      </c>
      <c r="L557" s="38"/>
      <c r="M557" s="190" t="s">
        <v>1</v>
      </c>
      <c r="N557" s="191" t="s">
        <v>43</v>
      </c>
      <c r="O557" s="66"/>
      <c r="P557" s="192">
        <f>O557*H557</f>
        <v>0</v>
      </c>
      <c r="Q557" s="192">
        <v>0.0696</v>
      </c>
      <c r="R557" s="192">
        <f>Q557*H557</f>
        <v>0.7328879999999999</v>
      </c>
      <c r="S557" s="192">
        <v>0</v>
      </c>
      <c r="T557" s="193">
        <f>S557*H557</f>
        <v>0</v>
      </c>
      <c r="AR557" s="194" t="s">
        <v>264</v>
      </c>
      <c r="AT557" s="194" t="s">
        <v>153</v>
      </c>
      <c r="AU557" s="194" t="s">
        <v>87</v>
      </c>
      <c r="AY557" s="17" t="s">
        <v>151</v>
      </c>
      <c r="BE557" s="195">
        <f>IF(N557="základní",J557,0)</f>
        <v>0</v>
      </c>
      <c r="BF557" s="195">
        <f>IF(N557="snížená",J557,0)</f>
        <v>0</v>
      </c>
      <c r="BG557" s="195">
        <f>IF(N557="zákl. přenesená",J557,0)</f>
        <v>0</v>
      </c>
      <c r="BH557" s="195">
        <f>IF(N557="sníž. přenesená",J557,0)</f>
        <v>0</v>
      </c>
      <c r="BI557" s="195">
        <f>IF(N557="nulová",J557,0)</f>
        <v>0</v>
      </c>
      <c r="BJ557" s="17" t="s">
        <v>14</v>
      </c>
      <c r="BK557" s="195">
        <f>ROUND(I557*H557,2)</f>
        <v>0</v>
      </c>
      <c r="BL557" s="17" t="s">
        <v>264</v>
      </c>
      <c r="BM557" s="194" t="s">
        <v>1022</v>
      </c>
    </row>
    <row r="558" spans="2:51" s="12" customFormat="1" ht="11.25">
      <c r="B558" s="210"/>
      <c r="C558" s="211"/>
      <c r="D558" s="212" t="s">
        <v>202</v>
      </c>
      <c r="E558" s="213" t="s">
        <v>1</v>
      </c>
      <c r="F558" s="214" t="s">
        <v>1023</v>
      </c>
      <c r="G558" s="211"/>
      <c r="H558" s="215">
        <v>10.53</v>
      </c>
      <c r="I558" s="216"/>
      <c r="J558" s="211"/>
      <c r="K558" s="211"/>
      <c r="L558" s="217"/>
      <c r="M558" s="218"/>
      <c r="N558" s="219"/>
      <c r="O558" s="219"/>
      <c r="P558" s="219"/>
      <c r="Q558" s="219"/>
      <c r="R558" s="219"/>
      <c r="S558" s="219"/>
      <c r="T558" s="220"/>
      <c r="AT558" s="221" t="s">
        <v>202</v>
      </c>
      <c r="AU558" s="221" t="s">
        <v>87</v>
      </c>
      <c r="AV558" s="12" t="s">
        <v>87</v>
      </c>
      <c r="AW558" s="12" t="s">
        <v>34</v>
      </c>
      <c r="AX558" s="12" t="s">
        <v>14</v>
      </c>
      <c r="AY558" s="221" t="s">
        <v>151</v>
      </c>
    </row>
    <row r="559" spans="2:65" s="1" customFormat="1" ht="24" customHeight="1">
      <c r="B559" s="34"/>
      <c r="C559" s="183" t="s">
        <v>1024</v>
      </c>
      <c r="D559" s="183" t="s">
        <v>153</v>
      </c>
      <c r="E559" s="184" t="s">
        <v>1025</v>
      </c>
      <c r="F559" s="185" t="s">
        <v>1026</v>
      </c>
      <c r="G559" s="186" t="s">
        <v>188</v>
      </c>
      <c r="H559" s="187">
        <v>18.949</v>
      </c>
      <c r="I559" s="188"/>
      <c r="J559" s="189">
        <f>ROUND(I559*H559,2)</f>
        <v>0</v>
      </c>
      <c r="K559" s="185" t="s">
        <v>157</v>
      </c>
      <c r="L559" s="38"/>
      <c r="M559" s="190" t="s">
        <v>1</v>
      </c>
      <c r="N559" s="191" t="s">
        <v>43</v>
      </c>
      <c r="O559" s="66"/>
      <c r="P559" s="192">
        <f>O559*H559</f>
        <v>0</v>
      </c>
      <c r="Q559" s="192">
        <v>0.02012</v>
      </c>
      <c r="R559" s="192">
        <f>Q559*H559</f>
        <v>0.38125388</v>
      </c>
      <c r="S559" s="192">
        <v>0</v>
      </c>
      <c r="T559" s="193">
        <f>S559*H559</f>
        <v>0</v>
      </c>
      <c r="AR559" s="194" t="s">
        <v>264</v>
      </c>
      <c r="AT559" s="194" t="s">
        <v>153</v>
      </c>
      <c r="AU559" s="194" t="s">
        <v>87</v>
      </c>
      <c r="AY559" s="17" t="s">
        <v>151</v>
      </c>
      <c r="BE559" s="195">
        <f>IF(N559="základní",J559,0)</f>
        <v>0</v>
      </c>
      <c r="BF559" s="195">
        <f>IF(N559="snížená",J559,0)</f>
        <v>0</v>
      </c>
      <c r="BG559" s="195">
        <f>IF(N559="zákl. přenesená",J559,0)</f>
        <v>0</v>
      </c>
      <c r="BH559" s="195">
        <f>IF(N559="sníž. přenesená",J559,0)</f>
        <v>0</v>
      </c>
      <c r="BI559" s="195">
        <f>IF(N559="nulová",J559,0)</f>
        <v>0</v>
      </c>
      <c r="BJ559" s="17" t="s">
        <v>14</v>
      </c>
      <c r="BK559" s="195">
        <f>ROUND(I559*H559,2)</f>
        <v>0</v>
      </c>
      <c r="BL559" s="17" t="s">
        <v>264</v>
      </c>
      <c r="BM559" s="194" t="s">
        <v>1027</v>
      </c>
    </row>
    <row r="560" spans="2:51" s="12" customFormat="1" ht="11.25">
      <c r="B560" s="210"/>
      <c r="C560" s="211"/>
      <c r="D560" s="212" t="s">
        <v>202</v>
      </c>
      <c r="E560" s="213" t="s">
        <v>1</v>
      </c>
      <c r="F560" s="214" t="s">
        <v>1028</v>
      </c>
      <c r="G560" s="211"/>
      <c r="H560" s="215">
        <v>18.949</v>
      </c>
      <c r="I560" s="216"/>
      <c r="J560" s="211"/>
      <c r="K560" s="211"/>
      <c r="L560" s="217"/>
      <c r="M560" s="218"/>
      <c r="N560" s="219"/>
      <c r="O560" s="219"/>
      <c r="P560" s="219"/>
      <c r="Q560" s="219"/>
      <c r="R560" s="219"/>
      <c r="S560" s="219"/>
      <c r="T560" s="220"/>
      <c r="AT560" s="221" t="s">
        <v>202</v>
      </c>
      <c r="AU560" s="221" t="s">
        <v>87</v>
      </c>
      <c r="AV560" s="12" t="s">
        <v>87</v>
      </c>
      <c r="AW560" s="12" t="s">
        <v>34</v>
      </c>
      <c r="AX560" s="12" t="s">
        <v>14</v>
      </c>
      <c r="AY560" s="221" t="s">
        <v>151</v>
      </c>
    </row>
    <row r="561" spans="2:65" s="1" customFormat="1" ht="24" customHeight="1">
      <c r="B561" s="34"/>
      <c r="C561" s="183" t="s">
        <v>1029</v>
      </c>
      <c r="D561" s="183" t="s">
        <v>153</v>
      </c>
      <c r="E561" s="184" t="s">
        <v>1030</v>
      </c>
      <c r="F561" s="185" t="s">
        <v>1031</v>
      </c>
      <c r="G561" s="186" t="s">
        <v>412</v>
      </c>
      <c r="H561" s="187">
        <v>7</v>
      </c>
      <c r="I561" s="188"/>
      <c r="J561" s="189">
        <f>ROUND(I561*H561,2)</f>
        <v>0</v>
      </c>
      <c r="K561" s="185" t="s">
        <v>157</v>
      </c>
      <c r="L561" s="38"/>
      <c r="M561" s="190" t="s">
        <v>1</v>
      </c>
      <c r="N561" s="191" t="s">
        <v>43</v>
      </c>
      <c r="O561" s="66"/>
      <c r="P561" s="192">
        <f>O561*H561</f>
        <v>0</v>
      </c>
      <c r="Q561" s="192">
        <v>0.03058</v>
      </c>
      <c r="R561" s="192">
        <f>Q561*H561</f>
        <v>0.21406</v>
      </c>
      <c r="S561" s="192">
        <v>0</v>
      </c>
      <c r="T561" s="193">
        <f>S561*H561</f>
        <v>0</v>
      </c>
      <c r="AR561" s="194" t="s">
        <v>264</v>
      </c>
      <c r="AT561" s="194" t="s">
        <v>153</v>
      </c>
      <c r="AU561" s="194" t="s">
        <v>87</v>
      </c>
      <c r="AY561" s="17" t="s">
        <v>151</v>
      </c>
      <c r="BE561" s="195">
        <f>IF(N561="základní",J561,0)</f>
        <v>0</v>
      </c>
      <c r="BF561" s="195">
        <f>IF(N561="snížená",J561,0)</f>
        <v>0</v>
      </c>
      <c r="BG561" s="195">
        <f>IF(N561="zákl. přenesená",J561,0)</f>
        <v>0</v>
      </c>
      <c r="BH561" s="195">
        <f>IF(N561="sníž. přenesená",J561,0)</f>
        <v>0</v>
      </c>
      <c r="BI561" s="195">
        <f>IF(N561="nulová",J561,0)</f>
        <v>0</v>
      </c>
      <c r="BJ561" s="17" t="s">
        <v>14</v>
      </c>
      <c r="BK561" s="195">
        <f>ROUND(I561*H561,2)</f>
        <v>0</v>
      </c>
      <c r="BL561" s="17" t="s">
        <v>264</v>
      </c>
      <c r="BM561" s="194" t="s">
        <v>1032</v>
      </c>
    </row>
    <row r="562" spans="2:65" s="1" customFormat="1" ht="24" customHeight="1">
      <c r="B562" s="34"/>
      <c r="C562" s="183" t="s">
        <v>1033</v>
      </c>
      <c r="D562" s="183" t="s">
        <v>153</v>
      </c>
      <c r="E562" s="184" t="s">
        <v>1034</v>
      </c>
      <c r="F562" s="185" t="s">
        <v>1035</v>
      </c>
      <c r="G562" s="186" t="s">
        <v>237</v>
      </c>
      <c r="H562" s="187">
        <v>3.968</v>
      </c>
      <c r="I562" s="188"/>
      <c r="J562" s="189">
        <f>ROUND(I562*H562,2)</f>
        <v>0</v>
      </c>
      <c r="K562" s="185" t="s">
        <v>157</v>
      </c>
      <c r="L562" s="38"/>
      <c r="M562" s="190" t="s">
        <v>1</v>
      </c>
      <c r="N562" s="191" t="s">
        <v>43</v>
      </c>
      <c r="O562" s="66"/>
      <c r="P562" s="192">
        <f>O562*H562</f>
        <v>0</v>
      </c>
      <c r="Q562" s="192">
        <v>0</v>
      </c>
      <c r="R562" s="192">
        <f>Q562*H562</f>
        <v>0</v>
      </c>
      <c r="S562" s="192">
        <v>0</v>
      </c>
      <c r="T562" s="193">
        <f>S562*H562</f>
        <v>0</v>
      </c>
      <c r="AR562" s="194" t="s">
        <v>264</v>
      </c>
      <c r="AT562" s="194" t="s">
        <v>153</v>
      </c>
      <c r="AU562" s="194" t="s">
        <v>87</v>
      </c>
      <c r="AY562" s="17" t="s">
        <v>151</v>
      </c>
      <c r="BE562" s="195">
        <f>IF(N562="základní",J562,0)</f>
        <v>0</v>
      </c>
      <c r="BF562" s="195">
        <f>IF(N562="snížená",J562,0)</f>
        <v>0</v>
      </c>
      <c r="BG562" s="195">
        <f>IF(N562="zákl. přenesená",J562,0)</f>
        <v>0</v>
      </c>
      <c r="BH562" s="195">
        <f>IF(N562="sníž. přenesená",J562,0)</f>
        <v>0</v>
      </c>
      <c r="BI562" s="195">
        <f>IF(N562="nulová",J562,0)</f>
        <v>0</v>
      </c>
      <c r="BJ562" s="17" t="s">
        <v>14</v>
      </c>
      <c r="BK562" s="195">
        <f>ROUND(I562*H562,2)</f>
        <v>0</v>
      </c>
      <c r="BL562" s="17" t="s">
        <v>264</v>
      </c>
      <c r="BM562" s="194" t="s">
        <v>1036</v>
      </c>
    </row>
    <row r="563" spans="2:63" s="10" customFormat="1" ht="22.9" customHeight="1">
      <c r="B563" s="169"/>
      <c r="C563" s="170"/>
      <c r="D563" s="171" t="s">
        <v>77</v>
      </c>
      <c r="E563" s="208" t="s">
        <v>1037</v>
      </c>
      <c r="F563" s="208" t="s">
        <v>1038</v>
      </c>
      <c r="G563" s="170"/>
      <c r="H563" s="170"/>
      <c r="I563" s="173"/>
      <c r="J563" s="209">
        <f>BK563</f>
        <v>0</v>
      </c>
      <c r="K563" s="170"/>
      <c r="L563" s="175"/>
      <c r="M563" s="176"/>
      <c r="N563" s="177"/>
      <c r="O563" s="177"/>
      <c r="P563" s="178">
        <f>SUM(P564:P567)</f>
        <v>0</v>
      </c>
      <c r="Q563" s="177"/>
      <c r="R563" s="178">
        <f>SUM(R564:R567)</f>
        <v>0.321565</v>
      </c>
      <c r="S563" s="177"/>
      <c r="T563" s="179">
        <f>SUM(T564:T567)</f>
        <v>0</v>
      </c>
      <c r="AR563" s="180" t="s">
        <v>87</v>
      </c>
      <c r="AT563" s="181" t="s">
        <v>77</v>
      </c>
      <c r="AU563" s="181" t="s">
        <v>14</v>
      </c>
      <c r="AY563" s="180" t="s">
        <v>151</v>
      </c>
      <c r="BK563" s="182">
        <f>SUM(BK564:BK567)</f>
        <v>0</v>
      </c>
    </row>
    <row r="564" spans="2:65" s="1" customFormat="1" ht="24" customHeight="1">
      <c r="B564" s="34"/>
      <c r="C564" s="183" t="s">
        <v>1039</v>
      </c>
      <c r="D564" s="183" t="s">
        <v>153</v>
      </c>
      <c r="E564" s="184" t="s">
        <v>1040</v>
      </c>
      <c r="F564" s="185" t="s">
        <v>1041</v>
      </c>
      <c r="G564" s="186" t="s">
        <v>229</v>
      </c>
      <c r="H564" s="187">
        <v>54.5</v>
      </c>
      <c r="I564" s="188"/>
      <c r="J564" s="189">
        <f>ROUND(I564*H564,2)</f>
        <v>0</v>
      </c>
      <c r="K564" s="185" t="s">
        <v>157</v>
      </c>
      <c r="L564" s="38"/>
      <c r="M564" s="190" t="s">
        <v>1</v>
      </c>
      <c r="N564" s="191" t="s">
        <v>43</v>
      </c>
      <c r="O564" s="66"/>
      <c r="P564" s="192">
        <f>O564*H564</f>
        <v>0</v>
      </c>
      <c r="Q564" s="192">
        <v>0.00437</v>
      </c>
      <c r="R564" s="192">
        <f>Q564*H564</f>
        <v>0.238165</v>
      </c>
      <c r="S564" s="192">
        <v>0</v>
      </c>
      <c r="T564" s="193">
        <f>S564*H564</f>
        <v>0</v>
      </c>
      <c r="AR564" s="194" t="s">
        <v>264</v>
      </c>
      <c r="AT564" s="194" t="s">
        <v>153</v>
      </c>
      <c r="AU564" s="194" t="s">
        <v>87</v>
      </c>
      <c r="AY564" s="17" t="s">
        <v>151</v>
      </c>
      <c r="BE564" s="195">
        <f>IF(N564="základní",J564,0)</f>
        <v>0</v>
      </c>
      <c r="BF564" s="195">
        <f>IF(N564="snížená",J564,0)</f>
        <v>0</v>
      </c>
      <c r="BG564" s="195">
        <f>IF(N564="zákl. přenesená",J564,0)</f>
        <v>0</v>
      </c>
      <c r="BH564" s="195">
        <f>IF(N564="sníž. přenesená",J564,0)</f>
        <v>0</v>
      </c>
      <c r="BI564" s="195">
        <f>IF(N564="nulová",J564,0)</f>
        <v>0</v>
      </c>
      <c r="BJ564" s="17" t="s">
        <v>14</v>
      </c>
      <c r="BK564" s="195">
        <f>ROUND(I564*H564,2)</f>
        <v>0</v>
      </c>
      <c r="BL564" s="17" t="s">
        <v>264</v>
      </c>
      <c r="BM564" s="194" t="s">
        <v>1042</v>
      </c>
    </row>
    <row r="565" spans="2:65" s="1" customFormat="1" ht="24" customHeight="1">
      <c r="B565" s="34"/>
      <c r="C565" s="183" t="s">
        <v>1043</v>
      </c>
      <c r="D565" s="183" t="s">
        <v>153</v>
      </c>
      <c r="E565" s="184" t="s">
        <v>1044</v>
      </c>
      <c r="F565" s="185" t="s">
        <v>1045</v>
      </c>
      <c r="G565" s="186" t="s">
        <v>229</v>
      </c>
      <c r="H565" s="187">
        <v>10</v>
      </c>
      <c r="I565" s="188"/>
      <c r="J565" s="189">
        <f>ROUND(I565*H565,2)</f>
        <v>0</v>
      </c>
      <c r="K565" s="185" t="s">
        <v>157</v>
      </c>
      <c r="L565" s="38"/>
      <c r="M565" s="190" t="s">
        <v>1</v>
      </c>
      <c r="N565" s="191" t="s">
        <v>43</v>
      </c>
      <c r="O565" s="66"/>
      <c r="P565" s="192">
        <f>O565*H565</f>
        <v>0</v>
      </c>
      <c r="Q565" s="192">
        <v>0.00222</v>
      </c>
      <c r="R565" s="192">
        <f>Q565*H565</f>
        <v>0.0222</v>
      </c>
      <c r="S565" s="192">
        <v>0</v>
      </c>
      <c r="T565" s="193">
        <f>S565*H565</f>
        <v>0</v>
      </c>
      <c r="AR565" s="194" t="s">
        <v>264</v>
      </c>
      <c r="AT565" s="194" t="s">
        <v>153</v>
      </c>
      <c r="AU565" s="194" t="s">
        <v>87</v>
      </c>
      <c r="AY565" s="17" t="s">
        <v>151</v>
      </c>
      <c r="BE565" s="195">
        <f>IF(N565="základní",J565,0)</f>
        <v>0</v>
      </c>
      <c r="BF565" s="195">
        <f>IF(N565="snížená",J565,0)</f>
        <v>0</v>
      </c>
      <c r="BG565" s="195">
        <f>IF(N565="zákl. přenesená",J565,0)</f>
        <v>0</v>
      </c>
      <c r="BH565" s="195">
        <f>IF(N565="sníž. přenesená",J565,0)</f>
        <v>0</v>
      </c>
      <c r="BI565" s="195">
        <f>IF(N565="nulová",J565,0)</f>
        <v>0</v>
      </c>
      <c r="BJ565" s="17" t="s">
        <v>14</v>
      </c>
      <c r="BK565" s="195">
        <f>ROUND(I565*H565,2)</f>
        <v>0</v>
      </c>
      <c r="BL565" s="17" t="s">
        <v>264</v>
      </c>
      <c r="BM565" s="194" t="s">
        <v>1046</v>
      </c>
    </row>
    <row r="566" spans="2:65" s="1" customFormat="1" ht="24" customHeight="1">
      <c r="B566" s="34"/>
      <c r="C566" s="183" t="s">
        <v>1047</v>
      </c>
      <c r="D566" s="183" t="s">
        <v>153</v>
      </c>
      <c r="E566" s="184" t="s">
        <v>1048</v>
      </c>
      <c r="F566" s="185" t="s">
        <v>1049</v>
      </c>
      <c r="G566" s="186" t="s">
        <v>229</v>
      </c>
      <c r="H566" s="187">
        <v>24</v>
      </c>
      <c r="I566" s="188"/>
      <c r="J566" s="189">
        <f>ROUND(I566*H566,2)</f>
        <v>0</v>
      </c>
      <c r="K566" s="185" t="s">
        <v>157</v>
      </c>
      <c r="L566" s="38"/>
      <c r="M566" s="190" t="s">
        <v>1</v>
      </c>
      <c r="N566" s="191" t="s">
        <v>43</v>
      </c>
      <c r="O566" s="66"/>
      <c r="P566" s="192">
        <f>O566*H566</f>
        <v>0</v>
      </c>
      <c r="Q566" s="192">
        <v>0.00255</v>
      </c>
      <c r="R566" s="192">
        <f>Q566*H566</f>
        <v>0.061200000000000004</v>
      </c>
      <c r="S566" s="192">
        <v>0</v>
      </c>
      <c r="T566" s="193">
        <f>S566*H566</f>
        <v>0</v>
      </c>
      <c r="AR566" s="194" t="s">
        <v>264</v>
      </c>
      <c r="AT566" s="194" t="s">
        <v>153</v>
      </c>
      <c r="AU566" s="194" t="s">
        <v>87</v>
      </c>
      <c r="AY566" s="17" t="s">
        <v>151</v>
      </c>
      <c r="BE566" s="195">
        <f>IF(N566="základní",J566,0)</f>
        <v>0</v>
      </c>
      <c r="BF566" s="195">
        <f>IF(N566="snížená",J566,0)</f>
        <v>0</v>
      </c>
      <c r="BG566" s="195">
        <f>IF(N566="zákl. přenesená",J566,0)</f>
        <v>0</v>
      </c>
      <c r="BH566" s="195">
        <f>IF(N566="sníž. přenesená",J566,0)</f>
        <v>0</v>
      </c>
      <c r="BI566" s="195">
        <f>IF(N566="nulová",J566,0)</f>
        <v>0</v>
      </c>
      <c r="BJ566" s="17" t="s">
        <v>14</v>
      </c>
      <c r="BK566" s="195">
        <f>ROUND(I566*H566,2)</f>
        <v>0</v>
      </c>
      <c r="BL566" s="17" t="s">
        <v>264</v>
      </c>
      <c r="BM566" s="194" t="s">
        <v>1050</v>
      </c>
    </row>
    <row r="567" spans="2:65" s="1" customFormat="1" ht="24" customHeight="1">
      <c r="B567" s="34"/>
      <c r="C567" s="183" t="s">
        <v>1051</v>
      </c>
      <c r="D567" s="183" t="s">
        <v>153</v>
      </c>
      <c r="E567" s="184" t="s">
        <v>1052</v>
      </c>
      <c r="F567" s="185" t="s">
        <v>1053</v>
      </c>
      <c r="G567" s="186" t="s">
        <v>237</v>
      </c>
      <c r="H567" s="187">
        <v>0.322</v>
      </c>
      <c r="I567" s="188"/>
      <c r="J567" s="189">
        <f>ROUND(I567*H567,2)</f>
        <v>0</v>
      </c>
      <c r="K567" s="185" t="s">
        <v>157</v>
      </c>
      <c r="L567" s="38"/>
      <c r="M567" s="190" t="s">
        <v>1</v>
      </c>
      <c r="N567" s="191" t="s">
        <v>43</v>
      </c>
      <c r="O567" s="66"/>
      <c r="P567" s="192">
        <f>O567*H567</f>
        <v>0</v>
      </c>
      <c r="Q567" s="192">
        <v>0</v>
      </c>
      <c r="R567" s="192">
        <f>Q567*H567</f>
        <v>0</v>
      </c>
      <c r="S567" s="192">
        <v>0</v>
      </c>
      <c r="T567" s="193">
        <f>S567*H567</f>
        <v>0</v>
      </c>
      <c r="AR567" s="194" t="s">
        <v>264</v>
      </c>
      <c r="AT567" s="194" t="s">
        <v>153</v>
      </c>
      <c r="AU567" s="194" t="s">
        <v>87</v>
      </c>
      <c r="AY567" s="17" t="s">
        <v>151</v>
      </c>
      <c r="BE567" s="195">
        <f>IF(N567="základní",J567,0)</f>
        <v>0</v>
      </c>
      <c r="BF567" s="195">
        <f>IF(N567="snížená",J567,0)</f>
        <v>0</v>
      </c>
      <c r="BG567" s="195">
        <f>IF(N567="zákl. přenesená",J567,0)</f>
        <v>0</v>
      </c>
      <c r="BH567" s="195">
        <f>IF(N567="sníž. přenesená",J567,0)</f>
        <v>0</v>
      </c>
      <c r="BI567" s="195">
        <f>IF(N567="nulová",J567,0)</f>
        <v>0</v>
      </c>
      <c r="BJ567" s="17" t="s">
        <v>14</v>
      </c>
      <c r="BK567" s="195">
        <f>ROUND(I567*H567,2)</f>
        <v>0</v>
      </c>
      <c r="BL567" s="17" t="s">
        <v>264</v>
      </c>
      <c r="BM567" s="194" t="s">
        <v>1054</v>
      </c>
    </row>
    <row r="568" spans="2:63" s="10" customFormat="1" ht="22.9" customHeight="1">
      <c r="B568" s="169"/>
      <c r="C568" s="170"/>
      <c r="D568" s="171" t="s">
        <v>77</v>
      </c>
      <c r="E568" s="208" t="s">
        <v>1055</v>
      </c>
      <c r="F568" s="208" t="s">
        <v>1056</v>
      </c>
      <c r="G568" s="170"/>
      <c r="H568" s="170"/>
      <c r="I568" s="173"/>
      <c r="J568" s="209">
        <f>BK568</f>
        <v>0</v>
      </c>
      <c r="K568" s="170"/>
      <c r="L568" s="175"/>
      <c r="M568" s="176"/>
      <c r="N568" s="177"/>
      <c r="O568" s="177"/>
      <c r="P568" s="178">
        <f>SUM(P569:P586)</f>
        <v>0</v>
      </c>
      <c r="Q568" s="177"/>
      <c r="R568" s="178">
        <f>SUM(R569:R586)</f>
        <v>0.021779999999999997</v>
      </c>
      <c r="S568" s="177"/>
      <c r="T568" s="179">
        <f>SUM(T569:T586)</f>
        <v>0</v>
      </c>
      <c r="AR568" s="180" t="s">
        <v>87</v>
      </c>
      <c r="AT568" s="181" t="s">
        <v>77</v>
      </c>
      <c r="AU568" s="181" t="s">
        <v>14</v>
      </c>
      <c r="AY568" s="180" t="s">
        <v>151</v>
      </c>
      <c r="BK568" s="182">
        <f>SUM(BK569:BK586)</f>
        <v>0</v>
      </c>
    </row>
    <row r="569" spans="2:65" s="1" customFormat="1" ht="16.5" customHeight="1">
      <c r="B569" s="34"/>
      <c r="C569" s="183" t="s">
        <v>1057</v>
      </c>
      <c r="D569" s="183" t="s">
        <v>153</v>
      </c>
      <c r="E569" s="184" t="s">
        <v>1058</v>
      </c>
      <c r="F569" s="185" t="s">
        <v>1059</v>
      </c>
      <c r="G569" s="186" t="s">
        <v>412</v>
      </c>
      <c r="H569" s="187">
        <v>2</v>
      </c>
      <c r="I569" s="188"/>
      <c r="J569" s="189">
        <f aca="true" t="shared" si="0" ref="J569:J575">ROUND(I569*H569,2)</f>
        <v>0</v>
      </c>
      <c r="K569" s="185" t="s">
        <v>1</v>
      </c>
      <c r="L569" s="38"/>
      <c r="M569" s="190" t="s">
        <v>1</v>
      </c>
      <c r="N569" s="191" t="s">
        <v>43</v>
      </c>
      <c r="O569" s="66"/>
      <c r="P569" s="192">
        <f aca="true" t="shared" si="1" ref="P569:P575">O569*H569</f>
        <v>0</v>
      </c>
      <c r="Q569" s="192">
        <v>0</v>
      </c>
      <c r="R569" s="192">
        <f aca="true" t="shared" si="2" ref="R569:R575">Q569*H569</f>
        <v>0</v>
      </c>
      <c r="S569" s="192">
        <v>0</v>
      </c>
      <c r="T569" s="193">
        <f aca="true" t="shared" si="3" ref="T569:T575">S569*H569</f>
        <v>0</v>
      </c>
      <c r="AR569" s="194" t="s">
        <v>264</v>
      </c>
      <c r="AT569" s="194" t="s">
        <v>153</v>
      </c>
      <c r="AU569" s="194" t="s">
        <v>87</v>
      </c>
      <c r="AY569" s="17" t="s">
        <v>151</v>
      </c>
      <c r="BE569" s="195">
        <f aca="true" t="shared" si="4" ref="BE569:BE575">IF(N569="základní",J569,0)</f>
        <v>0</v>
      </c>
      <c r="BF569" s="195">
        <f aca="true" t="shared" si="5" ref="BF569:BF575">IF(N569="snížená",J569,0)</f>
        <v>0</v>
      </c>
      <c r="BG569" s="195">
        <f aca="true" t="shared" si="6" ref="BG569:BG575">IF(N569="zákl. přenesená",J569,0)</f>
        <v>0</v>
      </c>
      <c r="BH569" s="195">
        <f aca="true" t="shared" si="7" ref="BH569:BH575">IF(N569="sníž. přenesená",J569,0)</f>
        <v>0</v>
      </c>
      <c r="BI569" s="195">
        <f aca="true" t="shared" si="8" ref="BI569:BI575">IF(N569="nulová",J569,0)</f>
        <v>0</v>
      </c>
      <c r="BJ569" s="17" t="s">
        <v>14</v>
      </c>
      <c r="BK569" s="195">
        <f aca="true" t="shared" si="9" ref="BK569:BK575">ROUND(I569*H569,2)</f>
        <v>0</v>
      </c>
      <c r="BL569" s="17" t="s">
        <v>264</v>
      </c>
      <c r="BM569" s="194" t="s">
        <v>1060</v>
      </c>
    </row>
    <row r="570" spans="2:65" s="1" customFormat="1" ht="16.5" customHeight="1">
      <c r="B570" s="34"/>
      <c r="C570" s="183" t="s">
        <v>1061</v>
      </c>
      <c r="D570" s="183" t="s">
        <v>153</v>
      </c>
      <c r="E570" s="184" t="s">
        <v>1062</v>
      </c>
      <c r="F570" s="185" t="s">
        <v>1063</v>
      </c>
      <c r="G570" s="186" t="s">
        <v>412</v>
      </c>
      <c r="H570" s="187">
        <v>33</v>
      </c>
      <c r="I570" s="188"/>
      <c r="J570" s="189">
        <f t="shared" si="0"/>
        <v>0</v>
      </c>
      <c r="K570" s="185" t="s">
        <v>1</v>
      </c>
      <c r="L570" s="38"/>
      <c r="M570" s="190" t="s">
        <v>1</v>
      </c>
      <c r="N570" s="191" t="s">
        <v>43</v>
      </c>
      <c r="O570" s="66"/>
      <c r="P570" s="192">
        <f t="shared" si="1"/>
        <v>0</v>
      </c>
      <c r="Q570" s="192">
        <v>0</v>
      </c>
      <c r="R570" s="192">
        <f t="shared" si="2"/>
        <v>0</v>
      </c>
      <c r="S570" s="192">
        <v>0</v>
      </c>
      <c r="T570" s="193">
        <f t="shared" si="3"/>
        <v>0</v>
      </c>
      <c r="AR570" s="194" t="s">
        <v>264</v>
      </c>
      <c r="AT570" s="194" t="s">
        <v>153</v>
      </c>
      <c r="AU570" s="194" t="s">
        <v>87</v>
      </c>
      <c r="AY570" s="17" t="s">
        <v>151</v>
      </c>
      <c r="BE570" s="195">
        <f t="shared" si="4"/>
        <v>0</v>
      </c>
      <c r="BF570" s="195">
        <f t="shared" si="5"/>
        <v>0</v>
      </c>
      <c r="BG570" s="195">
        <f t="shared" si="6"/>
        <v>0</v>
      </c>
      <c r="BH570" s="195">
        <f t="shared" si="7"/>
        <v>0</v>
      </c>
      <c r="BI570" s="195">
        <f t="shared" si="8"/>
        <v>0</v>
      </c>
      <c r="BJ570" s="17" t="s">
        <v>14</v>
      </c>
      <c r="BK570" s="195">
        <f t="shared" si="9"/>
        <v>0</v>
      </c>
      <c r="BL570" s="17" t="s">
        <v>264</v>
      </c>
      <c r="BM570" s="194" t="s">
        <v>1064</v>
      </c>
    </row>
    <row r="571" spans="2:65" s="1" customFormat="1" ht="16.5" customHeight="1">
      <c r="B571" s="34"/>
      <c r="C571" s="183" t="s">
        <v>1065</v>
      </c>
      <c r="D571" s="183" t="s">
        <v>153</v>
      </c>
      <c r="E571" s="184" t="s">
        <v>1066</v>
      </c>
      <c r="F571" s="185" t="s">
        <v>1067</v>
      </c>
      <c r="G571" s="186" t="s">
        <v>412</v>
      </c>
      <c r="H571" s="187">
        <v>6</v>
      </c>
      <c r="I571" s="188"/>
      <c r="J571" s="189">
        <f t="shared" si="0"/>
        <v>0</v>
      </c>
      <c r="K571" s="185" t="s">
        <v>1</v>
      </c>
      <c r="L571" s="38"/>
      <c r="M571" s="190" t="s">
        <v>1</v>
      </c>
      <c r="N571" s="191" t="s">
        <v>43</v>
      </c>
      <c r="O571" s="66"/>
      <c r="P571" s="192">
        <f t="shared" si="1"/>
        <v>0</v>
      </c>
      <c r="Q571" s="192">
        <v>0</v>
      </c>
      <c r="R571" s="192">
        <f t="shared" si="2"/>
        <v>0</v>
      </c>
      <c r="S571" s="192">
        <v>0</v>
      </c>
      <c r="T571" s="193">
        <f t="shared" si="3"/>
        <v>0</v>
      </c>
      <c r="AR571" s="194" t="s">
        <v>264</v>
      </c>
      <c r="AT571" s="194" t="s">
        <v>153</v>
      </c>
      <c r="AU571" s="194" t="s">
        <v>87</v>
      </c>
      <c r="AY571" s="17" t="s">
        <v>151</v>
      </c>
      <c r="BE571" s="195">
        <f t="shared" si="4"/>
        <v>0</v>
      </c>
      <c r="BF571" s="195">
        <f t="shared" si="5"/>
        <v>0</v>
      </c>
      <c r="BG571" s="195">
        <f t="shared" si="6"/>
        <v>0</v>
      </c>
      <c r="BH571" s="195">
        <f t="shared" si="7"/>
        <v>0</v>
      </c>
      <c r="BI571" s="195">
        <f t="shared" si="8"/>
        <v>0</v>
      </c>
      <c r="BJ571" s="17" t="s">
        <v>14</v>
      </c>
      <c r="BK571" s="195">
        <f t="shared" si="9"/>
        <v>0</v>
      </c>
      <c r="BL571" s="17" t="s">
        <v>264</v>
      </c>
      <c r="BM571" s="194" t="s">
        <v>1068</v>
      </c>
    </row>
    <row r="572" spans="2:65" s="1" customFormat="1" ht="16.5" customHeight="1">
      <c r="B572" s="34"/>
      <c r="C572" s="183" t="s">
        <v>1069</v>
      </c>
      <c r="D572" s="183" t="s">
        <v>153</v>
      </c>
      <c r="E572" s="184" t="s">
        <v>1070</v>
      </c>
      <c r="F572" s="185" t="s">
        <v>1071</v>
      </c>
      <c r="G572" s="186" t="s">
        <v>412</v>
      </c>
      <c r="H572" s="187">
        <v>1</v>
      </c>
      <c r="I572" s="188"/>
      <c r="J572" s="189">
        <f t="shared" si="0"/>
        <v>0</v>
      </c>
      <c r="K572" s="185" t="s">
        <v>1</v>
      </c>
      <c r="L572" s="38"/>
      <c r="M572" s="190" t="s">
        <v>1</v>
      </c>
      <c r="N572" s="191" t="s">
        <v>43</v>
      </c>
      <c r="O572" s="66"/>
      <c r="P572" s="192">
        <f t="shared" si="1"/>
        <v>0</v>
      </c>
      <c r="Q572" s="192">
        <v>0</v>
      </c>
      <c r="R572" s="192">
        <f t="shared" si="2"/>
        <v>0</v>
      </c>
      <c r="S572" s="192">
        <v>0</v>
      </c>
      <c r="T572" s="193">
        <f t="shared" si="3"/>
        <v>0</v>
      </c>
      <c r="AR572" s="194" t="s">
        <v>264</v>
      </c>
      <c r="AT572" s="194" t="s">
        <v>153</v>
      </c>
      <c r="AU572" s="194" t="s">
        <v>87</v>
      </c>
      <c r="AY572" s="17" t="s">
        <v>151</v>
      </c>
      <c r="BE572" s="195">
        <f t="shared" si="4"/>
        <v>0</v>
      </c>
      <c r="BF572" s="195">
        <f t="shared" si="5"/>
        <v>0</v>
      </c>
      <c r="BG572" s="195">
        <f t="shared" si="6"/>
        <v>0</v>
      </c>
      <c r="BH572" s="195">
        <f t="shared" si="7"/>
        <v>0</v>
      </c>
      <c r="BI572" s="195">
        <f t="shared" si="8"/>
        <v>0</v>
      </c>
      <c r="BJ572" s="17" t="s">
        <v>14</v>
      </c>
      <c r="BK572" s="195">
        <f t="shared" si="9"/>
        <v>0</v>
      </c>
      <c r="BL572" s="17" t="s">
        <v>264</v>
      </c>
      <c r="BM572" s="194" t="s">
        <v>1072</v>
      </c>
    </row>
    <row r="573" spans="2:65" s="1" customFormat="1" ht="16.5" customHeight="1">
      <c r="B573" s="34"/>
      <c r="C573" s="183" t="s">
        <v>1073</v>
      </c>
      <c r="D573" s="183" t="s">
        <v>153</v>
      </c>
      <c r="E573" s="184" t="s">
        <v>1074</v>
      </c>
      <c r="F573" s="185" t="s">
        <v>1075</v>
      </c>
      <c r="G573" s="186" t="s">
        <v>412</v>
      </c>
      <c r="H573" s="187">
        <v>2</v>
      </c>
      <c r="I573" s="188"/>
      <c r="J573" s="189">
        <f t="shared" si="0"/>
        <v>0</v>
      </c>
      <c r="K573" s="185" t="s">
        <v>1</v>
      </c>
      <c r="L573" s="38"/>
      <c r="M573" s="190" t="s">
        <v>1</v>
      </c>
      <c r="N573" s="191" t="s">
        <v>43</v>
      </c>
      <c r="O573" s="66"/>
      <c r="P573" s="192">
        <f t="shared" si="1"/>
        <v>0</v>
      </c>
      <c r="Q573" s="192">
        <v>0</v>
      </c>
      <c r="R573" s="192">
        <f t="shared" si="2"/>
        <v>0</v>
      </c>
      <c r="S573" s="192">
        <v>0</v>
      </c>
      <c r="T573" s="193">
        <f t="shared" si="3"/>
        <v>0</v>
      </c>
      <c r="AR573" s="194" t="s">
        <v>264</v>
      </c>
      <c r="AT573" s="194" t="s">
        <v>153</v>
      </c>
      <c r="AU573" s="194" t="s">
        <v>87</v>
      </c>
      <c r="AY573" s="17" t="s">
        <v>151</v>
      </c>
      <c r="BE573" s="195">
        <f t="shared" si="4"/>
        <v>0</v>
      </c>
      <c r="BF573" s="195">
        <f t="shared" si="5"/>
        <v>0</v>
      </c>
      <c r="BG573" s="195">
        <f t="shared" si="6"/>
        <v>0</v>
      </c>
      <c r="BH573" s="195">
        <f t="shared" si="7"/>
        <v>0</v>
      </c>
      <c r="BI573" s="195">
        <f t="shared" si="8"/>
        <v>0</v>
      </c>
      <c r="BJ573" s="17" t="s">
        <v>14</v>
      </c>
      <c r="BK573" s="195">
        <f t="shared" si="9"/>
        <v>0</v>
      </c>
      <c r="BL573" s="17" t="s">
        <v>264</v>
      </c>
      <c r="BM573" s="194" t="s">
        <v>1076</v>
      </c>
    </row>
    <row r="574" spans="2:65" s="1" customFormat="1" ht="16.5" customHeight="1">
      <c r="B574" s="34"/>
      <c r="C574" s="183" t="s">
        <v>1077</v>
      </c>
      <c r="D574" s="183" t="s">
        <v>153</v>
      </c>
      <c r="E574" s="184" t="s">
        <v>1078</v>
      </c>
      <c r="F574" s="185" t="s">
        <v>1079</v>
      </c>
      <c r="G574" s="186" t="s">
        <v>412</v>
      </c>
      <c r="H574" s="187">
        <v>2</v>
      </c>
      <c r="I574" s="188"/>
      <c r="J574" s="189">
        <f t="shared" si="0"/>
        <v>0</v>
      </c>
      <c r="K574" s="185" t="s">
        <v>1</v>
      </c>
      <c r="L574" s="38"/>
      <c r="M574" s="190" t="s">
        <v>1</v>
      </c>
      <c r="N574" s="191" t="s">
        <v>43</v>
      </c>
      <c r="O574" s="66"/>
      <c r="P574" s="192">
        <f t="shared" si="1"/>
        <v>0</v>
      </c>
      <c r="Q574" s="192">
        <v>0</v>
      </c>
      <c r="R574" s="192">
        <f t="shared" si="2"/>
        <v>0</v>
      </c>
      <c r="S574" s="192">
        <v>0</v>
      </c>
      <c r="T574" s="193">
        <f t="shared" si="3"/>
        <v>0</v>
      </c>
      <c r="AR574" s="194" t="s">
        <v>264</v>
      </c>
      <c r="AT574" s="194" t="s">
        <v>153</v>
      </c>
      <c r="AU574" s="194" t="s">
        <v>87</v>
      </c>
      <c r="AY574" s="17" t="s">
        <v>151</v>
      </c>
      <c r="BE574" s="195">
        <f t="shared" si="4"/>
        <v>0</v>
      </c>
      <c r="BF574" s="195">
        <f t="shared" si="5"/>
        <v>0</v>
      </c>
      <c r="BG574" s="195">
        <f t="shared" si="6"/>
        <v>0</v>
      </c>
      <c r="BH574" s="195">
        <f t="shared" si="7"/>
        <v>0</v>
      </c>
      <c r="BI574" s="195">
        <f t="shared" si="8"/>
        <v>0</v>
      </c>
      <c r="BJ574" s="17" t="s">
        <v>14</v>
      </c>
      <c r="BK574" s="195">
        <f t="shared" si="9"/>
        <v>0</v>
      </c>
      <c r="BL574" s="17" t="s">
        <v>264</v>
      </c>
      <c r="BM574" s="194" t="s">
        <v>1080</v>
      </c>
    </row>
    <row r="575" spans="2:65" s="1" customFormat="1" ht="16.5" customHeight="1">
      <c r="B575" s="34"/>
      <c r="C575" s="183" t="s">
        <v>1081</v>
      </c>
      <c r="D575" s="183" t="s">
        <v>153</v>
      </c>
      <c r="E575" s="184" t="s">
        <v>1082</v>
      </c>
      <c r="F575" s="185" t="s">
        <v>1083</v>
      </c>
      <c r="G575" s="186" t="s">
        <v>229</v>
      </c>
      <c r="H575" s="187">
        <v>2069.88</v>
      </c>
      <c r="I575" s="188"/>
      <c r="J575" s="189">
        <f t="shared" si="0"/>
        <v>0</v>
      </c>
      <c r="K575" s="185" t="s">
        <v>157</v>
      </c>
      <c r="L575" s="38"/>
      <c r="M575" s="190" t="s">
        <v>1</v>
      </c>
      <c r="N575" s="191" t="s">
        <v>43</v>
      </c>
      <c r="O575" s="66"/>
      <c r="P575" s="192">
        <f t="shared" si="1"/>
        <v>0</v>
      </c>
      <c r="Q575" s="192">
        <v>0</v>
      </c>
      <c r="R575" s="192">
        <f t="shared" si="2"/>
        <v>0</v>
      </c>
      <c r="S575" s="192">
        <v>0</v>
      </c>
      <c r="T575" s="193">
        <f t="shared" si="3"/>
        <v>0</v>
      </c>
      <c r="AR575" s="194" t="s">
        <v>264</v>
      </c>
      <c r="AT575" s="194" t="s">
        <v>153</v>
      </c>
      <c r="AU575" s="194" t="s">
        <v>87</v>
      </c>
      <c r="AY575" s="17" t="s">
        <v>151</v>
      </c>
      <c r="BE575" s="195">
        <f t="shared" si="4"/>
        <v>0</v>
      </c>
      <c r="BF575" s="195">
        <f t="shared" si="5"/>
        <v>0</v>
      </c>
      <c r="BG575" s="195">
        <f t="shared" si="6"/>
        <v>0</v>
      </c>
      <c r="BH575" s="195">
        <f t="shared" si="7"/>
        <v>0</v>
      </c>
      <c r="BI575" s="195">
        <f t="shared" si="8"/>
        <v>0</v>
      </c>
      <c r="BJ575" s="17" t="s">
        <v>14</v>
      </c>
      <c r="BK575" s="195">
        <f t="shared" si="9"/>
        <v>0</v>
      </c>
      <c r="BL575" s="17" t="s">
        <v>264</v>
      </c>
      <c r="BM575" s="194" t="s">
        <v>1084</v>
      </c>
    </row>
    <row r="576" spans="2:51" s="12" customFormat="1" ht="11.25">
      <c r="B576" s="210"/>
      <c r="C576" s="211"/>
      <c r="D576" s="212" t="s">
        <v>202</v>
      </c>
      <c r="E576" s="213" t="s">
        <v>1</v>
      </c>
      <c r="F576" s="214" t="s">
        <v>1085</v>
      </c>
      <c r="G576" s="211"/>
      <c r="H576" s="215">
        <v>517.47</v>
      </c>
      <c r="I576" s="216"/>
      <c r="J576" s="211"/>
      <c r="K576" s="211"/>
      <c r="L576" s="217"/>
      <c r="M576" s="218"/>
      <c r="N576" s="219"/>
      <c r="O576" s="219"/>
      <c r="P576" s="219"/>
      <c r="Q576" s="219"/>
      <c r="R576" s="219"/>
      <c r="S576" s="219"/>
      <c r="T576" s="220"/>
      <c r="AT576" s="221" t="s">
        <v>202</v>
      </c>
      <c r="AU576" s="221" t="s">
        <v>87</v>
      </c>
      <c r="AV576" s="12" t="s">
        <v>87</v>
      </c>
      <c r="AW576" s="12" t="s">
        <v>34</v>
      </c>
      <c r="AX576" s="12" t="s">
        <v>78</v>
      </c>
      <c r="AY576" s="221" t="s">
        <v>151</v>
      </c>
    </row>
    <row r="577" spans="2:51" s="12" customFormat="1" ht="11.25">
      <c r="B577" s="210"/>
      <c r="C577" s="211"/>
      <c r="D577" s="212" t="s">
        <v>202</v>
      </c>
      <c r="E577" s="213" t="s">
        <v>1</v>
      </c>
      <c r="F577" s="214" t="s">
        <v>1086</v>
      </c>
      <c r="G577" s="211"/>
      <c r="H577" s="215">
        <v>1552.41</v>
      </c>
      <c r="I577" s="216"/>
      <c r="J577" s="211"/>
      <c r="K577" s="211"/>
      <c r="L577" s="217"/>
      <c r="M577" s="218"/>
      <c r="N577" s="219"/>
      <c r="O577" s="219"/>
      <c r="P577" s="219"/>
      <c r="Q577" s="219"/>
      <c r="R577" s="219"/>
      <c r="S577" s="219"/>
      <c r="T577" s="220"/>
      <c r="AT577" s="221" t="s">
        <v>202</v>
      </c>
      <c r="AU577" s="221" t="s">
        <v>87</v>
      </c>
      <c r="AV577" s="12" t="s">
        <v>87</v>
      </c>
      <c r="AW577" s="12" t="s">
        <v>34</v>
      </c>
      <c r="AX577" s="12" t="s">
        <v>78</v>
      </c>
      <c r="AY577" s="221" t="s">
        <v>151</v>
      </c>
    </row>
    <row r="578" spans="2:51" s="13" customFormat="1" ht="11.25">
      <c r="B578" s="222"/>
      <c r="C578" s="223"/>
      <c r="D578" s="212" t="s">
        <v>202</v>
      </c>
      <c r="E578" s="224" t="s">
        <v>1</v>
      </c>
      <c r="F578" s="225" t="s">
        <v>243</v>
      </c>
      <c r="G578" s="223"/>
      <c r="H578" s="226">
        <v>2069.88</v>
      </c>
      <c r="I578" s="227"/>
      <c r="J578" s="223"/>
      <c r="K578" s="223"/>
      <c r="L578" s="228"/>
      <c r="M578" s="229"/>
      <c r="N578" s="230"/>
      <c r="O578" s="230"/>
      <c r="P578" s="230"/>
      <c r="Q578" s="230"/>
      <c r="R578" s="230"/>
      <c r="S578" s="230"/>
      <c r="T578" s="231"/>
      <c r="AT578" s="232" t="s">
        <v>202</v>
      </c>
      <c r="AU578" s="232" t="s">
        <v>87</v>
      </c>
      <c r="AV578" s="13" t="s">
        <v>167</v>
      </c>
      <c r="AW578" s="13" t="s">
        <v>34</v>
      </c>
      <c r="AX578" s="13" t="s">
        <v>14</v>
      </c>
      <c r="AY578" s="232" t="s">
        <v>151</v>
      </c>
    </row>
    <row r="579" spans="2:65" s="1" customFormat="1" ht="16.5" customHeight="1">
      <c r="B579" s="34"/>
      <c r="C579" s="236" t="s">
        <v>1087</v>
      </c>
      <c r="D579" s="236" t="s">
        <v>318</v>
      </c>
      <c r="E579" s="237" t="s">
        <v>1088</v>
      </c>
      <c r="F579" s="238" t="s">
        <v>1089</v>
      </c>
      <c r="G579" s="239" t="s">
        <v>200</v>
      </c>
      <c r="H579" s="240">
        <v>5.216</v>
      </c>
      <c r="I579" s="241"/>
      <c r="J579" s="242">
        <f>ROUND(I579*H579,2)</f>
        <v>0</v>
      </c>
      <c r="K579" s="238" t="s">
        <v>1</v>
      </c>
      <c r="L579" s="243"/>
      <c r="M579" s="244" t="s">
        <v>1</v>
      </c>
      <c r="N579" s="245" t="s">
        <v>43</v>
      </c>
      <c r="O579" s="66"/>
      <c r="P579" s="192">
        <f>O579*H579</f>
        <v>0</v>
      </c>
      <c r="Q579" s="192">
        <v>0</v>
      </c>
      <c r="R579" s="192">
        <f>Q579*H579</f>
        <v>0</v>
      </c>
      <c r="S579" s="192">
        <v>0</v>
      </c>
      <c r="T579" s="193">
        <f>S579*H579</f>
        <v>0</v>
      </c>
      <c r="AR579" s="194" t="s">
        <v>430</v>
      </c>
      <c r="AT579" s="194" t="s">
        <v>318</v>
      </c>
      <c r="AU579" s="194" t="s">
        <v>87</v>
      </c>
      <c r="AY579" s="17" t="s">
        <v>151</v>
      </c>
      <c r="BE579" s="195">
        <f>IF(N579="základní",J579,0)</f>
        <v>0</v>
      </c>
      <c r="BF579" s="195">
        <f>IF(N579="snížená",J579,0)</f>
        <v>0</v>
      </c>
      <c r="BG579" s="195">
        <f>IF(N579="zákl. přenesená",J579,0)</f>
        <v>0</v>
      </c>
      <c r="BH579" s="195">
        <f>IF(N579="sníž. přenesená",J579,0)</f>
        <v>0</v>
      </c>
      <c r="BI579" s="195">
        <f>IF(N579="nulová",J579,0)</f>
        <v>0</v>
      </c>
      <c r="BJ579" s="17" t="s">
        <v>14</v>
      </c>
      <c r="BK579" s="195">
        <f>ROUND(I579*H579,2)</f>
        <v>0</v>
      </c>
      <c r="BL579" s="17" t="s">
        <v>264</v>
      </c>
      <c r="BM579" s="194" t="s">
        <v>1090</v>
      </c>
    </row>
    <row r="580" spans="2:51" s="12" customFormat="1" ht="11.25">
      <c r="B580" s="210"/>
      <c r="C580" s="211"/>
      <c r="D580" s="212" t="s">
        <v>202</v>
      </c>
      <c r="E580" s="213" t="s">
        <v>1</v>
      </c>
      <c r="F580" s="214" t="s">
        <v>1091</v>
      </c>
      <c r="G580" s="211"/>
      <c r="H580" s="215">
        <v>5.216</v>
      </c>
      <c r="I580" s="216"/>
      <c r="J580" s="211"/>
      <c r="K580" s="211"/>
      <c r="L580" s="217"/>
      <c r="M580" s="218"/>
      <c r="N580" s="219"/>
      <c r="O580" s="219"/>
      <c r="P580" s="219"/>
      <c r="Q580" s="219"/>
      <c r="R580" s="219"/>
      <c r="S580" s="219"/>
      <c r="T580" s="220"/>
      <c r="AT580" s="221" t="s">
        <v>202</v>
      </c>
      <c r="AU580" s="221" t="s">
        <v>87</v>
      </c>
      <c r="AV580" s="12" t="s">
        <v>87</v>
      </c>
      <c r="AW580" s="12" t="s">
        <v>34</v>
      </c>
      <c r="AX580" s="12" t="s">
        <v>14</v>
      </c>
      <c r="AY580" s="221" t="s">
        <v>151</v>
      </c>
    </row>
    <row r="581" spans="2:65" s="1" customFormat="1" ht="24" customHeight="1">
      <c r="B581" s="34"/>
      <c r="C581" s="183" t="s">
        <v>1092</v>
      </c>
      <c r="D581" s="183" t="s">
        <v>153</v>
      </c>
      <c r="E581" s="184" t="s">
        <v>1093</v>
      </c>
      <c r="F581" s="185" t="s">
        <v>1094</v>
      </c>
      <c r="G581" s="186" t="s">
        <v>412</v>
      </c>
      <c r="H581" s="187">
        <v>4</v>
      </c>
      <c r="I581" s="188"/>
      <c r="J581" s="189">
        <f>ROUND(I581*H581,2)</f>
        <v>0</v>
      </c>
      <c r="K581" s="185" t="s">
        <v>157</v>
      </c>
      <c r="L581" s="38"/>
      <c r="M581" s="190" t="s">
        <v>1</v>
      </c>
      <c r="N581" s="191" t="s">
        <v>43</v>
      </c>
      <c r="O581" s="66"/>
      <c r="P581" s="192">
        <f>O581*H581</f>
        <v>0</v>
      </c>
      <c r="Q581" s="192">
        <v>0</v>
      </c>
      <c r="R581" s="192">
        <f>Q581*H581</f>
        <v>0</v>
      </c>
      <c r="S581" s="192">
        <v>0</v>
      </c>
      <c r="T581" s="193">
        <f>S581*H581</f>
        <v>0</v>
      </c>
      <c r="AR581" s="194" t="s">
        <v>264</v>
      </c>
      <c r="AT581" s="194" t="s">
        <v>153</v>
      </c>
      <c r="AU581" s="194" t="s">
        <v>87</v>
      </c>
      <c r="AY581" s="17" t="s">
        <v>151</v>
      </c>
      <c r="BE581" s="195">
        <f>IF(N581="základní",J581,0)</f>
        <v>0</v>
      </c>
      <c r="BF581" s="195">
        <f>IF(N581="snížená",J581,0)</f>
        <v>0</v>
      </c>
      <c r="BG581" s="195">
        <f>IF(N581="zákl. přenesená",J581,0)</f>
        <v>0</v>
      </c>
      <c r="BH581" s="195">
        <f>IF(N581="sníž. přenesená",J581,0)</f>
        <v>0</v>
      </c>
      <c r="BI581" s="195">
        <f>IF(N581="nulová",J581,0)</f>
        <v>0</v>
      </c>
      <c r="BJ581" s="17" t="s">
        <v>14</v>
      </c>
      <c r="BK581" s="195">
        <f>ROUND(I581*H581,2)</f>
        <v>0</v>
      </c>
      <c r="BL581" s="17" t="s">
        <v>264</v>
      </c>
      <c r="BM581" s="194" t="s">
        <v>1095</v>
      </c>
    </row>
    <row r="582" spans="2:65" s="1" customFormat="1" ht="24" customHeight="1">
      <c r="B582" s="34"/>
      <c r="C582" s="183" t="s">
        <v>1096</v>
      </c>
      <c r="D582" s="183" t="s">
        <v>153</v>
      </c>
      <c r="E582" s="184" t="s">
        <v>1097</v>
      </c>
      <c r="F582" s="185" t="s">
        <v>1098</v>
      </c>
      <c r="G582" s="186" t="s">
        <v>412</v>
      </c>
      <c r="H582" s="187">
        <v>5</v>
      </c>
      <c r="I582" s="188"/>
      <c r="J582" s="189">
        <f>ROUND(I582*H582,2)</f>
        <v>0</v>
      </c>
      <c r="K582" s="185" t="s">
        <v>157</v>
      </c>
      <c r="L582" s="38"/>
      <c r="M582" s="190" t="s">
        <v>1</v>
      </c>
      <c r="N582" s="191" t="s">
        <v>43</v>
      </c>
      <c r="O582" s="66"/>
      <c r="P582" s="192">
        <f>O582*H582</f>
        <v>0</v>
      </c>
      <c r="Q582" s="192">
        <v>0</v>
      </c>
      <c r="R582" s="192">
        <f>Q582*H582</f>
        <v>0</v>
      </c>
      <c r="S582" s="192">
        <v>0</v>
      </c>
      <c r="T582" s="193">
        <f>S582*H582</f>
        <v>0</v>
      </c>
      <c r="AR582" s="194" t="s">
        <v>264</v>
      </c>
      <c r="AT582" s="194" t="s">
        <v>153</v>
      </c>
      <c r="AU582" s="194" t="s">
        <v>87</v>
      </c>
      <c r="AY582" s="17" t="s">
        <v>151</v>
      </c>
      <c r="BE582" s="195">
        <f>IF(N582="základní",J582,0)</f>
        <v>0</v>
      </c>
      <c r="BF582" s="195">
        <f>IF(N582="snížená",J582,0)</f>
        <v>0</v>
      </c>
      <c r="BG582" s="195">
        <f>IF(N582="zákl. přenesená",J582,0)</f>
        <v>0</v>
      </c>
      <c r="BH582" s="195">
        <f>IF(N582="sníž. přenesená",J582,0)</f>
        <v>0</v>
      </c>
      <c r="BI582" s="195">
        <f>IF(N582="nulová",J582,0)</f>
        <v>0</v>
      </c>
      <c r="BJ582" s="17" t="s">
        <v>14</v>
      </c>
      <c r="BK582" s="195">
        <f>ROUND(I582*H582,2)</f>
        <v>0</v>
      </c>
      <c r="BL582" s="17" t="s">
        <v>264</v>
      </c>
      <c r="BM582" s="194" t="s">
        <v>1099</v>
      </c>
    </row>
    <row r="583" spans="2:65" s="1" customFormat="1" ht="16.5" customHeight="1">
      <c r="B583" s="34"/>
      <c r="C583" s="236" t="s">
        <v>1100</v>
      </c>
      <c r="D583" s="236" t="s">
        <v>318</v>
      </c>
      <c r="E583" s="237" t="s">
        <v>1101</v>
      </c>
      <c r="F583" s="238" t="s">
        <v>1102</v>
      </c>
      <c r="G583" s="239" t="s">
        <v>229</v>
      </c>
      <c r="H583" s="240">
        <v>11.1</v>
      </c>
      <c r="I583" s="241"/>
      <c r="J583" s="242">
        <f>ROUND(I583*H583,2)</f>
        <v>0</v>
      </c>
      <c r="K583" s="238" t="s">
        <v>157</v>
      </c>
      <c r="L583" s="243"/>
      <c r="M583" s="244" t="s">
        <v>1</v>
      </c>
      <c r="N583" s="245" t="s">
        <v>43</v>
      </c>
      <c r="O583" s="66"/>
      <c r="P583" s="192">
        <f>O583*H583</f>
        <v>0</v>
      </c>
      <c r="Q583" s="192">
        <v>0.0018</v>
      </c>
      <c r="R583" s="192">
        <f>Q583*H583</f>
        <v>0.019979999999999998</v>
      </c>
      <c r="S583" s="192">
        <v>0</v>
      </c>
      <c r="T583" s="193">
        <f>S583*H583</f>
        <v>0</v>
      </c>
      <c r="AR583" s="194" t="s">
        <v>430</v>
      </c>
      <c r="AT583" s="194" t="s">
        <v>318</v>
      </c>
      <c r="AU583" s="194" t="s">
        <v>87</v>
      </c>
      <c r="AY583" s="17" t="s">
        <v>151</v>
      </c>
      <c r="BE583" s="195">
        <f>IF(N583="základní",J583,0)</f>
        <v>0</v>
      </c>
      <c r="BF583" s="195">
        <f>IF(N583="snížená",J583,0)</f>
        <v>0</v>
      </c>
      <c r="BG583" s="195">
        <f>IF(N583="zákl. přenesená",J583,0)</f>
        <v>0</v>
      </c>
      <c r="BH583" s="195">
        <f>IF(N583="sníž. přenesená",J583,0)</f>
        <v>0</v>
      </c>
      <c r="BI583" s="195">
        <f>IF(N583="nulová",J583,0)</f>
        <v>0</v>
      </c>
      <c r="BJ583" s="17" t="s">
        <v>14</v>
      </c>
      <c r="BK583" s="195">
        <f>ROUND(I583*H583,2)</f>
        <v>0</v>
      </c>
      <c r="BL583" s="17" t="s">
        <v>264</v>
      </c>
      <c r="BM583" s="194" t="s">
        <v>1103</v>
      </c>
    </row>
    <row r="584" spans="2:51" s="12" customFormat="1" ht="11.25">
      <c r="B584" s="210"/>
      <c r="C584" s="211"/>
      <c r="D584" s="212" t="s">
        <v>202</v>
      </c>
      <c r="E584" s="213" t="s">
        <v>1</v>
      </c>
      <c r="F584" s="214" t="s">
        <v>1104</v>
      </c>
      <c r="G584" s="211"/>
      <c r="H584" s="215">
        <v>11.1</v>
      </c>
      <c r="I584" s="216"/>
      <c r="J584" s="211"/>
      <c r="K584" s="211"/>
      <c r="L584" s="217"/>
      <c r="M584" s="218"/>
      <c r="N584" s="219"/>
      <c r="O584" s="219"/>
      <c r="P584" s="219"/>
      <c r="Q584" s="219"/>
      <c r="R584" s="219"/>
      <c r="S584" s="219"/>
      <c r="T584" s="220"/>
      <c r="AT584" s="221" t="s">
        <v>202</v>
      </c>
      <c r="AU584" s="221" t="s">
        <v>87</v>
      </c>
      <c r="AV584" s="12" t="s">
        <v>87</v>
      </c>
      <c r="AW584" s="12" t="s">
        <v>34</v>
      </c>
      <c r="AX584" s="12" t="s">
        <v>14</v>
      </c>
      <c r="AY584" s="221" t="s">
        <v>151</v>
      </c>
    </row>
    <row r="585" spans="2:65" s="1" customFormat="1" ht="16.5" customHeight="1">
      <c r="B585" s="34"/>
      <c r="C585" s="236" t="s">
        <v>1105</v>
      </c>
      <c r="D585" s="236" t="s">
        <v>318</v>
      </c>
      <c r="E585" s="237" t="s">
        <v>1106</v>
      </c>
      <c r="F585" s="238" t="s">
        <v>1107</v>
      </c>
      <c r="G585" s="239" t="s">
        <v>1108</v>
      </c>
      <c r="H585" s="240">
        <v>9</v>
      </c>
      <c r="I585" s="241"/>
      <c r="J585" s="242">
        <f>ROUND(I585*H585,2)</f>
        <v>0</v>
      </c>
      <c r="K585" s="238" t="s">
        <v>157</v>
      </c>
      <c r="L585" s="243"/>
      <c r="M585" s="244" t="s">
        <v>1</v>
      </c>
      <c r="N585" s="245" t="s">
        <v>43</v>
      </c>
      <c r="O585" s="66"/>
      <c r="P585" s="192">
        <f>O585*H585</f>
        <v>0</v>
      </c>
      <c r="Q585" s="192">
        <v>0.0002</v>
      </c>
      <c r="R585" s="192">
        <f>Q585*H585</f>
        <v>0.0018000000000000002</v>
      </c>
      <c r="S585" s="192">
        <v>0</v>
      </c>
      <c r="T585" s="193">
        <f>S585*H585</f>
        <v>0</v>
      </c>
      <c r="AR585" s="194" t="s">
        <v>430</v>
      </c>
      <c r="AT585" s="194" t="s">
        <v>318</v>
      </c>
      <c r="AU585" s="194" t="s">
        <v>87</v>
      </c>
      <c r="AY585" s="17" t="s">
        <v>151</v>
      </c>
      <c r="BE585" s="195">
        <f>IF(N585="základní",J585,0)</f>
        <v>0</v>
      </c>
      <c r="BF585" s="195">
        <f>IF(N585="snížená",J585,0)</f>
        <v>0</v>
      </c>
      <c r="BG585" s="195">
        <f>IF(N585="zákl. přenesená",J585,0)</f>
        <v>0</v>
      </c>
      <c r="BH585" s="195">
        <f>IF(N585="sníž. přenesená",J585,0)</f>
        <v>0</v>
      </c>
      <c r="BI585" s="195">
        <f>IF(N585="nulová",J585,0)</f>
        <v>0</v>
      </c>
      <c r="BJ585" s="17" t="s">
        <v>14</v>
      </c>
      <c r="BK585" s="195">
        <f>ROUND(I585*H585,2)</f>
        <v>0</v>
      </c>
      <c r="BL585" s="17" t="s">
        <v>264</v>
      </c>
      <c r="BM585" s="194" t="s">
        <v>1109</v>
      </c>
    </row>
    <row r="586" spans="2:65" s="1" customFormat="1" ht="24" customHeight="1">
      <c r="B586" s="34"/>
      <c r="C586" s="183" t="s">
        <v>1110</v>
      </c>
      <c r="D586" s="183" t="s">
        <v>153</v>
      </c>
      <c r="E586" s="184" t="s">
        <v>1111</v>
      </c>
      <c r="F586" s="185" t="s">
        <v>1112</v>
      </c>
      <c r="G586" s="186" t="s">
        <v>237</v>
      </c>
      <c r="H586" s="187">
        <v>0.022</v>
      </c>
      <c r="I586" s="188"/>
      <c r="J586" s="189">
        <f>ROUND(I586*H586,2)</f>
        <v>0</v>
      </c>
      <c r="K586" s="185" t="s">
        <v>157</v>
      </c>
      <c r="L586" s="38"/>
      <c r="M586" s="190" t="s">
        <v>1</v>
      </c>
      <c r="N586" s="191" t="s">
        <v>43</v>
      </c>
      <c r="O586" s="66"/>
      <c r="P586" s="192">
        <f>O586*H586</f>
        <v>0</v>
      </c>
      <c r="Q586" s="192">
        <v>0</v>
      </c>
      <c r="R586" s="192">
        <f>Q586*H586</f>
        <v>0</v>
      </c>
      <c r="S586" s="192">
        <v>0</v>
      </c>
      <c r="T586" s="193">
        <f>S586*H586</f>
        <v>0</v>
      </c>
      <c r="AR586" s="194" t="s">
        <v>264</v>
      </c>
      <c r="AT586" s="194" t="s">
        <v>153</v>
      </c>
      <c r="AU586" s="194" t="s">
        <v>87</v>
      </c>
      <c r="AY586" s="17" t="s">
        <v>151</v>
      </c>
      <c r="BE586" s="195">
        <f>IF(N586="základní",J586,0)</f>
        <v>0</v>
      </c>
      <c r="BF586" s="195">
        <f>IF(N586="snížená",J586,0)</f>
        <v>0</v>
      </c>
      <c r="BG586" s="195">
        <f>IF(N586="zákl. přenesená",J586,0)</f>
        <v>0</v>
      </c>
      <c r="BH586" s="195">
        <f>IF(N586="sníž. přenesená",J586,0)</f>
        <v>0</v>
      </c>
      <c r="BI586" s="195">
        <f>IF(N586="nulová",J586,0)</f>
        <v>0</v>
      </c>
      <c r="BJ586" s="17" t="s">
        <v>14</v>
      </c>
      <c r="BK586" s="195">
        <f>ROUND(I586*H586,2)</f>
        <v>0</v>
      </c>
      <c r="BL586" s="17" t="s">
        <v>264</v>
      </c>
      <c r="BM586" s="194" t="s">
        <v>1113</v>
      </c>
    </row>
    <row r="587" spans="2:63" s="10" customFormat="1" ht="22.9" customHeight="1">
      <c r="B587" s="169"/>
      <c r="C587" s="170"/>
      <c r="D587" s="171" t="s">
        <v>77</v>
      </c>
      <c r="E587" s="208" t="s">
        <v>1114</v>
      </c>
      <c r="F587" s="208" t="s">
        <v>1115</v>
      </c>
      <c r="G587" s="170"/>
      <c r="H587" s="170"/>
      <c r="I587" s="173"/>
      <c r="J587" s="209">
        <f>BK587</f>
        <v>0</v>
      </c>
      <c r="K587" s="170"/>
      <c r="L587" s="175"/>
      <c r="M587" s="176"/>
      <c r="N587" s="177"/>
      <c r="O587" s="177"/>
      <c r="P587" s="178">
        <f>SUM(P588:P597)</f>
        <v>0</v>
      </c>
      <c r="Q587" s="177"/>
      <c r="R587" s="178">
        <f>SUM(R588:R597)</f>
        <v>0.1522004</v>
      </c>
      <c r="S587" s="177"/>
      <c r="T587" s="179">
        <f>SUM(T588:T597)</f>
        <v>0</v>
      </c>
      <c r="AR587" s="180" t="s">
        <v>87</v>
      </c>
      <c r="AT587" s="181" t="s">
        <v>77</v>
      </c>
      <c r="AU587" s="181" t="s">
        <v>14</v>
      </c>
      <c r="AY587" s="180" t="s">
        <v>151</v>
      </c>
      <c r="BK587" s="182">
        <f>SUM(BK588:BK597)</f>
        <v>0</v>
      </c>
    </row>
    <row r="588" spans="2:65" s="1" customFormat="1" ht="24" customHeight="1">
      <c r="B588" s="34"/>
      <c r="C588" s="183" t="s">
        <v>1116</v>
      </c>
      <c r="D588" s="183" t="s">
        <v>153</v>
      </c>
      <c r="E588" s="184" t="s">
        <v>1117</v>
      </c>
      <c r="F588" s="185" t="s">
        <v>1118</v>
      </c>
      <c r="G588" s="186" t="s">
        <v>229</v>
      </c>
      <c r="H588" s="187">
        <v>4.66</v>
      </c>
      <c r="I588" s="188"/>
      <c r="J588" s="189">
        <f>ROUND(I588*H588,2)</f>
        <v>0</v>
      </c>
      <c r="K588" s="185" t="s">
        <v>157</v>
      </c>
      <c r="L588" s="38"/>
      <c r="M588" s="190" t="s">
        <v>1</v>
      </c>
      <c r="N588" s="191" t="s">
        <v>43</v>
      </c>
      <c r="O588" s="66"/>
      <c r="P588" s="192">
        <f>O588*H588</f>
        <v>0</v>
      </c>
      <c r="Q588" s="192">
        <v>0</v>
      </c>
      <c r="R588" s="192">
        <f>Q588*H588</f>
        <v>0</v>
      </c>
      <c r="S588" s="192">
        <v>0</v>
      </c>
      <c r="T588" s="193">
        <f>S588*H588</f>
        <v>0</v>
      </c>
      <c r="AR588" s="194" t="s">
        <v>264</v>
      </c>
      <c r="AT588" s="194" t="s">
        <v>153</v>
      </c>
      <c r="AU588" s="194" t="s">
        <v>87</v>
      </c>
      <c r="AY588" s="17" t="s">
        <v>151</v>
      </c>
      <c r="BE588" s="195">
        <f>IF(N588="základní",J588,0)</f>
        <v>0</v>
      </c>
      <c r="BF588" s="195">
        <f>IF(N588="snížená",J588,0)</f>
        <v>0</v>
      </c>
      <c r="BG588" s="195">
        <f>IF(N588="zákl. přenesená",J588,0)</f>
        <v>0</v>
      </c>
      <c r="BH588" s="195">
        <f>IF(N588="sníž. přenesená",J588,0)</f>
        <v>0</v>
      </c>
      <c r="BI588" s="195">
        <f>IF(N588="nulová",J588,0)</f>
        <v>0</v>
      </c>
      <c r="BJ588" s="17" t="s">
        <v>14</v>
      </c>
      <c r="BK588" s="195">
        <f>ROUND(I588*H588,2)</f>
        <v>0</v>
      </c>
      <c r="BL588" s="17" t="s">
        <v>264</v>
      </c>
      <c r="BM588" s="194" t="s">
        <v>1119</v>
      </c>
    </row>
    <row r="589" spans="2:65" s="1" customFormat="1" ht="16.5" customHeight="1">
      <c r="B589" s="34"/>
      <c r="C589" s="236" t="s">
        <v>1120</v>
      </c>
      <c r="D589" s="236" t="s">
        <v>318</v>
      </c>
      <c r="E589" s="237" t="s">
        <v>1121</v>
      </c>
      <c r="F589" s="238" t="s">
        <v>1122</v>
      </c>
      <c r="G589" s="239" t="s">
        <v>229</v>
      </c>
      <c r="H589" s="240">
        <v>4.66</v>
      </c>
      <c r="I589" s="241"/>
      <c r="J589" s="242">
        <f>ROUND(I589*H589,2)</f>
        <v>0</v>
      </c>
      <c r="K589" s="238" t="s">
        <v>157</v>
      </c>
      <c r="L589" s="243"/>
      <c r="M589" s="244" t="s">
        <v>1</v>
      </c>
      <c r="N589" s="245" t="s">
        <v>43</v>
      </c>
      <c r="O589" s="66"/>
      <c r="P589" s="192">
        <f>O589*H589</f>
        <v>0</v>
      </c>
      <c r="Q589" s="192">
        <v>0.0029</v>
      </c>
      <c r="R589" s="192">
        <f>Q589*H589</f>
        <v>0.013514</v>
      </c>
      <c r="S589" s="192">
        <v>0</v>
      </c>
      <c r="T589" s="193">
        <f>S589*H589</f>
        <v>0</v>
      </c>
      <c r="AR589" s="194" t="s">
        <v>430</v>
      </c>
      <c r="AT589" s="194" t="s">
        <v>318</v>
      </c>
      <c r="AU589" s="194" t="s">
        <v>87</v>
      </c>
      <c r="AY589" s="17" t="s">
        <v>151</v>
      </c>
      <c r="BE589" s="195">
        <f>IF(N589="základní",J589,0)</f>
        <v>0</v>
      </c>
      <c r="BF589" s="195">
        <f>IF(N589="snížená",J589,0)</f>
        <v>0</v>
      </c>
      <c r="BG589" s="195">
        <f>IF(N589="zákl. přenesená",J589,0)</f>
        <v>0</v>
      </c>
      <c r="BH589" s="195">
        <f>IF(N589="sníž. přenesená",J589,0)</f>
        <v>0</v>
      </c>
      <c r="BI589" s="195">
        <f>IF(N589="nulová",J589,0)</f>
        <v>0</v>
      </c>
      <c r="BJ589" s="17" t="s">
        <v>14</v>
      </c>
      <c r="BK589" s="195">
        <f>ROUND(I589*H589,2)</f>
        <v>0</v>
      </c>
      <c r="BL589" s="17" t="s">
        <v>264</v>
      </c>
      <c r="BM589" s="194" t="s">
        <v>1123</v>
      </c>
    </row>
    <row r="590" spans="2:65" s="1" customFormat="1" ht="24" customHeight="1">
      <c r="B590" s="34"/>
      <c r="C590" s="183" t="s">
        <v>1124</v>
      </c>
      <c r="D590" s="183" t="s">
        <v>153</v>
      </c>
      <c r="E590" s="184" t="s">
        <v>1125</v>
      </c>
      <c r="F590" s="185" t="s">
        <v>1126</v>
      </c>
      <c r="G590" s="186" t="s">
        <v>788</v>
      </c>
      <c r="H590" s="187">
        <v>1936.44</v>
      </c>
      <c r="I590" s="188"/>
      <c r="J590" s="189">
        <f>ROUND(I590*H590,2)</f>
        <v>0</v>
      </c>
      <c r="K590" s="185" t="s">
        <v>157</v>
      </c>
      <c r="L590" s="38"/>
      <c r="M590" s="190" t="s">
        <v>1</v>
      </c>
      <c r="N590" s="191" t="s">
        <v>43</v>
      </c>
      <c r="O590" s="66"/>
      <c r="P590" s="192">
        <f>O590*H590</f>
        <v>0</v>
      </c>
      <c r="Q590" s="192">
        <v>6E-05</v>
      </c>
      <c r="R590" s="192">
        <f>Q590*H590</f>
        <v>0.11618640000000001</v>
      </c>
      <c r="S590" s="192">
        <v>0</v>
      </c>
      <c r="T590" s="193">
        <f>S590*H590</f>
        <v>0</v>
      </c>
      <c r="AR590" s="194" t="s">
        <v>264</v>
      </c>
      <c r="AT590" s="194" t="s">
        <v>153</v>
      </c>
      <c r="AU590" s="194" t="s">
        <v>87</v>
      </c>
      <c r="AY590" s="17" t="s">
        <v>151</v>
      </c>
      <c r="BE590" s="195">
        <f>IF(N590="základní",J590,0)</f>
        <v>0</v>
      </c>
      <c r="BF590" s="195">
        <f>IF(N590="snížená",J590,0)</f>
        <v>0</v>
      </c>
      <c r="BG590" s="195">
        <f>IF(N590="zákl. přenesená",J590,0)</f>
        <v>0</v>
      </c>
      <c r="BH590" s="195">
        <f>IF(N590="sníž. přenesená",J590,0)</f>
        <v>0</v>
      </c>
      <c r="BI590" s="195">
        <f>IF(N590="nulová",J590,0)</f>
        <v>0</v>
      </c>
      <c r="BJ590" s="17" t="s">
        <v>14</v>
      </c>
      <c r="BK590" s="195">
        <f>ROUND(I590*H590,2)</f>
        <v>0</v>
      </c>
      <c r="BL590" s="17" t="s">
        <v>264</v>
      </c>
      <c r="BM590" s="194" t="s">
        <v>1127</v>
      </c>
    </row>
    <row r="591" spans="2:51" s="12" customFormat="1" ht="11.25">
      <c r="B591" s="210"/>
      <c r="C591" s="211"/>
      <c r="D591" s="212" t="s">
        <v>202</v>
      </c>
      <c r="E591" s="213" t="s">
        <v>1</v>
      </c>
      <c r="F591" s="214" t="s">
        <v>1128</v>
      </c>
      <c r="G591" s="211"/>
      <c r="H591" s="215">
        <v>972.79</v>
      </c>
      <c r="I591" s="216"/>
      <c r="J591" s="211"/>
      <c r="K591" s="211"/>
      <c r="L591" s="217"/>
      <c r="M591" s="218"/>
      <c r="N591" s="219"/>
      <c r="O591" s="219"/>
      <c r="P591" s="219"/>
      <c r="Q591" s="219"/>
      <c r="R591" s="219"/>
      <c r="S591" s="219"/>
      <c r="T591" s="220"/>
      <c r="AT591" s="221" t="s">
        <v>202</v>
      </c>
      <c r="AU591" s="221" t="s">
        <v>87</v>
      </c>
      <c r="AV591" s="12" t="s">
        <v>87</v>
      </c>
      <c r="AW591" s="12" t="s">
        <v>34</v>
      </c>
      <c r="AX591" s="12" t="s">
        <v>78</v>
      </c>
      <c r="AY591" s="221" t="s">
        <v>151</v>
      </c>
    </row>
    <row r="592" spans="2:51" s="12" customFormat="1" ht="11.25">
      <c r="B592" s="210"/>
      <c r="C592" s="211"/>
      <c r="D592" s="212" t="s">
        <v>202</v>
      </c>
      <c r="E592" s="213" t="s">
        <v>1</v>
      </c>
      <c r="F592" s="214" t="s">
        <v>1129</v>
      </c>
      <c r="G592" s="211"/>
      <c r="H592" s="215">
        <v>940.94</v>
      </c>
      <c r="I592" s="216"/>
      <c r="J592" s="211"/>
      <c r="K592" s="211"/>
      <c r="L592" s="217"/>
      <c r="M592" s="218"/>
      <c r="N592" s="219"/>
      <c r="O592" s="219"/>
      <c r="P592" s="219"/>
      <c r="Q592" s="219"/>
      <c r="R592" s="219"/>
      <c r="S592" s="219"/>
      <c r="T592" s="220"/>
      <c r="AT592" s="221" t="s">
        <v>202</v>
      </c>
      <c r="AU592" s="221" t="s">
        <v>87</v>
      </c>
      <c r="AV592" s="12" t="s">
        <v>87</v>
      </c>
      <c r="AW592" s="12" t="s">
        <v>34</v>
      </c>
      <c r="AX592" s="12" t="s">
        <v>78</v>
      </c>
      <c r="AY592" s="221" t="s">
        <v>151</v>
      </c>
    </row>
    <row r="593" spans="2:51" s="12" customFormat="1" ht="11.25">
      <c r="B593" s="210"/>
      <c r="C593" s="211"/>
      <c r="D593" s="212" t="s">
        <v>202</v>
      </c>
      <c r="E593" s="213" t="s">
        <v>1</v>
      </c>
      <c r="F593" s="214" t="s">
        <v>1130</v>
      </c>
      <c r="G593" s="211"/>
      <c r="H593" s="215">
        <v>22.71</v>
      </c>
      <c r="I593" s="216"/>
      <c r="J593" s="211"/>
      <c r="K593" s="211"/>
      <c r="L593" s="217"/>
      <c r="M593" s="218"/>
      <c r="N593" s="219"/>
      <c r="O593" s="219"/>
      <c r="P593" s="219"/>
      <c r="Q593" s="219"/>
      <c r="R593" s="219"/>
      <c r="S593" s="219"/>
      <c r="T593" s="220"/>
      <c r="AT593" s="221" t="s">
        <v>202</v>
      </c>
      <c r="AU593" s="221" t="s">
        <v>87</v>
      </c>
      <c r="AV593" s="12" t="s">
        <v>87</v>
      </c>
      <c r="AW593" s="12" t="s">
        <v>34</v>
      </c>
      <c r="AX593" s="12" t="s">
        <v>78</v>
      </c>
      <c r="AY593" s="221" t="s">
        <v>151</v>
      </c>
    </row>
    <row r="594" spans="2:51" s="13" customFormat="1" ht="11.25">
      <c r="B594" s="222"/>
      <c r="C594" s="223"/>
      <c r="D594" s="212" t="s">
        <v>202</v>
      </c>
      <c r="E594" s="224" t="s">
        <v>1</v>
      </c>
      <c r="F594" s="225" t="s">
        <v>243</v>
      </c>
      <c r="G594" s="223"/>
      <c r="H594" s="226">
        <v>1936.44</v>
      </c>
      <c r="I594" s="227"/>
      <c r="J594" s="223"/>
      <c r="K594" s="223"/>
      <c r="L594" s="228"/>
      <c r="M594" s="229"/>
      <c r="N594" s="230"/>
      <c r="O594" s="230"/>
      <c r="P594" s="230"/>
      <c r="Q594" s="230"/>
      <c r="R594" s="230"/>
      <c r="S594" s="230"/>
      <c r="T594" s="231"/>
      <c r="AT594" s="232" t="s">
        <v>202</v>
      </c>
      <c r="AU594" s="232" t="s">
        <v>87</v>
      </c>
      <c r="AV594" s="13" t="s">
        <v>167</v>
      </c>
      <c r="AW594" s="13" t="s">
        <v>34</v>
      </c>
      <c r="AX594" s="13" t="s">
        <v>14</v>
      </c>
      <c r="AY594" s="232" t="s">
        <v>151</v>
      </c>
    </row>
    <row r="595" spans="2:65" s="1" customFormat="1" ht="16.5" customHeight="1">
      <c r="B595" s="34"/>
      <c r="C595" s="183" t="s">
        <v>1131</v>
      </c>
      <c r="D595" s="183" t="s">
        <v>153</v>
      </c>
      <c r="E595" s="184" t="s">
        <v>1132</v>
      </c>
      <c r="F595" s="185" t="s">
        <v>1133</v>
      </c>
      <c r="G595" s="186" t="s">
        <v>412</v>
      </c>
      <c r="H595" s="187">
        <v>90</v>
      </c>
      <c r="I595" s="188"/>
      <c r="J595" s="189">
        <f>ROUND(I595*H595,2)</f>
        <v>0</v>
      </c>
      <c r="K595" s="185" t="s">
        <v>157</v>
      </c>
      <c r="L595" s="38"/>
      <c r="M595" s="190" t="s">
        <v>1</v>
      </c>
      <c r="N595" s="191" t="s">
        <v>43</v>
      </c>
      <c r="O595" s="66"/>
      <c r="P595" s="192">
        <f>O595*H595</f>
        <v>0</v>
      </c>
      <c r="Q595" s="192">
        <v>0.00025</v>
      </c>
      <c r="R595" s="192">
        <f>Q595*H595</f>
        <v>0.0225</v>
      </c>
      <c r="S595" s="192">
        <v>0</v>
      </c>
      <c r="T595" s="193">
        <f>S595*H595</f>
        <v>0</v>
      </c>
      <c r="AR595" s="194" t="s">
        <v>264</v>
      </c>
      <c r="AT595" s="194" t="s">
        <v>153</v>
      </c>
      <c r="AU595" s="194" t="s">
        <v>87</v>
      </c>
      <c r="AY595" s="17" t="s">
        <v>151</v>
      </c>
      <c r="BE595" s="195">
        <f>IF(N595="základní",J595,0)</f>
        <v>0</v>
      </c>
      <c r="BF595" s="195">
        <f>IF(N595="snížená",J595,0)</f>
        <v>0</v>
      </c>
      <c r="BG595" s="195">
        <f>IF(N595="zákl. přenesená",J595,0)</f>
        <v>0</v>
      </c>
      <c r="BH595" s="195">
        <f>IF(N595="sníž. přenesená",J595,0)</f>
        <v>0</v>
      </c>
      <c r="BI595" s="195">
        <f>IF(N595="nulová",J595,0)</f>
        <v>0</v>
      </c>
      <c r="BJ595" s="17" t="s">
        <v>14</v>
      </c>
      <c r="BK595" s="195">
        <f>ROUND(I595*H595,2)</f>
        <v>0</v>
      </c>
      <c r="BL595" s="17" t="s">
        <v>264</v>
      </c>
      <c r="BM595" s="194" t="s">
        <v>1134</v>
      </c>
    </row>
    <row r="596" spans="2:51" s="12" customFormat="1" ht="11.25">
      <c r="B596" s="210"/>
      <c r="C596" s="211"/>
      <c r="D596" s="212" t="s">
        <v>202</v>
      </c>
      <c r="E596" s="213" t="s">
        <v>1</v>
      </c>
      <c r="F596" s="214" t="s">
        <v>1135</v>
      </c>
      <c r="G596" s="211"/>
      <c r="H596" s="215">
        <v>90</v>
      </c>
      <c r="I596" s="216"/>
      <c r="J596" s="211"/>
      <c r="K596" s="211"/>
      <c r="L596" s="217"/>
      <c r="M596" s="218"/>
      <c r="N596" s="219"/>
      <c r="O596" s="219"/>
      <c r="P596" s="219"/>
      <c r="Q596" s="219"/>
      <c r="R596" s="219"/>
      <c r="S596" s="219"/>
      <c r="T596" s="220"/>
      <c r="AT596" s="221" t="s">
        <v>202</v>
      </c>
      <c r="AU596" s="221" t="s">
        <v>87</v>
      </c>
      <c r="AV596" s="12" t="s">
        <v>87</v>
      </c>
      <c r="AW596" s="12" t="s">
        <v>34</v>
      </c>
      <c r="AX596" s="12" t="s">
        <v>14</v>
      </c>
      <c r="AY596" s="221" t="s">
        <v>151</v>
      </c>
    </row>
    <row r="597" spans="2:65" s="1" customFormat="1" ht="24" customHeight="1">
      <c r="B597" s="34"/>
      <c r="C597" s="183" t="s">
        <v>1136</v>
      </c>
      <c r="D597" s="183" t="s">
        <v>153</v>
      </c>
      <c r="E597" s="184" t="s">
        <v>1137</v>
      </c>
      <c r="F597" s="185" t="s">
        <v>1138</v>
      </c>
      <c r="G597" s="186" t="s">
        <v>237</v>
      </c>
      <c r="H597" s="187">
        <v>0.152</v>
      </c>
      <c r="I597" s="188"/>
      <c r="J597" s="189">
        <f>ROUND(I597*H597,2)</f>
        <v>0</v>
      </c>
      <c r="K597" s="185" t="s">
        <v>157</v>
      </c>
      <c r="L597" s="38"/>
      <c r="M597" s="190" t="s">
        <v>1</v>
      </c>
      <c r="N597" s="191" t="s">
        <v>43</v>
      </c>
      <c r="O597" s="66"/>
      <c r="P597" s="192">
        <f>O597*H597</f>
        <v>0</v>
      </c>
      <c r="Q597" s="192">
        <v>0</v>
      </c>
      <c r="R597" s="192">
        <f>Q597*H597</f>
        <v>0</v>
      </c>
      <c r="S597" s="192">
        <v>0</v>
      </c>
      <c r="T597" s="193">
        <f>S597*H597</f>
        <v>0</v>
      </c>
      <c r="AR597" s="194" t="s">
        <v>264</v>
      </c>
      <c r="AT597" s="194" t="s">
        <v>153</v>
      </c>
      <c r="AU597" s="194" t="s">
        <v>87</v>
      </c>
      <c r="AY597" s="17" t="s">
        <v>151</v>
      </c>
      <c r="BE597" s="195">
        <f>IF(N597="základní",J597,0)</f>
        <v>0</v>
      </c>
      <c r="BF597" s="195">
        <f>IF(N597="snížená",J597,0)</f>
        <v>0</v>
      </c>
      <c r="BG597" s="195">
        <f>IF(N597="zákl. přenesená",J597,0)</f>
        <v>0</v>
      </c>
      <c r="BH597" s="195">
        <f>IF(N597="sníž. přenesená",J597,0)</f>
        <v>0</v>
      </c>
      <c r="BI597" s="195">
        <f>IF(N597="nulová",J597,0)</f>
        <v>0</v>
      </c>
      <c r="BJ597" s="17" t="s">
        <v>14</v>
      </c>
      <c r="BK597" s="195">
        <f>ROUND(I597*H597,2)</f>
        <v>0</v>
      </c>
      <c r="BL597" s="17" t="s">
        <v>264</v>
      </c>
      <c r="BM597" s="194" t="s">
        <v>1139</v>
      </c>
    </row>
    <row r="598" spans="2:63" s="10" customFormat="1" ht="22.9" customHeight="1">
      <c r="B598" s="169"/>
      <c r="C598" s="170"/>
      <c r="D598" s="171" t="s">
        <v>77</v>
      </c>
      <c r="E598" s="208" t="s">
        <v>1140</v>
      </c>
      <c r="F598" s="208" t="s">
        <v>1141</v>
      </c>
      <c r="G598" s="170"/>
      <c r="H598" s="170"/>
      <c r="I598" s="173"/>
      <c r="J598" s="209">
        <f>BK598</f>
        <v>0</v>
      </c>
      <c r="K598" s="170"/>
      <c r="L598" s="175"/>
      <c r="M598" s="176"/>
      <c r="N598" s="177"/>
      <c r="O598" s="177"/>
      <c r="P598" s="178">
        <f>P599+SUM(P600:P652)</f>
        <v>0</v>
      </c>
      <c r="Q598" s="177"/>
      <c r="R598" s="178">
        <f>R599+SUM(R600:R652)</f>
        <v>18.683026199999997</v>
      </c>
      <c r="S598" s="177"/>
      <c r="T598" s="179">
        <f>T599+SUM(T600:T652)</f>
        <v>0</v>
      </c>
      <c r="AR598" s="180" t="s">
        <v>87</v>
      </c>
      <c r="AT598" s="181" t="s">
        <v>77</v>
      </c>
      <c r="AU598" s="181" t="s">
        <v>14</v>
      </c>
      <c r="AY598" s="180" t="s">
        <v>151</v>
      </c>
      <c r="BK598" s="182">
        <f>BK599+SUM(BK600:BK652)</f>
        <v>0</v>
      </c>
    </row>
    <row r="599" spans="2:65" s="1" customFormat="1" ht="24" customHeight="1">
      <c r="B599" s="34"/>
      <c r="C599" s="183" t="s">
        <v>1142</v>
      </c>
      <c r="D599" s="183" t="s">
        <v>153</v>
      </c>
      <c r="E599" s="184" t="s">
        <v>1143</v>
      </c>
      <c r="F599" s="185" t="s">
        <v>1144</v>
      </c>
      <c r="G599" s="186" t="s">
        <v>229</v>
      </c>
      <c r="H599" s="187">
        <v>70.35</v>
      </c>
      <c r="I599" s="188"/>
      <c r="J599" s="189">
        <f>ROUND(I599*H599,2)</f>
        <v>0</v>
      </c>
      <c r="K599" s="185" t="s">
        <v>157</v>
      </c>
      <c r="L599" s="38"/>
      <c r="M599" s="190" t="s">
        <v>1</v>
      </c>
      <c r="N599" s="191" t="s">
        <v>43</v>
      </c>
      <c r="O599" s="66"/>
      <c r="P599" s="192">
        <f>O599*H599</f>
        <v>0</v>
      </c>
      <c r="Q599" s="192">
        <v>0.00374</v>
      </c>
      <c r="R599" s="192">
        <f>Q599*H599</f>
        <v>0.263109</v>
      </c>
      <c r="S599" s="192">
        <v>0</v>
      </c>
      <c r="T599" s="193">
        <f>S599*H599</f>
        <v>0</v>
      </c>
      <c r="AR599" s="194" t="s">
        <v>264</v>
      </c>
      <c r="AT599" s="194" t="s">
        <v>153</v>
      </c>
      <c r="AU599" s="194" t="s">
        <v>87</v>
      </c>
      <c r="AY599" s="17" t="s">
        <v>151</v>
      </c>
      <c r="BE599" s="195">
        <f>IF(N599="základní",J599,0)</f>
        <v>0</v>
      </c>
      <c r="BF599" s="195">
        <f>IF(N599="snížená",J599,0)</f>
        <v>0</v>
      </c>
      <c r="BG599" s="195">
        <f>IF(N599="zákl. přenesená",J599,0)</f>
        <v>0</v>
      </c>
      <c r="BH599" s="195">
        <f>IF(N599="sníž. přenesená",J599,0)</f>
        <v>0</v>
      </c>
      <c r="BI599" s="195">
        <f>IF(N599="nulová",J599,0)</f>
        <v>0</v>
      </c>
      <c r="BJ599" s="17" t="s">
        <v>14</v>
      </c>
      <c r="BK599" s="195">
        <f>ROUND(I599*H599,2)</f>
        <v>0</v>
      </c>
      <c r="BL599" s="17" t="s">
        <v>264</v>
      </c>
      <c r="BM599" s="194" t="s">
        <v>1145</v>
      </c>
    </row>
    <row r="600" spans="2:51" s="12" customFormat="1" ht="11.25">
      <c r="B600" s="210"/>
      <c r="C600" s="211"/>
      <c r="D600" s="212" t="s">
        <v>202</v>
      </c>
      <c r="E600" s="213" t="s">
        <v>1</v>
      </c>
      <c r="F600" s="214" t="s">
        <v>1146</v>
      </c>
      <c r="G600" s="211"/>
      <c r="H600" s="215">
        <v>70.35</v>
      </c>
      <c r="I600" s="216"/>
      <c r="J600" s="211"/>
      <c r="K600" s="211"/>
      <c r="L600" s="217"/>
      <c r="M600" s="218"/>
      <c r="N600" s="219"/>
      <c r="O600" s="219"/>
      <c r="P600" s="219"/>
      <c r="Q600" s="219"/>
      <c r="R600" s="219"/>
      <c r="S600" s="219"/>
      <c r="T600" s="220"/>
      <c r="AT600" s="221" t="s">
        <v>202</v>
      </c>
      <c r="AU600" s="221" t="s">
        <v>87</v>
      </c>
      <c r="AV600" s="12" t="s">
        <v>87</v>
      </c>
      <c r="AW600" s="12" t="s">
        <v>34</v>
      </c>
      <c r="AX600" s="12" t="s">
        <v>14</v>
      </c>
      <c r="AY600" s="221" t="s">
        <v>151</v>
      </c>
    </row>
    <row r="601" spans="2:65" s="1" customFormat="1" ht="16.5" customHeight="1">
      <c r="B601" s="34"/>
      <c r="C601" s="236" t="s">
        <v>1147</v>
      </c>
      <c r="D601" s="236" t="s">
        <v>318</v>
      </c>
      <c r="E601" s="237" t="s">
        <v>1148</v>
      </c>
      <c r="F601" s="238" t="s">
        <v>1149</v>
      </c>
      <c r="G601" s="239" t="s">
        <v>412</v>
      </c>
      <c r="H601" s="240">
        <v>126</v>
      </c>
      <c r="I601" s="241"/>
      <c r="J601" s="242">
        <f>ROUND(I601*H601,2)</f>
        <v>0</v>
      </c>
      <c r="K601" s="238" t="s">
        <v>157</v>
      </c>
      <c r="L601" s="243"/>
      <c r="M601" s="244" t="s">
        <v>1</v>
      </c>
      <c r="N601" s="245" t="s">
        <v>43</v>
      </c>
      <c r="O601" s="66"/>
      <c r="P601" s="192">
        <f>O601*H601</f>
        <v>0</v>
      </c>
      <c r="Q601" s="192">
        <v>0.00014</v>
      </c>
      <c r="R601" s="192">
        <f>Q601*H601</f>
        <v>0.01764</v>
      </c>
      <c r="S601" s="192">
        <v>0</v>
      </c>
      <c r="T601" s="193">
        <f>S601*H601</f>
        <v>0</v>
      </c>
      <c r="AR601" s="194" t="s">
        <v>430</v>
      </c>
      <c r="AT601" s="194" t="s">
        <v>318</v>
      </c>
      <c r="AU601" s="194" t="s">
        <v>87</v>
      </c>
      <c r="AY601" s="17" t="s">
        <v>151</v>
      </c>
      <c r="BE601" s="195">
        <f>IF(N601="základní",J601,0)</f>
        <v>0</v>
      </c>
      <c r="BF601" s="195">
        <f>IF(N601="snížená",J601,0)</f>
        <v>0</v>
      </c>
      <c r="BG601" s="195">
        <f>IF(N601="zákl. přenesená",J601,0)</f>
        <v>0</v>
      </c>
      <c r="BH601" s="195">
        <f>IF(N601="sníž. přenesená",J601,0)</f>
        <v>0</v>
      </c>
      <c r="BI601" s="195">
        <f>IF(N601="nulová",J601,0)</f>
        <v>0</v>
      </c>
      <c r="BJ601" s="17" t="s">
        <v>14</v>
      </c>
      <c r="BK601" s="195">
        <f>ROUND(I601*H601,2)</f>
        <v>0</v>
      </c>
      <c r="BL601" s="17" t="s">
        <v>264</v>
      </c>
      <c r="BM601" s="194" t="s">
        <v>1150</v>
      </c>
    </row>
    <row r="602" spans="2:51" s="12" customFormat="1" ht="22.5">
      <c r="B602" s="210"/>
      <c r="C602" s="211"/>
      <c r="D602" s="212" t="s">
        <v>202</v>
      </c>
      <c r="E602" s="213" t="s">
        <v>1</v>
      </c>
      <c r="F602" s="214" t="s">
        <v>1151</v>
      </c>
      <c r="G602" s="211"/>
      <c r="H602" s="215">
        <v>125.575</v>
      </c>
      <c r="I602" s="216"/>
      <c r="J602" s="211"/>
      <c r="K602" s="211"/>
      <c r="L602" s="217"/>
      <c r="M602" s="218"/>
      <c r="N602" s="219"/>
      <c r="O602" s="219"/>
      <c r="P602" s="219"/>
      <c r="Q602" s="219"/>
      <c r="R602" s="219"/>
      <c r="S602" s="219"/>
      <c r="T602" s="220"/>
      <c r="AT602" s="221" t="s">
        <v>202</v>
      </c>
      <c r="AU602" s="221" t="s">
        <v>87</v>
      </c>
      <c r="AV602" s="12" t="s">
        <v>87</v>
      </c>
      <c r="AW602" s="12" t="s">
        <v>34</v>
      </c>
      <c r="AX602" s="12" t="s">
        <v>78</v>
      </c>
      <c r="AY602" s="221" t="s">
        <v>151</v>
      </c>
    </row>
    <row r="603" spans="2:51" s="12" customFormat="1" ht="11.25">
      <c r="B603" s="210"/>
      <c r="C603" s="211"/>
      <c r="D603" s="212" t="s">
        <v>202</v>
      </c>
      <c r="E603" s="213" t="s">
        <v>1</v>
      </c>
      <c r="F603" s="214" t="s">
        <v>1152</v>
      </c>
      <c r="G603" s="211"/>
      <c r="H603" s="215">
        <v>126</v>
      </c>
      <c r="I603" s="216"/>
      <c r="J603" s="211"/>
      <c r="K603" s="211"/>
      <c r="L603" s="217"/>
      <c r="M603" s="218"/>
      <c r="N603" s="219"/>
      <c r="O603" s="219"/>
      <c r="P603" s="219"/>
      <c r="Q603" s="219"/>
      <c r="R603" s="219"/>
      <c r="S603" s="219"/>
      <c r="T603" s="220"/>
      <c r="AT603" s="221" t="s">
        <v>202</v>
      </c>
      <c r="AU603" s="221" t="s">
        <v>87</v>
      </c>
      <c r="AV603" s="12" t="s">
        <v>87</v>
      </c>
      <c r="AW603" s="12" t="s">
        <v>34</v>
      </c>
      <c r="AX603" s="12" t="s">
        <v>14</v>
      </c>
      <c r="AY603" s="221" t="s">
        <v>151</v>
      </c>
    </row>
    <row r="604" spans="2:65" s="1" customFormat="1" ht="24" customHeight="1">
      <c r="B604" s="34"/>
      <c r="C604" s="183" t="s">
        <v>1153</v>
      </c>
      <c r="D604" s="183" t="s">
        <v>153</v>
      </c>
      <c r="E604" s="184" t="s">
        <v>1154</v>
      </c>
      <c r="F604" s="185" t="s">
        <v>1155</v>
      </c>
      <c r="G604" s="186" t="s">
        <v>188</v>
      </c>
      <c r="H604" s="187">
        <v>264.13</v>
      </c>
      <c r="I604" s="188"/>
      <c r="J604" s="189">
        <f>ROUND(I604*H604,2)</f>
        <v>0</v>
      </c>
      <c r="K604" s="185" t="s">
        <v>157</v>
      </c>
      <c r="L604" s="38"/>
      <c r="M604" s="190" t="s">
        <v>1</v>
      </c>
      <c r="N604" s="191" t="s">
        <v>43</v>
      </c>
      <c r="O604" s="66"/>
      <c r="P604" s="192">
        <f>O604*H604</f>
        <v>0</v>
      </c>
      <c r="Q604" s="192">
        <v>0.03767</v>
      </c>
      <c r="R604" s="192">
        <f>Q604*H604</f>
        <v>9.9497771</v>
      </c>
      <c r="S604" s="192">
        <v>0</v>
      </c>
      <c r="T604" s="193">
        <f>S604*H604</f>
        <v>0</v>
      </c>
      <c r="AR604" s="194" t="s">
        <v>264</v>
      </c>
      <c r="AT604" s="194" t="s">
        <v>153</v>
      </c>
      <c r="AU604" s="194" t="s">
        <v>87</v>
      </c>
      <c r="AY604" s="17" t="s">
        <v>151</v>
      </c>
      <c r="BE604" s="195">
        <f>IF(N604="základní",J604,0)</f>
        <v>0</v>
      </c>
      <c r="BF604" s="195">
        <f>IF(N604="snížená",J604,0)</f>
        <v>0</v>
      </c>
      <c r="BG604" s="195">
        <f>IF(N604="zákl. přenesená",J604,0)</f>
        <v>0</v>
      </c>
      <c r="BH604" s="195">
        <f>IF(N604="sníž. přenesená",J604,0)</f>
        <v>0</v>
      </c>
      <c r="BI604" s="195">
        <f>IF(N604="nulová",J604,0)</f>
        <v>0</v>
      </c>
      <c r="BJ604" s="17" t="s">
        <v>14</v>
      </c>
      <c r="BK604" s="195">
        <f>ROUND(I604*H604,2)</f>
        <v>0</v>
      </c>
      <c r="BL604" s="17" t="s">
        <v>264</v>
      </c>
      <c r="BM604" s="194" t="s">
        <v>1156</v>
      </c>
    </row>
    <row r="605" spans="2:51" s="14" customFormat="1" ht="11.25">
      <c r="B605" s="246"/>
      <c r="C605" s="247"/>
      <c r="D605" s="212" t="s">
        <v>202</v>
      </c>
      <c r="E605" s="248" t="s">
        <v>1</v>
      </c>
      <c r="F605" s="249" t="s">
        <v>1157</v>
      </c>
      <c r="G605" s="247"/>
      <c r="H605" s="248" t="s">
        <v>1</v>
      </c>
      <c r="I605" s="250"/>
      <c r="J605" s="247"/>
      <c r="K605" s="247"/>
      <c r="L605" s="251"/>
      <c r="M605" s="252"/>
      <c r="N605" s="253"/>
      <c r="O605" s="253"/>
      <c r="P605" s="253"/>
      <c r="Q605" s="253"/>
      <c r="R605" s="253"/>
      <c r="S605" s="253"/>
      <c r="T605" s="254"/>
      <c r="AT605" s="255" t="s">
        <v>202</v>
      </c>
      <c r="AU605" s="255" t="s">
        <v>87</v>
      </c>
      <c r="AV605" s="14" t="s">
        <v>14</v>
      </c>
      <c r="AW605" s="14" t="s">
        <v>34</v>
      </c>
      <c r="AX605" s="14" t="s">
        <v>78</v>
      </c>
      <c r="AY605" s="255" t="s">
        <v>151</v>
      </c>
    </row>
    <row r="606" spans="2:51" s="12" customFormat="1" ht="11.25">
      <c r="B606" s="210"/>
      <c r="C606" s="211"/>
      <c r="D606" s="212" t="s">
        <v>202</v>
      </c>
      <c r="E606" s="213" t="s">
        <v>1</v>
      </c>
      <c r="F606" s="214" t="s">
        <v>598</v>
      </c>
      <c r="G606" s="211"/>
      <c r="H606" s="215">
        <v>47.19</v>
      </c>
      <c r="I606" s="216"/>
      <c r="J606" s="211"/>
      <c r="K606" s="211"/>
      <c r="L606" s="217"/>
      <c r="M606" s="218"/>
      <c r="N606" s="219"/>
      <c r="O606" s="219"/>
      <c r="P606" s="219"/>
      <c r="Q606" s="219"/>
      <c r="R606" s="219"/>
      <c r="S606" s="219"/>
      <c r="T606" s="220"/>
      <c r="AT606" s="221" t="s">
        <v>202</v>
      </c>
      <c r="AU606" s="221" t="s">
        <v>87</v>
      </c>
      <c r="AV606" s="12" t="s">
        <v>87</v>
      </c>
      <c r="AW606" s="12" t="s">
        <v>34</v>
      </c>
      <c r="AX606" s="12" t="s">
        <v>78</v>
      </c>
      <c r="AY606" s="221" t="s">
        <v>151</v>
      </c>
    </row>
    <row r="607" spans="2:51" s="12" customFormat="1" ht="11.25">
      <c r="B607" s="210"/>
      <c r="C607" s="211"/>
      <c r="D607" s="212" t="s">
        <v>202</v>
      </c>
      <c r="E607" s="213" t="s">
        <v>1</v>
      </c>
      <c r="F607" s="214" t="s">
        <v>599</v>
      </c>
      <c r="G607" s="211"/>
      <c r="H607" s="215">
        <v>14.53</v>
      </c>
      <c r="I607" s="216"/>
      <c r="J607" s="211"/>
      <c r="K607" s="211"/>
      <c r="L607" s="217"/>
      <c r="M607" s="218"/>
      <c r="N607" s="219"/>
      <c r="O607" s="219"/>
      <c r="P607" s="219"/>
      <c r="Q607" s="219"/>
      <c r="R607" s="219"/>
      <c r="S607" s="219"/>
      <c r="T607" s="220"/>
      <c r="AT607" s="221" t="s">
        <v>202</v>
      </c>
      <c r="AU607" s="221" t="s">
        <v>87</v>
      </c>
      <c r="AV607" s="12" t="s">
        <v>87</v>
      </c>
      <c r="AW607" s="12" t="s">
        <v>34</v>
      </c>
      <c r="AX607" s="12" t="s">
        <v>78</v>
      </c>
      <c r="AY607" s="221" t="s">
        <v>151</v>
      </c>
    </row>
    <row r="608" spans="2:51" s="12" customFormat="1" ht="11.25">
      <c r="B608" s="210"/>
      <c r="C608" s="211"/>
      <c r="D608" s="212" t="s">
        <v>202</v>
      </c>
      <c r="E608" s="213" t="s">
        <v>1</v>
      </c>
      <c r="F608" s="214" t="s">
        <v>600</v>
      </c>
      <c r="G608" s="211"/>
      <c r="H608" s="215">
        <v>9.57</v>
      </c>
      <c r="I608" s="216"/>
      <c r="J608" s="211"/>
      <c r="K608" s="211"/>
      <c r="L608" s="217"/>
      <c r="M608" s="218"/>
      <c r="N608" s="219"/>
      <c r="O608" s="219"/>
      <c r="P608" s="219"/>
      <c r="Q608" s="219"/>
      <c r="R608" s="219"/>
      <c r="S608" s="219"/>
      <c r="T608" s="220"/>
      <c r="AT608" s="221" t="s">
        <v>202</v>
      </c>
      <c r="AU608" s="221" t="s">
        <v>87</v>
      </c>
      <c r="AV608" s="12" t="s">
        <v>87</v>
      </c>
      <c r="AW608" s="12" t="s">
        <v>34</v>
      </c>
      <c r="AX608" s="12" t="s">
        <v>78</v>
      </c>
      <c r="AY608" s="221" t="s">
        <v>151</v>
      </c>
    </row>
    <row r="609" spans="2:51" s="12" customFormat="1" ht="11.25">
      <c r="B609" s="210"/>
      <c r="C609" s="211"/>
      <c r="D609" s="212" t="s">
        <v>202</v>
      </c>
      <c r="E609" s="213" t="s">
        <v>1</v>
      </c>
      <c r="F609" s="214" t="s">
        <v>601</v>
      </c>
      <c r="G609" s="211"/>
      <c r="H609" s="215">
        <v>5.58</v>
      </c>
      <c r="I609" s="216"/>
      <c r="J609" s="211"/>
      <c r="K609" s="211"/>
      <c r="L609" s="217"/>
      <c r="M609" s="218"/>
      <c r="N609" s="219"/>
      <c r="O609" s="219"/>
      <c r="P609" s="219"/>
      <c r="Q609" s="219"/>
      <c r="R609" s="219"/>
      <c r="S609" s="219"/>
      <c r="T609" s="220"/>
      <c r="AT609" s="221" t="s">
        <v>202</v>
      </c>
      <c r="AU609" s="221" t="s">
        <v>87</v>
      </c>
      <c r="AV609" s="12" t="s">
        <v>87</v>
      </c>
      <c r="AW609" s="12" t="s">
        <v>34</v>
      </c>
      <c r="AX609" s="12" t="s">
        <v>78</v>
      </c>
      <c r="AY609" s="221" t="s">
        <v>151</v>
      </c>
    </row>
    <row r="610" spans="2:51" s="12" customFormat="1" ht="11.25">
      <c r="B610" s="210"/>
      <c r="C610" s="211"/>
      <c r="D610" s="212" t="s">
        <v>202</v>
      </c>
      <c r="E610" s="213" t="s">
        <v>1</v>
      </c>
      <c r="F610" s="214" t="s">
        <v>602</v>
      </c>
      <c r="G610" s="211"/>
      <c r="H610" s="215">
        <v>14.55</v>
      </c>
      <c r="I610" s="216"/>
      <c r="J610" s="211"/>
      <c r="K610" s="211"/>
      <c r="L610" s="217"/>
      <c r="M610" s="218"/>
      <c r="N610" s="219"/>
      <c r="O610" s="219"/>
      <c r="P610" s="219"/>
      <c r="Q610" s="219"/>
      <c r="R610" s="219"/>
      <c r="S610" s="219"/>
      <c r="T610" s="220"/>
      <c r="AT610" s="221" t="s">
        <v>202</v>
      </c>
      <c r="AU610" s="221" t="s">
        <v>87</v>
      </c>
      <c r="AV610" s="12" t="s">
        <v>87</v>
      </c>
      <c r="AW610" s="12" t="s">
        <v>34</v>
      </c>
      <c r="AX610" s="12" t="s">
        <v>78</v>
      </c>
      <c r="AY610" s="221" t="s">
        <v>151</v>
      </c>
    </row>
    <row r="611" spans="2:51" s="12" customFormat="1" ht="11.25">
      <c r="B611" s="210"/>
      <c r="C611" s="211"/>
      <c r="D611" s="212" t="s">
        <v>202</v>
      </c>
      <c r="E611" s="213" t="s">
        <v>1</v>
      </c>
      <c r="F611" s="214" t="s">
        <v>603</v>
      </c>
      <c r="G611" s="211"/>
      <c r="H611" s="215">
        <v>14.78</v>
      </c>
      <c r="I611" s="216"/>
      <c r="J611" s="211"/>
      <c r="K611" s="211"/>
      <c r="L611" s="217"/>
      <c r="M611" s="218"/>
      <c r="N611" s="219"/>
      <c r="O611" s="219"/>
      <c r="P611" s="219"/>
      <c r="Q611" s="219"/>
      <c r="R611" s="219"/>
      <c r="S611" s="219"/>
      <c r="T611" s="220"/>
      <c r="AT611" s="221" t="s">
        <v>202</v>
      </c>
      <c r="AU611" s="221" t="s">
        <v>87</v>
      </c>
      <c r="AV611" s="12" t="s">
        <v>87</v>
      </c>
      <c r="AW611" s="12" t="s">
        <v>34</v>
      </c>
      <c r="AX611" s="12" t="s">
        <v>78</v>
      </c>
      <c r="AY611" s="221" t="s">
        <v>151</v>
      </c>
    </row>
    <row r="612" spans="2:51" s="12" customFormat="1" ht="11.25">
      <c r="B612" s="210"/>
      <c r="C612" s="211"/>
      <c r="D612" s="212" t="s">
        <v>202</v>
      </c>
      <c r="E612" s="213" t="s">
        <v>1</v>
      </c>
      <c r="F612" s="214" t="s">
        <v>604</v>
      </c>
      <c r="G612" s="211"/>
      <c r="H612" s="215">
        <v>9.58</v>
      </c>
      <c r="I612" s="216"/>
      <c r="J612" s="211"/>
      <c r="K612" s="211"/>
      <c r="L612" s="217"/>
      <c r="M612" s="218"/>
      <c r="N612" s="219"/>
      <c r="O612" s="219"/>
      <c r="P612" s="219"/>
      <c r="Q612" s="219"/>
      <c r="R612" s="219"/>
      <c r="S612" s="219"/>
      <c r="T612" s="220"/>
      <c r="AT612" s="221" t="s">
        <v>202</v>
      </c>
      <c r="AU612" s="221" t="s">
        <v>87</v>
      </c>
      <c r="AV612" s="12" t="s">
        <v>87</v>
      </c>
      <c r="AW612" s="12" t="s">
        <v>34</v>
      </c>
      <c r="AX612" s="12" t="s">
        <v>78</v>
      </c>
      <c r="AY612" s="221" t="s">
        <v>151</v>
      </c>
    </row>
    <row r="613" spans="2:51" s="12" customFormat="1" ht="11.25">
      <c r="B613" s="210"/>
      <c r="C613" s="211"/>
      <c r="D613" s="212" t="s">
        <v>202</v>
      </c>
      <c r="E613" s="213" t="s">
        <v>1</v>
      </c>
      <c r="F613" s="214" t="s">
        <v>605</v>
      </c>
      <c r="G613" s="211"/>
      <c r="H613" s="215">
        <v>44</v>
      </c>
      <c r="I613" s="216"/>
      <c r="J613" s="211"/>
      <c r="K613" s="211"/>
      <c r="L613" s="217"/>
      <c r="M613" s="218"/>
      <c r="N613" s="219"/>
      <c r="O613" s="219"/>
      <c r="P613" s="219"/>
      <c r="Q613" s="219"/>
      <c r="R613" s="219"/>
      <c r="S613" s="219"/>
      <c r="T613" s="220"/>
      <c r="AT613" s="221" t="s">
        <v>202</v>
      </c>
      <c r="AU613" s="221" t="s">
        <v>87</v>
      </c>
      <c r="AV613" s="12" t="s">
        <v>87</v>
      </c>
      <c r="AW613" s="12" t="s">
        <v>34</v>
      </c>
      <c r="AX613" s="12" t="s">
        <v>78</v>
      </c>
      <c r="AY613" s="221" t="s">
        <v>151</v>
      </c>
    </row>
    <row r="614" spans="2:51" s="12" customFormat="1" ht="11.25">
      <c r="B614" s="210"/>
      <c r="C614" s="211"/>
      <c r="D614" s="212" t="s">
        <v>202</v>
      </c>
      <c r="E614" s="213" t="s">
        <v>1</v>
      </c>
      <c r="F614" s="214" t="s">
        <v>606</v>
      </c>
      <c r="G614" s="211"/>
      <c r="H614" s="215">
        <v>5.12</v>
      </c>
      <c r="I614" s="216"/>
      <c r="J614" s="211"/>
      <c r="K614" s="211"/>
      <c r="L614" s="217"/>
      <c r="M614" s="218"/>
      <c r="N614" s="219"/>
      <c r="O614" s="219"/>
      <c r="P614" s="219"/>
      <c r="Q614" s="219"/>
      <c r="R614" s="219"/>
      <c r="S614" s="219"/>
      <c r="T614" s="220"/>
      <c r="AT614" s="221" t="s">
        <v>202</v>
      </c>
      <c r="AU614" s="221" t="s">
        <v>87</v>
      </c>
      <c r="AV614" s="12" t="s">
        <v>87</v>
      </c>
      <c r="AW614" s="12" t="s">
        <v>34</v>
      </c>
      <c r="AX614" s="12" t="s">
        <v>78</v>
      </c>
      <c r="AY614" s="221" t="s">
        <v>151</v>
      </c>
    </row>
    <row r="615" spans="2:51" s="12" customFormat="1" ht="11.25">
      <c r="B615" s="210"/>
      <c r="C615" s="211"/>
      <c r="D615" s="212" t="s">
        <v>202</v>
      </c>
      <c r="E615" s="213" t="s">
        <v>1</v>
      </c>
      <c r="F615" s="214" t="s">
        <v>607</v>
      </c>
      <c r="G615" s="211"/>
      <c r="H615" s="215">
        <v>8.58</v>
      </c>
      <c r="I615" s="216"/>
      <c r="J615" s="211"/>
      <c r="K615" s="211"/>
      <c r="L615" s="217"/>
      <c r="M615" s="218"/>
      <c r="N615" s="219"/>
      <c r="O615" s="219"/>
      <c r="P615" s="219"/>
      <c r="Q615" s="219"/>
      <c r="R615" s="219"/>
      <c r="S615" s="219"/>
      <c r="T615" s="220"/>
      <c r="AT615" s="221" t="s">
        <v>202</v>
      </c>
      <c r="AU615" s="221" t="s">
        <v>87</v>
      </c>
      <c r="AV615" s="12" t="s">
        <v>87</v>
      </c>
      <c r="AW615" s="12" t="s">
        <v>34</v>
      </c>
      <c r="AX615" s="12" t="s">
        <v>78</v>
      </c>
      <c r="AY615" s="221" t="s">
        <v>151</v>
      </c>
    </row>
    <row r="616" spans="2:51" s="12" customFormat="1" ht="11.25">
      <c r="B616" s="210"/>
      <c r="C616" s="211"/>
      <c r="D616" s="212" t="s">
        <v>202</v>
      </c>
      <c r="E616" s="213" t="s">
        <v>1</v>
      </c>
      <c r="F616" s="214" t="s">
        <v>608</v>
      </c>
      <c r="G616" s="211"/>
      <c r="H616" s="215">
        <v>13.27</v>
      </c>
      <c r="I616" s="216"/>
      <c r="J616" s="211"/>
      <c r="K616" s="211"/>
      <c r="L616" s="217"/>
      <c r="M616" s="218"/>
      <c r="N616" s="219"/>
      <c r="O616" s="219"/>
      <c r="P616" s="219"/>
      <c r="Q616" s="219"/>
      <c r="R616" s="219"/>
      <c r="S616" s="219"/>
      <c r="T616" s="220"/>
      <c r="AT616" s="221" t="s">
        <v>202</v>
      </c>
      <c r="AU616" s="221" t="s">
        <v>87</v>
      </c>
      <c r="AV616" s="12" t="s">
        <v>87</v>
      </c>
      <c r="AW616" s="12" t="s">
        <v>34</v>
      </c>
      <c r="AX616" s="12" t="s">
        <v>78</v>
      </c>
      <c r="AY616" s="221" t="s">
        <v>151</v>
      </c>
    </row>
    <row r="617" spans="2:51" s="12" customFormat="1" ht="11.25">
      <c r="B617" s="210"/>
      <c r="C617" s="211"/>
      <c r="D617" s="212" t="s">
        <v>202</v>
      </c>
      <c r="E617" s="213" t="s">
        <v>1</v>
      </c>
      <c r="F617" s="214" t="s">
        <v>609</v>
      </c>
      <c r="G617" s="211"/>
      <c r="H617" s="215">
        <v>7.29</v>
      </c>
      <c r="I617" s="216"/>
      <c r="J617" s="211"/>
      <c r="K617" s="211"/>
      <c r="L617" s="217"/>
      <c r="M617" s="218"/>
      <c r="N617" s="219"/>
      <c r="O617" s="219"/>
      <c r="P617" s="219"/>
      <c r="Q617" s="219"/>
      <c r="R617" s="219"/>
      <c r="S617" s="219"/>
      <c r="T617" s="220"/>
      <c r="AT617" s="221" t="s">
        <v>202</v>
      </c>
      <c r="AU617" s="221" t="s">
        <v>87</v>
      </c>
      <c r="AV617" s="12" t="s">
        <v>87</v>
      </c>
      <c r="AW617" s="12" t="s">
        <v>34</v>
      </c>
      <c r="AX617" s="12" t="s">
        <v>78</v>
      </c>
      <c r="AY617" s="221" t="s">
        <v>151</v>
      </c>
    </row>
    <row r="618" spans="2:51" s="12" customFormat="1" ht="11.25">
      <c r="B618" s="210"/>
      <c r="C618" s="211"/>
      <c r="D618" s="212" t="s">
        <v>202</v>
      </c>
      <c r="E618" s="213" t="s">
        <v>1</v>
      </c>
      <c r="F618" s="214" t="s">
        <v>610</v>
      </c>
      <c r="G618" s="211"/>
      <c r="H618" s="215">
        <v>3.98</v>
      </c>
      <c r="I618" s="216"/>
      <c r="J618" s="211"/>
      <c r="K618" s="211"/>
      <c r="L618" s="217"/>
      <c r="M618" s="218"/>
      <c r="N618" s="219"/>
      <c r="O618" s="219"/>
      <c r="P618" s="219"/>
      <c r="Q618" s="219"/>
      <c r="R618" s="219"/>
      <c r="S618" s="219"/>
      <c r="T618" s="220"/>
      <c r="AT618" s="221" t="s">
        <v>202</v>
      </c>
      <c r="AU618" s="221" t="s">
        <v>87</v>
      </c>
      <c r="AV618" s="12" t="s">
        <v>87</v>
      </c>
      <c r="AW618" s="12" t="s">
        <v>34</v>
      </c>
      <c r="AX618" s="12" t="s">
        <v>78</v>
      </c>
      <c r="AY618" s="221" t="s">
        <v>151</v>
      </c>
    </row>
    <row r="619" spans="2:51" s="12" customFormat="1" ht="11.25">
      <c r="B619" s="210"/>
      <c r="C619" s="211"/>
      <c r="D619" s="212" t="s">
        <v>202</v>
      </c>
      <c r="E619" s="213" t="s">
        <v>1</v>
      </c>
      <c r="F619" s="214" t="s">
        <v>611</v>
      </c>
      <c r="G619" s="211"/>
      <c r="H619" s="215">
        <v>27.83</v>
      </c>
      <c r="I619" s="216"/>
      <c r="J619" s="211"/>
      <c r="K619" s="211"/>
      <c r="L619" s="217"/>
      <c r="M619" s="218"/>
      <c r="N619" s="219"/>
      <c r="O619" s="219"/>
      <c r="P619" s="219"/>
      <c r="Q619" s="219"/>
      <c r="R619" s="219"/>
      <c r="S619" s="219"/>
      <c r="T619" s="220"/>
      <c r="AT619" s="221" t="s">
        <v>202</v>
      </c>
      <c r="AU619" s="221" t="s">
        <v>87</v>
      </c>
      <c r="AV619" s="12" t="s">
        <v>87</v>
      </c>
      <c r="AW619" s="12" t="s">
        <v>34</v>
      </c>
      <c r="AX619" s="12" t="s">
        <v>78</v>
      </c>
      <c r="AY619" s="221" t="s">
        <v>151</v>
      </c>
    </row>
    <row r="620" spans="2:51" s="12" customFormat="1" ht="11.25">
      <c r="B620" s="210"/>
      <c r="C620" s="211"/>
      <c r="D620" s="212" t="s">
        <v>202</v>
      </c>
      <c r="E620" s="213" t="s">
        <v>1</v>
      </c>
      <c r="F620" s="214" t="s">
        <v>612</v>
      </c>
      <c r="G620" s="211"/>
      <c r="H620" s="215">
        <v>7.76</v>
      </c>
      <c r="I620" s="216"/>
      <c r="J620" s="211"/>
      <c r="K620" s="211"/>
      <c r="L620" s="217"/>
      <c r="M620" s="218"/>
      <c r="N620" s="219"/>
      <c r="O620" s="219"/>
      <c r="P620" s="219"/>
      <c r="Q620" s="219"/>
      <c r="R620" s="219"/>
      <c r="S620" s="219"/>
      <c r="T620" s="220"/>
      <c r="AT620" s="221" t="s">
        <v>202</v>
      </c>
      <c r="AU620" s="221" t="s">
        <v>87</v>
      </c>
      <c r="AV620" s="12" t="s">
        <v>87</v>
      </c>
      <c r="AW620" s="12" t="s">
        <v>34</v>
      </c>
      <c r="AX620" s="12" t="s">
        <v>78</v>
      </c>
      <c r="AY620" s="221" t="s">
        <v>151</v>
      </c>
    </row>
    <row r="621" spans="2:51" s="12" customFormat="1" ht="11.25">
      <c r="B621" s="210"/>
      <c r="C621" s="211"/>
      <c r="D621" s="212" t="s">
        <v>202</v>
      </c>
      <c r="E621" s="213" t="s">
        <v>1</v>
      </c>
      <c r="F621" s="214" t="s">
        <v>613</v>
      </c>
      <c r="G621" s="211"/>
      <c r="H621" s="215">
        <v>7.33</v>
      </c>
      <c r="I621" s="216"/>
      <c r="J621" s="211"/>
      <c r="K621" s="211"/>
      <c r="L621" s="217"/>
      <c r="M621" s="218"/>
      <c r="N621" s="219"/>
      <c r="O621" s="219"/>
      <c r="P621" s="219"/>
      <c r="Q621" s="219"/>
      <c r="R621" s="219"/>
      <c r="S621" s="219"/>
      <c r="T621" s="220"/>
      <c r="AT621" s="221" t="s">
        <v>202</v>
      </c>
      <c r="AU621" s="221" t="s">
        <v>87</v>
      </c>
      <c r="AV621" s="12" t="s">
        <v>87</v>
      </c>
      <c r="AW621" s="12" t="s">
        <v>34</v>
      </c>
      <c r="AX621" s="12" t="s">
        <v>78</v>
      </c>
      <c r="AY621" s="221" t="s">
        <v>151</v>
      </c>
    </row>
    <row r="622" spans="2:51" s="12" customFormat="1" ht="11.25">
      <c r="B622" s="210"/>
      <c r="C622" s="211"/>
      <c r="D622" s="212" t="s">
        <v>202</v>
      </c>
      <c r="E622" s="213" t="s">
        <v>1</v>
      </c>
      <c r="F622" s="214" t="s">
        <v>614</v>
      </c>
      <c r="G622" s="211"/>
      <c r="H622" s="215">
        <v>11.36</v>
      </c>
      <c r="I622" s="216"/>
      <c r="J622" s="211"/>
      <c r="K622" s="211"/>
      <c r="L622" s="217"/>
      <c r="M622" s="218"/>
      <c r="N622" s="219"/>
      <c r="O622" s="219"/>
      <c r="P622" s="219"/>
      <c r="Q622" s="219"/>
      <c r="R622" s="219"/>
      <c r="S622" s="219"/>
      <c r="T622" s="220"/>
      <c r="AT622" s="221" t="s">
        <v>202</v>
      </c>
      <c r="AU622" s="221" t="s">
        <v>87</v>
      </c>
      <c r="AV622" s="12" t="s">
        <v>87</v>
      </c>
      <c r="AW622" s="12" t="s">
        <v>34</v>
      </c>
      <c r="AX622" s="12" t="s">
        <v>78</v>
      </c>
      <c r="AY622" s="221" t="s">
        <v>151</v>
      </c>
    </row>
    <row r="623" spans="2:51" s="12" customFormat="1" ht="11.25">
      <c r="B623" s="210"/>
      <c r="C623" s="211"/>
      <c r="D623" s="212" t="s">
        <v>202</v>
      </c>
      <c r="E623" s="213" t="s">
        <v>1</v>
      </c>
      <c r="F623" s="214" t="s">
        <v>615</v>
      </c>
      <c r="G623" s="211"/>
      <c r="H623" s="215">
        <v>7.96</v>
      </c>
      <c r="I623" s="216"/>
      <c r="J623" s="211"/>
      <c r="K623" s="211"/>
      <c r="L623" s="217"/>
      <c r="M623" s="218"/>
      <c r="N623" s="219"/>
      <c r="O623" s="219"/>
      <c r="P623" s="219"/>
      <c r="Q623" s="219"/>
      <c r="R623" s="219"/>
      <c r="S623" s="219"/>
      <c r="T623" s="220"/>
      <c r="AT623" s="221" t="s">
        <v>202</v>
      </c>
      <c r="AU623" s="221" t="s">
        <v>87</v>
      </c>
      <c r="AV623" s="12" t="s">
        <v>87</v>
      </c>
      <c r="AW623" s="12" t="s">
        <v>34</v>
      </c>
      <c r="AX623" s="12" t="s">
        <v>78</v>
      </c>
      <c r="AY623" s="221" t="s">
        <v>151</v>
      </c>
    </row>
    <row r="624" spans="2:51" s="12" customFormat="1" ht="11.25">
      <c r="B624" s="210"/>
      <c r="C624" s="211"/>
      <c r="D624" s="212" t="s">
        <v>202</v>
      </c>
      <c r="E624" s="213" t="s">
        <v>1</v>
      </c>
      <c r="F624" s="214" t="s">
        <v>616</v>
      </c>
      <c r="G624" s="211"/>
      <c r="H624" s="215">
        <v>3.87</v>
      </c>
      <c r="I624" s="216"/>
      <c r="J624" s="211"/>
      <c r="K624" s="211"/>
      <c r="L624" s="217"/>
      <c r="M624" s="218"/>
      <c r="N624" s="219"/>
      <c r="O624" s="219"/>
      <c r="P624" s="219"/>
      <c r="Q624" s="219"/>
      <c r="R624" s="219"/>
      <c r="S624" s="219"/>
      <c r="T624" s="220"/>
      <c r="AT624" s="221" t="s">
        <v>202</v>
      </c>
      <c r="AU624" s="221" t="s">
        <v>87</v>
      </c>
      <c r="AV624" s="12" t="s">
        <v>87</v>
      </c>
      <c r="AW624" s="12" t="s">
        <v>34</v>
      </c>
      <c r="AX624" s="12" t="s">
        <v>78</v>
      </c>
      <c r="AY624" s="221" t="s">
        <v>151</v>
      </c>
    </row>
    <row r="625" spans="2:51" s="13" customFormat="1" ht="11.25">
      <c r="B625" s="222"/>
      <c r="C625" s="223"/>
      <c r="D625" s="212" t="s">
        <v>202</v>
      </c>
      <c r="E625" s="224" t="s">
        <v>1</v>
      </c>
      <c r="F625" s="225" t="s">
        <v>243</v>
      </c>
      <c r="G625" s="223"/>
      <c r="H625" s="226">
        <v>264.13</v>
      </c>
      <c r="I625" s="227"/>
      <c r="J625" s="223"/>
      <c r="K625" s="223"/>
      <c r="L625" s="228"/>
      <c r="M625" s="229"/>
      <c r="N625" s="230"/>
      <c r="O625" s="230"/>
      <c r="P625" s="230"/>
      <c r="Q625" s="230"/>
      <c r="R625" s="230"/>
      <c r="S625" s="230"/>
      <c r="T625" s="231"/>
      <c r="AT625" s="232" t="s">
        <v>202</v>
      </c>
      <c r="AU625" s="232" t="s">
        <v>87</v>
      </c>
      <c r="AV625" s="13" t="s">
        <v>167</v>
      </c>
      <c r="AW625" s="13" t="s">
        <v>34</v>
      </c>
      <c r="AX625" s="13" t="s">
        <v>14</v>
      </c>
      <c r="AY625" s="232" t="s">
        <v>151</v>
      </c>
    </row>
    <row r="626" spans="2:65" s="1" customFormat="1" ht="24" customHeight="1">
      <c r="B626" s="34"/>
      <c r="C626" s="236" t="s">
        <v>1158</v>
      </c>
      <c r="D626" s="236" t="s">
        <v>318</v>
      </c>
      <c r="E626" s="237" t="s">
        <v>1159</v>
      </c>
      <c r="F626" s="238" t="s">
        <v>1160</v>
      </c>
      <c r="G626" s="239" t="s">
        <v>188</v>
      </c>
      <c r="H626" s="240">
        <v>277.2</v>
      </c>
      <c r="I626" s="241"/>
      <c r="J626" s="242">
        <f>ROUND(I626*H626,2)</f>
        <v>0</v>
      </c>
      <c r="K626" s="238" t="s">
        <v>157</v>
      </c>
      <c r="L626" s="243"/>
      <c r="M626" s="244" t="s">
        <v>1</v>
      </c>
      <c r="N626" s="245" t="s">
        <v>43</v>
      </c>
      <c r="O626" s="66"/>
      <c r="P626" s="192">
        <f>O626*H626</f>
        <v>0</v>
      </c>
      <c r="Q626" s="192">
        <v>0.0192</v>
      </c>
      <c r="R626" s="192">
        <f>Q626*H626</f>
        <v>5.322239999999999</v>
      </c>
      <c r="S626" s="192">
        <v>0</v>
      </c>
      <c r="T626" s="193">
        <f>S626*H626</f>
        <v>0</v>
      </c>
      <c r="AR626" s="194" t="s">
        <v>430</v>
      </c>
      <c r="AT626" s="194" t="s">
        <v>318</v>
      </c>
      <c r="AU626" s="194" t="s">
        <v>87</v>
      </c>
      <c r="AY626" s="17" t="s">
        <v>151</v>
      </c>
      <c r="BE626" s="195">
        <f>IF(N626="základní",J626,0)</f>
        <v>0</v>
      </c>
      <c r="BF626" s="195">
        <f>IF(N626="snížená",J626,0)</f>
        <v>0</v>
      </c>
      <c r="BG626" s="195">
        <f>IF(N626="zákl. přenesená",J626,0)</f>
        <v>0</v>
      </c>
      <c r="BH626" s="195">
        <f>IF(N626="sníž. přenesená",J626,0)</f>
        <v>0</v>
      </c>
      <c r="BI626" s="195">
        <f>IF(N626="nulová",J626,0)</f>
        <v>0</v>
      </c>
      <c r="BJ626" s="17" t="s">
        <v>14</v>
      </c>
      <c r="BK626" s="195">
        <f>ROUND(I626*H626,2)</f>
        <v>0</v>
      </c>
      <c r="BL626" s="17" t="s">
        <v>264</v>
      </c>
      <c r="BM626" s="194" t="s">
        <v>1161</v>
      </c>
    </row>
    <row r="627" spans="2:51" s="12" customFormat="1" ht="11.25">
      <c r="B627" s="210"/>
      <c r="C627" s="211"/>
      <c r="D627" s="212" t="s">
        <v>202</v>
      </c>
      <c r="E627" s="213" t="s">
        <v>1</v>
      </c>
      <c r="F627" s="214" t="s">
        <v>1162</v>
      </c>
      <c r="G627" s="211"/>
      <c r="H627" s="215">
        <v>277.2</v>
      </c>
      <c r="I627" s="216"/>
      <c r="J627" s="211"/>
      <c r="K627" s="211"/>
      <c r="L627" s="217"/>
      <c r="M627" s="218"/>
      <c r="N627" s="219"/>
      <c r="O627" s="219"/>
      <c r="P627" s="219"/>
      <c r="Q627" s="219"/>
      <c r="R627" s="219"/>
      <c r="S627" s="219"/>
      <c r="T627" s="220"/>
      <c r="AT627" s="221" t="s">
        <v>202</v>
      </c>
      <c r="AU627" s="221" t="s">
        <v>87</v>
      </c>
      <c r="AV627" s="12" t="s">
        <v>87</v>
      </c>
      <c r="AW627" s="12" t="s">
        <v>34</v>
      </c>
      <c r="AX627" s="12" t="s">
        <v>14</v>
      </c>
      <c r="AY627" s="221" t="s">
        <v>151</v>
      </c>
    </row>
    <row r="628" spans="2:65" s="1" customFormat="1" ht="24" customHeight="1">
      <c r="B628" s="34"/>
      <c r="C628" s="183" t="s">
        <v>1163</v>
      </c>
      <c r="D628" s="183" t="s">
        <v>153</v>
      </c>
      <c r="E628" s="184" t="s">
        <v>1164</v>
      </c>
      <c r="F628" s="185" t="s">
        <v>1165</v>
      </c>
      <c r="G628" s="186" t="s">
        <v>188</v>
      </c>
      <c r="H628" s="187">
        <v>264.13</v>
      </c>
      <c r="I628" s="188"/>
      <c r="J628" s="189">
        <f>ROUND(I628*H628,2)</f>
        <v>0</v>
      </c>
      <c r="K628" s="185" t="s">
        <v>157</v>
      </c>
      <c r="L628" s="38"/>
      <c r="M628" s="190" t="s">
        <v>1</v>
      </c>
      <c r="N628" s="191" t="s">
        <v>43</v>
      </c>
      <c r="O628" s="66"/>
      <c r="P628" s="192">
        <f>O628*H628</f>
        <v>0</v>
      </c>
      <c r="Q628" s="192">
        <v>0</v>
      </c>
      <c r="R628" s="192">
        <f>Q628*H628</f>
        <v>0</v>
      </c>
      <c r="S628" s="192">
        <v>0</v>
      </c>
      <c r="T628" s="193">
        <f>S628*H628</f>
        <v>0</v>
      </c>
      <c r="AR628" s="194" t="s">
        <v>264</v>
      </c>
      <c r="AT628" s="194" t="s">
        <v>153</v>
      </c>
      <c r="AU628" s="194" t="s">
        <v>87</v>
      </c>
      <c r="AY628" s="17" t="s">
        <v>151</v>
      </c>
      <c r="BE628" s="195">
        <f>IF(N628="základní",J628,0)</f>
        <v>0</v>
      </c>
      <c r="BF628" s="195">
        <f>IF(N628="snížená",J628,0)</f>
        <v>0</v>
      </c>
      <c r="BG628" s="195">
        <f>IF(N628="zákl. přenesená",J628,0)</f>
        <v>0</v>
      </c>
      <c r="BH628" s="195">
        <f>IF(N628="sníž. přenesená",J628,0)</f>
        <v>0</v>
      </c>
      <c r="BI628" s="195">
        <f>IF(N628="nulová",J628,0)</f>
        <v>0</v>
      </c>
      <c r="BJ628" s="17" t="s">
        <v>14</v>
      </c>
      <c r="BK628" s="195">
        <f>ROUND(I628*H628,2)</f>
        <v>0</v>
      </c>
      <c r="BL628" s="17" t="s">
        <v>264</v>
      </c>
      <c r="BM628" s="194" t="s">
        <v>1166</v>
      </c>
    </row>
    <row r="629" spans="2:65" s="1" customFormat="1" ht="16.5" customHeight="1">
      <c r="B629" s="34"/>
      <c r="C629" s="183" t="s">
        <v>1167</v>
      </c>
      <c r="D629" s="183" t="s">
        <v>153</v>
      </c>
      <c r="E629" s="184" t="s">
        <v>1168</v>
      </c>
      <c r="F629" s="185" t="s">
        <v>1169</v>
      </c>
      <c r="G629" s="186" t="s">
        <v>188</v>
      </c>
      <c r="H629" s="187">
        <v>264.13</v>
      </c>
      <c r="I629" s="188"/>
      <c r="J629" s="189">
        <f>ROUND(I629*H629,2)</f>
        <v>0</v>
      </c>
      <c r="K629" s="185" t="s">
        <v>157</v>
      </c>
      <c r="L629" s="38"/>
      <c r="M629" s="190" t="s">
        <v>1</v>
      </c>
      <c r="N629" s="191" t="s">
        <v>43</v>
      </c>
      <c r="O629" s="66"/>
      <c r="P629" s="192">
        <f>O629*H629</f>
        <v>0</v>
      </c>
      <c r="Q629" s="192">
        <v>0.0003</v>
      </c>
      <c r="R629" s="192">
        <f>Q629*H629</f>
        <v>0.07923899999999999</v>
      </c>
      <c r="S629" s="192">
        <v>0</v>
      </c>
      <c r="T629" s="193">
        <f>S629*H629</f>
        <v>0</v>
      </c>
      <c r="AR629" s="194" t="s">
        <v>264</v>
      </c>
      <c r="AT629" s="194" t="s">
        <v>153</v>
      </c>
      <c r="AU629" s="194" t="s">
        <v>87</v>
      </c>
      <c r="AY629" s="17" t="s">
        <v>151</v>
      </c>
      <c r="BE629" s="195">
        <f>IF(N629="základní",J629,0)</f>
        <v>0</v>
      </c>
      <c r="BF629" s="195">
        <f>IF(N629="snížená",J629,0)</f>
        <v>0</v>
      </c>
      <c r="BG629" s="195">
        <f>IF(N629="zákl. přenesená",J629,0)</f>
        <v>0</v>
      </c>
      <c r="BH629" s="195">
        <f>IF(N629="sníž. přenesená",J629,0)</f>
        <v>0</v>
      </c>
      <c r="BI629" s="195">
        <f>IF(N629="nulová",J629,0)</f>
        <v>0</v>
      </c>
      <c r="BJ629" s="17" t="s">
        <v>14</v>
      </c>
      <c r="BK629" s="195">
        <f>ROUND(I629*H629,2)</f>
        <v>0</v>
      </c>
      <c r="BL629" s="17" t="s">
        <v>264</v>
      </c>
      <c r="BM629" s="194" t="s">
        <v>1170</v>
      </c>
    </row>
    <row r="630" spans="2:65" s="1" customFormat="1" ht="24" customHeight="1">
      <c r="B630" s="34"/>
      <c r="C630" s="183" t="s">
        <v>1171</v>
      </c>
      <c r="D630" s="183" t="s">
        <v>153</v>
      </c>
      <c r="E630" s="184" t="s">
        <v>1172</v>
      </c>
      <c r="F630" s="185" t="s">
        <v>1173</v>
      </c>
      <c r="G630" s="186" t="s">
        <v>188</v>
      </c>
      <c r="H630" s="187">
        <v>264.13</v>
      </c>
      <c r="I630" s="188"/>
      <c r="J630" s="189">
        <f>ROUND(I630*H630,2)</f>
        <v>0</v>
      </c>
      <c r="K630" s="185" t="s">
        <v>157</v>
      </c>
      <c r="L630" s="38"/>
      <c r="M630" s="190" t="s">
        <v>1</v>
      </c>
      <c r="N630" s="191" t="s">
        <v>43</v>
      </c>
      <c r="O630" s="66"/>
      <c r="P630" s="192">
        <f>O630*H630</f>
        <v>0</v>
      </c>
      <c r="Q630" s="192">
        <v>0.00715</v>
      </c>
      <c r="R630" s="192">
        <f>Q630*H630</f>
        <v>1.8885295</v>
      </c>
      <c r="S630" s="192">
        <v>0</v>
      </c>
      <c r="T630" s="193">
        <f>S630*H630</f>
        <v>0</v>
      </c>
      <c r="AR630" s="194" t="s">
        <v>264</v>
      </c>
      <c r="AT630" s="194" t="s">
        <v>153</v>
      </c>
      <c r="AU630" s="194" t="s">
        <v>87</v>
      </c>
      <c r="AY630" s="17" t="s">
        <v>151</v>
      </c>
      <c r="BE630" s="195">
        <f>IF(N630="základní",J630,0)</f>
        <v>0</v>
      </c>
      <c r="BF630" s="195">
        <f>IF(N630="snížená",J630,0)</f>
        <v>0</v>
      </c>
      <c r="BG630" s="195">
        <f>IF(N630="zákl. přenesená",J630,0)</f>
        <v>0</v>
      </c>
      <c r="BH630" s="195">
        <f>IF(N630="sníž. přenesená",J630,0)</f>
        <v>0</v>
      </c>
      <c r="BI630" s="195">
        <f>IF(N630="nulová",J630,0)</f>
        <v>0</v>
      </c>
      <c r="BJ630" s="17" t="s">
        <v>14</v>
      </c>
      <c r="BK630" s="195">
        <f>ROUND(I630*H630,2)</f>
        <v>0</v>
      </c>
      <c r="BL630" s="17" t="s">
        <v>264</v>
      </c>
      <c r="BM630" s="194" t="s">
        <v>1174</v>
      </c>
    </row>
    <row r="631" spans="2:51" s="12" customFormat="1" ht="11.25">
      <c r="B631" s="210"/>
      <c r="C631" s="211"/>
      <c r="D631" s="212" t="s">
        <v>202</v>
      </c>
      <c r="E631" s="213" t="s">
        <v>1</v>
      </c>
      <c r="F631" s="214" t="s">
        <v>598</v>
      </c>
      <c r="G631" s="211"/>
      <c r="H631" s="215">
        <v>47.19</v>
      </c>
      <c r="I631" s="216"/>
      <c r="J631" s="211"/>
      <c r="K631" s="211"/>
      <c r="L631" s="217"/>
      <c r="M631" s="218"/>
      <c r="N631" s="219"/>
      <c r="O631" s="219"/>
      <c r="P631" s="219"/>
      <c r="Q631" s="219"/>
      <c r="R631" s="219"/>
      <c r="S631" s="219"/>
      <c r="T631" s="220"/>
      <c r="AT631" s="221" t="s">
        <v>202</v>
      </c>
      <c r="AU631" s="221" t="s">
        <v>87</v>
      </c>
      <c r="AV631" s="12" t="s">
        <v>87</v>
      </c>
      <c r="AW631" s="12" t="s">
        <v>34</v>
      </c>
      <c r="AX631" s="12" t="s">
        <v>78</v>
      </c>
      <c r="AY631" s="221" t="s">
        <v>151</v>
      </c>
    </row>
    <row r="632" spans="2:51" s="12" customFormat="1" ht="11.25">
      <c r="B632" s="210"/>
      <c r="C632" s="211"/>
      <c r="D632" s="212" t="s">
        <v>202</v>
      </c>
      <c r="E632" s="213" t="s">
        <v>1</v>
      </c>
      <c r="F632" s="214" t="s">
        <v>599</v>
      </c>
      <c r="G632" s="211"/>
      <c r="H632" s="215">
        <v>14.53</v>
      </c>
      <c r="I632" s="216"/>
      <c r="J632" s="211"/>
      <c r="K632" s="211"/>
      <c r="L632" s="217"/>
      <c r="M632" s="218"/>
      <c r="N632" s="219"/>
      <c r="O632" s="219"/>
      <c r="P632" s="219"/>
      <c r="Q632" s="219"/>
      <c r="R632" s="219"/>
      <c r="S632" s="219"/>
      <c r="T632" s="220"/>
      <c r="AT632" s="221" t="s">
        <v>202</v>
      </c>
      <c r="AU632" s="221" t="s">
        <v>87</v>
      </c>
      <c r="AV632" s="12" t="s">
        <v>87</v>
      </c>
      <c r="AW632" s="12" t="s">
        <v>34</v>
      </c>
      <c r="AX632" s="12" t="s">
        <v>78</v>
      </c>
      <c r="AY632" s="221" t="s">
        <v>151</v>
      </c>
    </row>
    <row r="633" spans="2:51" s="12" customFormat="1" ht="11.25">
      <c r="B633" s="210"/>
      <c r="C633" s="211"/>
      <c r="D633" s="212" t="s">
        <v>202</v>
      </c>
      <c r="E633" s="213" t="s">
        <v>1</v>
      </c>
      <c r="F633" s="214" t="s">
        <v>600</v>
      </c>
      <c r="G633" s="211"/>
      <c r="H633" s="215">
        <v>9.57</v>
      </c>
      <c r="I633" s="216"/>
      <c r="J633" s="211"/>
      <c r="K633" s="211"/>
      <c r="L633" s="217"/>
      <c r="M633" s="218"/>
      <c r="N633" s="219"/>
      <c r="O633" s="219"/>
      <c r="P633" s="219"/>
      <c r="Q633" s="219"/>
      <c r="R633" s="219"/>
      <c r="S633" s="219"/>
      <c r="T633" s="220"/>
      <c r="AT633" s="221" t="s">
        <v>202</v>
      </c>
      <c r="AU633" s="221" t="s">
        <v>87</v>
      </c>
      <c r="AV633" s="12" t="s">
        <v>87</v>
      </c>
      <c r="AW633" s="12" t="s">
        <v>34</v>
      </c>
      <c r="AX633" s="12" t="s">
        <v>78</v>
      </c>
      <c r="AY633" s="221" t="s">
        <v>151</v>
      </c>
    </row>
    <row r="634" spans="2:51" s="12" customFormat="1" ht="11.25">
      <c r="B634" s="210"/>
      <c r="C634" s="211"/>
      <c r="D634" s="212" t="s">
        <v>202</v>
      </c>
      <c r="E634" s="213" t="s">
        <v>1</v>
      </c>
      <c r="F634" s="214" t="s">
        <v>601</v>
      </c>
      <c r="G634" s="211"/>
      <c r="H634" s="215">
        <v>5.58</v>
      </c>
      <c r="I634" s="216"/>
      <c r="J634" s="211"/>
      <c r="K634" s="211"/>
      <c r="L634" s="217"/>
      <c r="M634" s="218"/>
      <c r="N634" s="219"/>
      <c r="O634" s="219"/>
      <c r="P634" s="219"/>
      <c r="Q634" s="219"/>
      <c r="R634" s="219"/>
      <c r="S634" s="219"/>
      <c r="T634" s="220"/>
      <c r="AT634" s="221" t="s">
        <v>202</v>
      </c>
      <c r="AU634" s="221" t="s">
        <v>87</v>
      </c>
      <c r="AV634" s="12" t="s">
        <v>87</v>
      </c>
      <c r="AW634" s="12" t="s">
        <v>34</v>
      </c>
      <c r="AX634" s="12" t="s">
        <v>78</v>
      </c>
      <c r="AY634" s="221" t="s">
        <v>151</v>
      </c>
    </row>
    <row r="635" spans="2:51" s="12" customFormat="1" ht="11.25">
      <c r="B635" s="210"/>
      <c r="C635" s="211"/>
      <c r="D635" s="212" t="s">
        <v>202</v>
      </c>
      <c r="E635" s="213" t="s">
        <v>1</v>
      </c>
      <c r="F635" s="214" t="s">
        <v>602</v>
      </c>
      <c r="G635" s="211"/>
      <c r="H635" s="215">
        <v>14.55</v>
      </c>
      <c r="I635" s="216"/>
      <c r="J635" s="211"/>
      <c r="K635" s="211"/>
      <c r="L635" s="217"/>
      <c r="M635" s="218"/>
      <c r="N635" s="219"/>
      <c r="O635" s="219"/>
      <c r="P635" s="219"/>
      <c r="Q635" s="219"/>
      <c r="R635" s="219"/>
      <c r="S635" s="219"/>
      <c r="T635" s="220"/>
      <c r="AT635" s="221" t="s">
        <v>202</v>
      </c>
      <c r="AU635" s="221" t="s">
        <v>87</v>
      </c>
      <c r="AV635" s="12" t="s">
        <v>87</v>
      </c>
      <c r="AW635" s="12" t="s">
        <v>34</v>
      </c>
      <c r="AX635" s="12" t="s">
        <v>78</v>
      </c>
      <c r="AY635" s="221" t="s">
        <v>151</v>
      </c>
    </row>
    <row r="636" spans="2:51" s="12" customFormat="1" ht="11.25">
      <c r="B636" s="210"/>
      <c r="C636" s="211"/>
      <c r="D636" s="212" t="s">
        <v>202</v>
      </c>
      <c r="E636" s="213" t="s">
        <v>1</v>
      </c>
      <c r="F636" s="214" t="s">
        <v>603</v>
      </c>
      <c r="G636" s="211"/>
      <c r="H636" s="215">
        <v>14.78</v>
      </c>
      <c r="I636" s="216"/>
      <c r="J636" s="211"/>
      <c r="K636" s="211"/>
      <c r="L636" s="217"/>
      <c r="M636" s="218"/>
      <c r="N636" s="219"/>
      <c r="O636" s="219"/>
      <c r="P636" s="219"/>
      <c r="Q636" s="219"/>
      <c r="R636" s="219"/>
      <c r="S636" s="219"/>
      <c r="T636" s="220"/>
      <c r="AT636" s="221" t="s">
        <v>202</v>
      </c>
      <c r="AU636" s="221" t="s">
        <v>87</v>
      </c>
      <c r="AV636" s="12" t="s">
        <v>87</v>
      </c>
      <c r="AW636" s="12" t="s">
        <v>34</v>
      </c>
      <c r="AX636" s="12" t="s">
        <v>78</v>
      </c>
      <c r="AY636" s="221" t="s">
        <v>151</v>
      </c>
    </row>
    <row r="637" spans="2:51" s="12" customFormat="1" ht="11.25">
      <c r="B637" s="210"/>
      <c r="C637" s="211"/>
      <c r="D637" s="212" t="s">
        <v>202</v>
      </c>
      <c r="E637" s="213" t="s">
        <v>1</v>
      </c>
      <c r="F637" s="214" t="s">
        <v>604</v>
      </c>
      <c r="G637" s="211"/>
      <c r="H637" s="215">
        <v>9.58</v>
      </c>
      <c r="I637" s="216"/>
      <c r="J637" s="211"/>
      <c r="K637" s="211"/>
      <c r="L637" s="217"/>
      <c r="M637" s="218"/>
      <c r="N637" s="219"/>
      <c r="O637" s="219"/>
      <c r="P637" s="219"/>
      <c r="Q637" s="219"/>
      <c r="R637" s="219"/>
      <c r="S637" s="219"/>
      <c r="T637" s="220"/>
      <c r="AT637" s="221" t="s">
        <v>202</v>
      </c>
      <c r="AU637" s="221" t="s">
        <v>87</v>
      </c>
      <c r="AV637" s="12" t="s">
        <v>87</v>
      </c>
      <c r="AW637" s="12" t="s">
        <v>34</v>
      </c>
      <c r="AX637" s="12" t="s">
        <v>78</v>
      </c>
      <c r="AY637" s="221" t="s">
        <v>151</v>
      </c>
    </row>
    <row r="638" spans="2:51" s="12" customFormat="1" ht="11.25">
      <c r="B638" s="210"/>
      <c r="C638" s="211"/>
      <c r="D638" s="212" t="s">
        <v>202</v>
      </c>
      <c r="E638" s="213" t="s">
        <v>1</v>
      </c>
      <c r="F638" s="214" t="s">
        <v>605</v>
      </c>
      <c r="G638" s="211"/>
      <c r="H638" s="215">
        <v>44</v>
      </c>
      <c r="I638" s="216"/>
      <c r="J638" s="211"/>
      <c r="K638" s="211"/>
      <c r="L638" s="217"/>
      <c r="M638" s="218"/>
      <c r="N638" s="219"/>
      <c r="O638" s="219"/>
      <c r="P638" s="219"/>
      <c r="Q638" s="219"/>
      <c r="R638" s="219"/>
      <c r="S638" s="219"/>
      <c r="T638" s="220"/>
      <c r="AT638" s="221" t="s">
        <v>202</v>
      </c>
      <c r="AU638" s="221" t="s">
        <v>87</v>
      </c>
      <c r="AV638" s="12" t="s">
        <v>87</v>
      </c>
      <c r="AW638" s="12" t="s">
        <v>34</v>
      </c>
      <c r="AX638" s="12" t="s">
        <v>78</v>
      </c>
      <c r="AY638" s="221" t="s">
        <v>151</v>
      </c>
    </row>
    <row r="639" spans="2:51" s="12" customFormat="1" ht="11.25">
      <c r="B639" s="210"/>
      <c r="C639" s="211"/>
      <c r="D639" s="212" t="s">
        <v>202</v>
      </c>
      <c r="E639" s="213" t="s">
        <v>1</v>
      </c>
      <c r="F639" s="214" t="s">
        <v>606</v>
      </c>
      <c r="G639" s="211"/>
      <c r="H639" s="215">
        <v>5.12</v>
      </c>
      <c r="I639" s="216"/>
      <c r="J639" s="211"/>
      <c r="K639" s="211"/>
      <c r="L639" s="217"/>
      <c r="M639" s="218"/>
      <c r="N639" s="219"/>
      <c r="O639" s="219"/>
      <c r="P639" s="219"/>
      <c r="Q639" s="219"/>
      <c r="R639" s="219"/>
      <c r="S639" s="219"/>
      <c r="T639" s="220"/>
      <c r="AT639" s="221" t="s">
        <v>202</v>
      </c>
      <c r="AU639" s="221" t="s">
        <v>87</v>
      </c>
      <c r="AV639" s="12" t="s">
        <v>87</v>
      </c>
      <c r="AW639" s="12" t="s">
        <v>34</v>
      </c>
      <c r="AX639" s="12" t="s">
        <v>78</v>
      </c>
      <c r="AY639" s="221" t="s">
        <v>151</v>
      </c>
    </row>
    <row r="640" spans="2:51" s="12" customFormat="1" ht="11.25">
      <c r="B640" s="210"/>
      <c r="C640" s="211"/>
      <c r="D640" s="212" t="s">
        <v>202</v>
      </c>
      <c r="E640" s="213" t="s">
        <v>1</v>
      </c>
      <c r="F640" s="214" t="s">
        <v>607</v>
      </c>
      <c r="G640" s="211"/>
      <c r="H640" s="215">
        <v>8.58</v>
      </c>
      <c r="I640" s="216"/>
      <c r="J640" s="211"/>
      <c r="K640" s="211"/>
      <c r="L640" s="217"/>
      <c r="M640" s="218"/>
      <c r="N640" s="219"/>
      <c r="O640" s="219"/>
      <c r="P640" s="219"/>
      <c r="Q640" s="219"/>
      <c r="R640" s="219"/>
      <c r="S640" s="219"/>
      <c r="T640" s="220"/>
      <c r="AT640" s="221" t="s">
        <v>202</v>
      </c>
      <c r="AU640" s="221" t="s">
        <v>87</v>
      </c>
      <c r="AV640" s="12" t="s">
        <v>87</v>
      </c>
      <c r="AW640" s="12" t="s">
        <v>34</v>
      </c>
      <c r="AX640" s="12" t="s">
        <v>78</v>
      </c>
      <c r="AY640" s="221" t="s">
        <v>151</v>
      </c>
    </row>
    <row r="641" spans="2:51" s="12" customFormat="1" ht="11.25">
      <c r="B641" s="210"/>
      <c r="C641" s="211"/>
      <c r="D641" s="212" t="s">
        <v>202</v>
      </c>
      <c r="E641" s="213" t="s">
        <v>1</v>
      </c>
      <c r="F641" s="214" t="s">
        <v>608</v>
      </c>
      <c r="G641" s="211"/>
      <c r="H641" s="215">
        <v>13.27</v>
      </c>
      <c r="I641" s="216"/>
      <c r="J641" s="211"/>
      <c r="K641" s="211"/>
      <c r="L641" s="217"/>
      <c r="M641" s="218"/>
      <c r="N641" s="219"/>
      <c r="O641" s="219"/>
      <c r="P641" s="219"/>
      <c r="Q641" s="219"/>
      <c r="R641" s="219"/>
      <c r="S641" s="219"/>
      <c r="T641" s="220"/>
      <c r="AT641" s="221" t="s">
        <v>202</v>
      </c>
      <c r="AU641" s="221" t="s">
        <v>87</v>
      </c>
      <c r="AV641" s="12" t="s">
        <v>87</v>
      </c>
      <c r="AW641" s="12" t="s">
        <v>34</v>
      </c>
      <c r="AX641" s="12" t="s">
        <v>78</v>
      </c>
      <c r="AY641" s="221" t="s">
        <v>151</v>
      </c>
    </row>
    <row r="642" spans="2:51" s="12" customFormat="1" ht="11.25">
      <c r="B642" s="210"/>
      <c r="C642" s="211"/>
      <c r="D642" s="212" t="s">
        <v>202</v>
      </c>
      <c r="E642" s="213" t="s">
        <v>1</v>
      </c>
      <c r="F642" s="214" t="s">
        <v>609</v>
      </c>
      <c r="G642" s="211"/>
      <c r="H642" s="215">
        <v>7.29</v>
      </c>
      <c r="I642" s="216"/>
      <c r="J642" s="211"/>
      <c r="K642" s="211"/>
      <c r="L642" s="217"/>
      <c r="M642" s="218"/>
      <c r="N642" s="219"/>
      <c r="O642" s="219"/>
      <c r="P642" s="219"/>
      <c r="Q642" s="219"/>
      <c r="R642" s="219"/>
      <c r="S642" s="219"/>
      <c r="T642" s="220"/>
      <c r="AT642" s="221" t="s">
        <v>202</v>
      </c>
      <c r="AU642" s="221" t="s">
        <v>87</v>
      </c>
      <c r="AV642" s="12" t="s">
        <v>87</v>
      </c>
      <c r="AW642" s="12" t="s">
        <v>34</v>
      </c>
      <c r="AX642" s="12" t="s">
        <v>78</v>
      </c>
      <c r="AY642" s="221" t="s">
        <v>151</v>
      </c>
    </row>
    <row r="643" spans="2:51" s="12" customFormat="1" ht="11.25">
      <c r="B643" s="210"/>
      <c r="C643" s="211"/>
      <c r="D643" s="212" t="s">
        <v>202</v>
      </c>
      <c r="E643" s="213" t="s">
        <v>1</v>
      </c>
      <c r="F643" s="214" t="s">
        <v>610</v>
      </c>
      <c r="G643" s="211"/>
      <c r="H643" s="215">
        <v>3.98</v>
      </c>
      <c r="I643" s="216"/>
      <c r="J643" s="211"/>
      <c r="K643" s="211"/>
      <c r="L643" s="217"/>
      <c r="M643" s="218"/>
      <c r="N643" s="219"/>
      <c r="O643" s="219"/>
      <c r="P643" s="219"/>
      <c r="Q643" s="219"/>
      <c r="R643" s="219"/>
      <c r="S643" s="219"/>
      <c r="T643" s="220"/>
      <c r="AT643" s="221" t="s">
        <v>202</v>
      </c>
      <c r="AU643" s="221" t="s">
        <v>87</v>
      </c>
      <c r="AV643" s="12" t="s">
        <v>87</v>
      </c>
      <c r="AW643" s="12" t="s">
        <v>34</v>
      </c>
      <c r="AX643" s="12" t="s">
        <v>78</v>
      </c>
      <c r="AY643" s="221" t="s">
        <v>151</v>
      </c>
    </row>
    <row r="644" spans="2:51" s="12" customFormat="1" ht="11.25">
      <c r="B644" s="210"/>
      <c r="C644" s="211"/>
      <c r="D644" s="212" t="s">
        <v>202</v>
      </c>
      <c r="E644" s="213" t="s">
        <v>1</v>
      </c>
      <c r="F644" s="214" t="s">
        <v>611</v>
      </c>
      <c r="G644" s="211"/>
      <c r="H644" s="215">
        <v>27.83</v>
      </c>
      <c r="I644" s="216"/>
      <c r="J644" s="211"/>
      <c r="K644" s="211"/>
      <c r="L644" s="217"/>
      <c r="M644" s="218"/>
      <c r="N644" s="219"/>
      <c r="O644" s="219"/>
      <c r="P644" s="219"/>
      <c r="Q644" s="219"/>
      <c r="R644" s="219"/>
      <c r="S644" s="219"/>
      <c r="T644" s="220"/>
      <c r="AT644" s="221" t="s">
        <v>202</v>
      </c>
      <c r="AU644" s="221" t="s">
        <v>87</v>
      </c>
      <c r="AV644" s="12" t="s">
        <v>87</v>
      </c>
      <c r="AW644" s="12" t="s">
        <v>34</v>
      </c>
      <c r="AX644" s="12" t="s">
        <v>78</v>
      </c>
      <c r="AY644" s="221" t="s">
        <v>151</v>
      </c>
    </row>
    <row r="645" spans="2:51" s="12" customFormat="1" ht="11.25">
      <c r="B645" s="210"/>
      <c r="C645" s="211"/>
      <c r="D645" s="212" t="s">
        <v>202</v>
      </c>
      <c r="E645" s="213" t="s">
        <v>1</v>
      </c>
      <c r="F645" s="214" t="s">
        <v>612</v>
      </c>
      <c r="G645" s="211"/>
      <c r="H645" s="215">
        <v>7.76</v>
      </c>
      <c r="I645" s="216"/>
      <c r="J645" s="211"/>
      <c r="K645" s="211"/>
      <c r="L645" s="217"/>
      <c r="M645" s="218"/>
      <c r="N645" s="219"/>
      <c r="O645" s="219"/>
      <c r="P645" s="219"/>
      <c r="Q645" s="219"/>
      <c r="R645" s="219"/>
      <c r="S645" s="219"/>
      <c r="T645" s="220"/>
      <c r="AT645" s="221" t="s">
        <v>202</v>
      </c>
      <c r="AU645" s="221" t="s">
        <v>87</v>
      </c>
      <c r="AV645" s="12" t="s">
        <v>87</v>
      </c>
      <c r="AW645" s="12" t="s">
        <v>34</v>
      </c>
      <c r="AX645" s="12" t="s">
        <v>78</v>
      </c>
      <c r="AY645" s="221" t="s">
        <v>151</v>
      </c>
    </row>
    <row r="646" spans="2:51" s="12" customFormat="1" ht="11.25">
      <c r="B646" s="210"/>
      <c r="C646" s="211"/>
      <c r="D646" s="212" t="s">
        <v>202</v>
      </c>
      <c r="E646" s="213" t="s">
        <v>1</v>
      </c>
      <c r="F646" s="214" t="s">
        <v>613</v>
      </c>
      <c r="G646" s="211"/>
      <c r="H646" s="215">
        <v>7.33</v>
      </c>
      <c r="I646" s="216"/>
      <c r="J646" s="211"/>
      <c r="K646" s="211"/>
      <c r="L646" s="217"/>
      <c r="M646" s="218"/>
      <c r="N646" s="219"/>
      <c r="O646" s="219"/>
      <c r="P646" s="219"/>
      <c r="Q646" s="219"/>
      <c r="R646" s="219"/>
      <c r="S646" s="219"/>
      <c r="T646" s="220"/>
      <c r="AT646" s="221" t="s">
        <v>202</v>
      </c>
      <c r="AU646" s="221" t="s">
        <v>87</v>
      </c>
      <c r="AV646" s="12" t="s">
        <v>87</v>
      </c>
      <c r="AW646" s="12" t="s">
        <v>34</v>
      </c>
      <c r="AX646" s="12" t="s">
        <v>78</v>
      </c>
      <c r="AY646" s="221" t="s">
        <v>151</v>
      </c>
    </row>
    <row r="647" spans="2:51" s="12" customFormat="1" ht="11.25">
      <c r="B647" s="210"/>
      <c r="C647" s="211"/>
      <c r="D647" s="212" t="s">
        <v>202</v>
      </c>
      <c r="E647" s="213" t="s">
        <v>1</v>
      </c>
      <c r="F647" s="214" t="s">
        <v>614</v>
      </c>
      <c r="G647" s="211"/>
      <c r="H647" s="215">
        <v>11.36</v>
      </c>
      <c r="I647" s="216"/>
      <c r="J647" s="211"/>
      <c r="K647" s="211"/>
      <c r="L647" s="217"/>
      <c r="M647" s="218"/>
      <c r="N647" s="219"/>
      <c r="O647" s="219"/>
      <c r="P647" s="219"/>
      <c r="Q647" s="219"/>
      <c r="R647" s="219"/>
      <c r="S647" s="219"/>
      <c r="T647" s="220"/>
      <c r="AT647" s="221" t="s">
        <v>202</v>
      </c>
      <c r="AU647" s="221" t="s">
        <v>87</v>
      </c>
      <c r="AV647" s="12" t="s">
        <v>87</v>
      </c>
      <c r="AW647" s="12" t="s">
        <v>34</v>
      </c>
      <c r="AX647" s="12" t="s">
        <v>78</v>
      </c>
      <c r="AY647" s="221" t="s">
        <v>151</v>
      </c>
    </row>
    <row r="648" spans="2:51" s="12" customFormat="1" ht="11.25">
      <c r="B648" s="210"/>
      <c r="C648" s="211"/>
      <c r="D648" s="212" t="s">
        <v>202</v>
      </c>
      <c r="E648" s="213" t="s">
        <v>1</v>
      </c>
      <c r="F648" s="214" t="s">
        <v>615</v>
      </c>
      <c r="G648" s="211"/>
      <c r="H648" s="215">
        <v>7.96</v>
      </c>
      <c r="I648" s="216"/>
      <c r="J648" s="211"/>
      <c r="K648" s="211"/>
      <c r="L648" s="217"/>
      <c r="M648" s="218"/>
      <c r="N648" s="219"/>
      <c r="O648" s="219"/>
      <c r="P648" s="219"/>
      <c r="Q648" s="219"/>
      <c r="R648" s="219"/>
      <c r="S648" s="219"/>
      <c r="T648" s="220"/>
      <c r="AT648" s="221" t="s">
        <v>202</v>
      </c>
      <c r="AU648" s="221" t="s">
        <v>87</v>
      </c>
      <c r="AV648" s="12" t="s">
        <v>87</v>
      </c>
      <c r="AW648" s="12" t="s">
        <v>34</v>
      </c>
      <c r="AX648" s="12" t="s">
        <v>78</v>
      </c>
      <c r="AY648" s="221" t="s">
        <v>151</v>
      </c>
    </row>
    <row r="649" spans="2:51" s="12" customFormat="1" ht="11.25">
      <c r="B649" s="210"/>
      <c r="C649" s="211"/>
      <c r="D649" s="212" t="s">
        <v>202</v>
      </c>
      <c r="E649" s="213" t="s">
        <v>1</v>
      </c>
      <c r="F649" s="214" t="s">
        <v>616</v>
      </c>
      <c r="G649" s="211"/>
      <c r="H649" s="215">
        <v>3.87</v>
      </c>
      <c r="I649" s="216"/>
      <c r="J649" s="211"/>
      <c r="K649" s="211"/>
      <c r="L649" s="217"/>
      <c r="M649" s="218"/>
      <c r="N649" s="219"/>
      <c r="O649" s="219"/>
      <c r="P649" s="219"/>
      <c r="Q649" s="219"/>
      <c r="R649" s="219"/>
      <c r="S649" s="219"/>
      <c r="T649" s="220"/>
      <c r="AT649" s="221" t="s">
        <v>202</v>
      </c>
      <c r="AU649" s="221" t="s">
        <v>87</v>
      </c>
      <c r="AV649" s="12" t="s">
        <v>87</v>
      </c>
      <c r="AW649" s="12" t="s">
        <v>34</v>
      </c>
      <c r="AX649" s="12" t="s">
        <v>78</v>
      </c>
      <c r="AY649" s="221" t="s">
        <v>151</v>
      </c>
    </row>
    <row r="650" spans="2:51" s="13" customFormat="1" ht="11.25">
      <c r="B650" s="222"/>
      <c r="C650" s="223"/>
      <c r="D650" s="212" t="s">
        <v>202</v>
      </c>
      <c r="E650" s="224" t="s">
        <v>1</v>
      </c>
      <c r="F650" s="225" t="s">
        <v>243</v>
      </c>
      <c r="G650" s="223"/>
      <c r="H650" s="226">
        <v>264.13</v>
      </c>
      <c r="I650" s="227"/>
      <c r="J650" s="223"/>
      <c r="K650" s="223"/>
      <c r="L650" s="228"/>
      <c r="M650" s="229"/>
      <c r="N650" s="230"/>
      <c r="O650" s="230"/>
      <c r="P650" s="230"/>
      <c r="Q650" s="230"/>
      <c r="R650" s="230"/>
      <c r="S650" s="230"/>
      <c r="T650" s="231"/>
      <c r="AT650" s="232" t="s">
        <v>202</v>
      </c>
      <c r="AU650" s="232" t="s">
        <v>87</v>
      </c>
      <c r="AV650" s="13" t="s">
        <v>167</v>
      </c>
      <c r="AW650" s="13" t="s">
        <v>34</v>
      </c>
      <c r="AX650" s="13" t="s">
        <v>14</v>
      </c>
      <c r="AY650" s="232" t="s">
        <v>151</v>
      </c>
    </row>
    <row r="651" spans="2:65" s="1" customFormat="1" ht="24" customHeight="1">
      <c r="B651" s="34"/>
      <c r="C651" s="183" t="s">
        <v>1175</v>
      </c>
      <c r="D651" s="183" t="s">
        <v>153</v>
      </c>
      <c r="E651" s="184" t="s">
        <v>1176</v>
      </c>
      <c r="F651" s="185" t="s">
        <v>1177</v>
      </c>
      <c r="G651" s="186" t="s">
        <v>237</v>
      </c>
      <c r="H651" s="187">
        <v>18.683</v>
      </c>
      <c r="I651" s="188"/>
      <c r="J651" s="189">
        <f>ROUND(I651*H651,2)</f>
        <v>0</v>
      </c>
      <c r="K651" s="185" t="s">
        <v>157</v>
      </c>
      <c r="L651" s="38"/>
      <c r="M651" s="190" t="s">
        <v>1</v>
      </c>
      <c r="N651" s="191" t="s">
        <v>43</v>
      </c>
      <c r="O651" s="66"/>
      <c r="P651" s="192">
        <f>O651*H651</f>
        <v>0</v>
      </c>
      <c r="Q651" s="192">
        <v>0</v>
      </c>
      <c r="R651" s="192">
        <f>Q651*H651</f>
        <v>0</v>
      </c>
      <c r="S651" s="192">
        <v>0</v>
      </c>
      <c r="T651" s="193">
        <f>S651*H651</f>
        <v>0</v>
      </c>
      <c r="AR651" s="194" t="s">
        <v>264</v>
      </c>
      <c r="AT651" s="194" t="s">
        <v>153</v>
      </c>
      <c r="AU651" s="194" t="s">
        <v>87</v>
      </c>
      <c r="AY651" s="17" t="s">
        <v>151</v>
      </c>
      <c r="BE651" s="195">
        <f>IF(N651="základní",J651,0)</f>
        <v>0</v>
      </c>
      <c r="BF651" s="195">
        <f>IF(N651="snížená",J651,0)</f>
        <v>0</v>
      </c>
      <c r="BG651" s="195">
        <f>IF(N651="zákl. přenesená",J651,0)</f>
        <v>0</v>
      </c>
      <c r="BH651" s="195">
        <f>IF(N651="sníž. přenesená",J651,0)</f>
        <v>0</v>
      </c>
      <c r="BI651" s="195">
        <f>IF(N651="nulová",J651,0)</f>
        <v>0</v>
      </c>
      <c r="BJ651" s="17" t="s">
        <v>14</v>
      </c>
      <c r="BK651" s="195">
        <f>ROUND(I651*H651,2)</f>
        <v>0</v>
      </c>
      <c r="BL651" s="17" t="s">
        <v>264</v>
      </c>
      <c r="BM651" s="194" t="s">
        <v>1178</v>
      </c>
    </row>
    <row r="652" spans="2:63" s="10" customFormat="1" ht="20.85" customHeight="1">
      <c r="B652" s="169"/>
      <c r="C652" s="170"/>
      <c r="D652" s="171" t="s">
        <v>77</v>
      </c>
      <c r="E652" s="208" t="s">
        <v>1179</v>
      </c>
      <c r="F652" s="208" t="s">
        <v>1180</v>
      </c>
      <c r="G652" s="170"/>
      <c r="H652" s="170"/>
      <c r="I652" s="173"/>
      <c r="J652" s="209">
        <f>BK652</f>
        <v>0</v>
      </c>
      <c r="K652" s="170"/>
      <c r="L652" s="175"/>
      <c r="M652" s="176"/>
      <c r="N652" s="177"/>
      <c r="O652" s="177"/>
      <c r="P652" s="178">
        <f>SUM(P653:P667)</f>
        <v>0</v>
      </c>
      <c r="Q652" s="177"/>
      <c r="R652" s="178">
        <f>SUM(R653:R667)</f>
        <v>1.1624916</v>
      </c>
      <c r="S652" s="177"/>
      <c r="T652" s="179">
        <f>SUM(T653:T667)</f>
        <v>0</v>
      </c>
      <c r="AR652" s="180" t="s">
        <v>87</v>
      </c>
      <c r="AT652" s="181" t="s">
        <v>77</v>
      </c>
      <c r="AU652" s="181" t="s">
        <v>87</v>
      </c>
      <c r="AY652" s="180" t="s">
        <v>151</v>
      </c>
      <c r="BK652" s="182">
        <f>SUM(BK653:BK667)</f>
        <v>0</v>
      </c>
    </row>
    <row r="653" spans="2:65" s="1" customFormat="1" ht="24" customHeight="1">
      <c r="B653" s="34"/>
      <c r="C653" s="183" t="s">
        <v>1181</v>
      </c>
      <c r="D653" s="183" t="s">
        <v>153</v>
      </c>
      <c r="E653" s="184" t="s">
        <v>1182</v>
      </c>
      <c r="F653" s="185" t="s">
        <v>1183</v>
      </c>
      <c r="G653" s="186" t="s">
        <v>188</v>
      </c>
      <c r="H653" s="187">
        <v>374.01</v>
      </c>
      <c r="I653" s="188"/>
      <c r="J653" s="189">
        <f>ROUND(I653*H653,2)</f>
        <v>0</v>
      </c>
      <c r="K653" s="185" t="s">
        <v>157</v>
      </c>
      <c r="L653" s="38"/>
      <c r="M653" s="190" t="s">
        <v>1</v>
      </c>
      <c r="N653" s="191" t="s">
        <v>43</v>
      </c>
      <c r="O653" s="66"/>
      <c r="P653" s="192">
        <f>O653*H653</f>
        <v>0</v>
      </c>
      <c r="Q653" s="192">
        <v>0.003</v>
      </c>
      <c r="R653" s="192">
        <f>Q653*H653</f>
        <v>1.12203</v>
      </c>
      <c r="S653" s="192">
        <v>0</v>
      </c>
      <c r="T653" s="193">
        <f>S653*H653</f>
        <v>0</v>
      </c>
      <c r="AR653" s="194" t="s">
        <v>264</v>
      </c>
      <c r="AT653" s="194" t="s">
        <v>153</v>
      </c>
      <c r="AU653" s="194" t="s">
        <v>163</v>
      </c>
      <c r="AY653" s="17" t="s">
        <v>151</v>
      </c>
      <c r="BE653" s="195">
        <f>IF(N653="základní",J653,0)</f>
        <v>0</v>
      </c>
      <c r="BF653" s="195">
        <f>IF(N653="snížená",J653,0)</f>
        <v>0</v>
      </c>
      <c r="BG653" s="195">
        <f>IF(N653="zákl. přenesená",J653,0)</f>
        <v>0</v>
      </c>
      <c r="BH653" s="195">
        <f>IF(N653="sníž. přenesená",J653,0)</f>
        <v>0</v>
      </c>
      <c r="BI653" s="195">
        <f>IF(N653="nulová",J653,0)</f>
        <v>0</v>
      </c>
      <c r="BJ653" s="17" t="s">
        <v>14</v>
      </c>
      <c r="BK653" s="195">
        <f>ROUND(I653*H653,2)</f>
        <v>0</v>
      </c>
      <c r="BL653" s="17" t="s">
        <v>264</v>
      </c>
      <c r="BM653" s="194" t="s">
        <v>1184</v>
      </c>
    </row>
    <row r="654" spans="2:51" s="12" customFormat="1" ht="33.75">
      <c r="B654" s="210"/>
      <c r="C654" s="211"/>
      <c r="D654" s="212" t="s">
        <v>202</v>
      </c>
      <c r="E654" s="213" t="s">
        <v>1</v>
      </c>
      <c r="F654" s="214" t="s">
        <v>800</v>
      </c>
      <c r="G654" s="211"/>
      <c r="H654" s="215">
        <v>374.01</v>
      </c>
      <c r="I654" s="216"/>
      <c r="J654" s="211"/>
      <c r="K654" s="211"/>
      <c r="L654" s="217"/>
      <c r="M654" s="218"/>
      <c r="N654" s="219"/>
      <c r="O654" s="219"/>
      <c r="P654" s="219"/>
      <c r="Q654" s="219"/>
      <c r="R654" s="219"/>
      <c r="S654" s="219"/>
      <c r="T654" s="220"/>
      <c r="AT654" s="221" t="s">
        <v>202</v>
      </c>
      <c r="AU654" s="221" t="s">
        <v>163</v>
      </c>
      <c r="AV654" s="12" t="s">
        <v>87</v>
      </c>
      <c r="AW654" s="12" t="s">
        <v>34</v>
      </c>
      <c r="AX654" s="12" t="s">
        <v>14</v>
      </c>
      <c r="AY654" s="221" t="s">
        <v>151</v>
      </c>
    </row>
    <row r="655" spans="2:65" s="1" customFormat="1" ht="16.5" customHeight="1">
      <c r="B655" s="34"/>
      <c r="C655" s="236" t="s">
        <v>1185</v>
      </c>
      <c r="D655" s="236" t="s">
        <v>318</v>
      </c>
      <c r="E655" s="237" t="s">
        <v>1186</v>
      </c>
      <c r="F655" s="238" t="s">
        <v>1187</v>
      </c>
      <c r="G655" s="239" t="s">
        <v>188</v>
      </c>
      <c r="H655" s="240">
        <v>392.742</v>
      </c>
      <c r="I655" s="241"/>
      <c r="J655" s="242">
        <f>ROUND(I655*H655,2)</f>
        <v>0</v>
      </c>
      <c r="K655" s="238" t="s">
        <v>1</v>
      </c>
      <c r="L655" s="243"/>
      <c r="M655" s="244" t="s">
        <v>1</v>
      </c>
      <c r="N655" s="245" t="s">
        <v>43</v>
      </c>
      <c r="O655" s="66"/>
      <c r="P655" s="192">
        <f>O655*H655</f>
        <v>0</v>
      </c>
      <c r="Q655" s="192">
        <v>0</v>
      </c>
      <c r="R655" s="192">
        <f>Q655*H655</f>
        <v>0</v>
      </c>
      <c r="S655" s="192">
        <v>0</v>
      </c>
      <c r="T655" s="193">
        <f>S655*H655</f>
        <v>0</v>
      </c>
      <c r="AR655" s="194" t="s">
        <v>430</v>
      </c>
      <c r="AT655" s="194" t="s">
        <v>318</v>
      </c>
      <c r="AU655" s="194" t="s">
        <v>163</v>
      </c>
      <c r="AY655" s="17" t="s">
        <v>151</v>
      </c>
      <c r="BE655" s="195">
        <f>IF(N655="základní",J655,0)</f>
        <v>0</v>
      </c>
      <c r="BF655" s="195">
        <f>IF(N655="snížená",J655,0)</f>
        <v>0</v>
      </c>
      <c r="BG655" s="195">
        <f>IF(N655="zákl. přenesená",J655,0)</f>
        <v>0</v>
      </c>
      <c r="BH655" s="195">
        <f>IF(N655="sníž. přenesená",J655,0)</f>
        <v>0</v>
      </c>
      <c r="BI655" s="195">
        <f>IF(N655="nulová",J655,0)</f>
        <v>0</v>
      </c>
      <c r="BJ655" s="17" t="s">
        <v>14</v>
      </c>
      <c r="BK655" s="195">
        <f>ROUND(I655*H655,2)</f>
        <v>0</v>
      </c>
      <c r="BL655" s="17" t="s">
        <v>264</v>
      </c>
      <c r="BM655" s="194" t="s">
        <v>1188</v>
      </c>
    </row>
    <row r="656" spans="2:51" s="12" customFormat="1" ht="11.25">
      <c r="B656" s="210"/>
      <c r="C656" s="211"/>
      <c r="D656" s="212" t="s">
        <v>202</v>
      </c>
      <c r="E656" s="213" t="s">
        <v>1</v>
      </c>
      <c r="F656" s="214" t="s">
        <v>1189</v>
      </c>
      <c r="G656" s="211"/>
      <c r="H656" s="215">
        <v>392.742</v>
      </c>
      <c r="I656" s="216"/>
      <c r="J656" s="211"/>
      <c r="K656" s="211"/>
      <c r="L656" s="217"/>
      <c r="M656" s="218"/>
      <c r="N656" s="219"/>
      <c r="O656" s="219"/>
      <c r="P656" s="219"/>
      <c r="Q656" s="219"/>
      <c r="R656" s="219"/>
      <c r="S656" s="219"/>
      <c r="T656" s="220"/>
      <c r="AT656" s="221" t="s">
        <v>202</v>
      </c>
      <c r="AU656" s="221" t="s">
        <v>163</v>
      </c>
      <c r="AV656" s="12" t="s">
        <v>87</v>
      </c>
      <c r="AW656" s="12" t="s">
        <v>34</v>
      </c>
      <c r="AX656" s="12" t="s">
        <v>14</v>
      </c>
      <c r="AY656" s="221" t="s">
        <v>151</v>
      </c>
    </row>
    <row r="657" spans="2:65" s="1" customFormat="1" ht="24" customHeight="1">
      <c r="B657" s="34"/>
      <c r="C657" s="183" t="s">
        <v>1190</v>
      </c>
      <c r="D657" s="183" t="s">
        <v>153</v>
      </c>
      <c r="E657" s="184" t="s">
        <v>1191</v>
      </c>
      <c r="F657" s="185" t="s">
        <v>1192</v>
      </c>
      <c r="G657" s="186" t="s">
        <v>188</v>
      </c>
      <c r="H657" s="187">
        <v>374.01</v>
      </c>
      <c r="I657" s="188"/>
      <c r="J657" s="189">
        <f>ROUND(I657*H657,2)</f>
        <v>0</v>
      </c>
      <c r="K657" s="185" t="s">
        <v>157</v>
      </c>
      <c r="L657" s="38"/>
      <c r="M657" s="190" t="s">
        <v>1</v>
      </c>
      <c r="N657" s="191" t="s">
        <v>43</v>
      </c>
      <c r="O657" s="66"/>
      <c r="P657" s="192">
        <f>O657*H657</f>
        <v>0</v>
      </c>
      <c r="Q657" s="192">
        <v>0</v>
      </c>
      <c r="R657" s="192">
        <f>Q657*H657</f>
        <v>0</v>
      </c>
      <c r="S657" s="192">
        <v>0</v>
      </c>
      <c r="T657" s="193">
        <f>S657*H657</f>
        <v>0</v>
      </c>
      <c r="AR657" s="194" t="s">
        <v>264</v>
      </c>
      <c r="AT657" s="194" t="s">
        <v>153</v>
      </c>
      <c r="AU657" s="194" t="s">
        <v>163</v>
      </c>
      <c r="AY657" s="17" t="s">
        <v>151</v>
      </c>
      <c r="BE657" s="195">
        <f>IF(N657="základní",J657,0)</f>
        <v>0</v>
      </c>
      <c r="BF657" s="195">
        <f>IF(N657="snížená",J657,0)</f>
        <v>0</v>
      </c>
      <c r="BG657" s="195">
        <f>IF(N657="zákl. přenesená",J657,0)</f>
        <v>0</v>
      </c>
      <c r="BH657" s="195">
        <f>IF(N657="sníž. přenesená",J657,0)</f>
        <v>0</v>
      </c>
      <c r="BI657" s="195">
        <f>IF(N657="nulová",J657,0)</f>
        <v>0</v>
      </c>
      <c r="BJ657" s="17" t="s">
        <v>14</v>
      </c>
      <c r="BK657" s="195">
        <f>ROUND(I657*H657,2)</f>
        <v>0</v>
      </c>
      <c r="BL657" s="17" t="s">
        <v>264</v>
      </c>
      <c r="BM657" s="194" t="s">
        <v>1193</v>
      </c>
    </row>
    <row r="658" spans="2:65" s="1" customFormat="1" ht="24" customHeight="1">
      <c r="B658" s="34"/>
      <c r="C658" s="183" t="s">
        <v>1194</v>
      </c>
      <c r="D658" s="183" t="s">
        <v>153</v>
      </c>
      <c r="E658" s="184" t="s">
        <v>1195</v>
      </c>
      <c r="F658" s="185" t="s">
        <v>1196</v>
      </c>
      <c r="G658" s="186" t="s">
        <v>188</v>
      </c>
      <c r="H658" s="187">
        <v>2.52</v>
      </c>
      <c r="I658" s="188"/>
      <c r="J658" s="189">
        <f>ROUND(I658*H658,2)</f>
        <v>0</v>
      </c>
      <c r="K658" s="185" t="s">
        <v>157</v>
      </c>
      <c r="L658" s="38"/>
      <c r="M658" s="190" t="s">
        <v>1</v>
      </c>
      <c r="N658" s="191" t="s">
        <v>43</v>
      </c>
      <c r="O658" s="66"/>
      <c r="P658" s="192">
        <f>O658*H658</f>
        <v>0</v>
      </c>
      <c r="Q658" s="192">
        <v>0.00058</v>
      </c>
      <c r="R658" s="192">
        <f>Q658*H658</f>
        <v>0.0014616</v>
      </c>
      <c r="S658" s="192">
        <v>0</v>
      </c>
      <c r="T658" s="193">
        <f>S658*H658</f>
        <v>0</v>
      </c>
      <c r="AR658" s="194" t="s">
        <v>264</v>
      </c>
      <c r="AT658" s="194" t="s">
        <v>153</v>
      </c>
      <c r="AU658" s="194" t="s">
        <v>163</v>
      </c>
      <c r="AY658" s="17" t="s">
        <v>151</v>
      </c>
      <c r="BE658" s="195">
        <f>IF(N658="základní",J658,0)</f>
        <v>0</v>
      </c>
      <c r="BF658" s="195">
        <f>IF(N658="snížená",J658,0)</f>
        <v>0</v>
      </c>
      <c r="BG658" s="195">
        <f>IF(N658="zákl. přenesená",J658,0)</f>
        <v>0</v>
      </c>
      <c r="BH658" s="195">
        <f>IF(N658="sníž. přenesená",J658,0)</f>
        <v>0</v>
      </c>
      <c r="BI658" s="195">
        <f>IF(N658="nulová",J658,0)</f>
        <v>0</v>
      </c>
      <c r="BJ658" s="17" t="s">
        <v>14</v>
      </c>
      <c r="BK658" s="195">
        <f>ROUND(I658*H658,2)</f>
        <v>0</v>
      </c>
      <c r="BL658" s="17" t="s">
        <v>264</v>
      </c>
      <c r="BM658" s="194" t="s">
        <v>1197</v>
      </c>
    </row>
    <row r="659" spans="2:51" s="12" customFormat="1" ht="11.25">
      <c r="B659" s="210"/>
      <c r="C659" s="211"/>
      <c r="D659" s="212" t="s">
        <v>202</v>
      </c>
      <c r="E659" s="213" t="s">
        <v>1</v>
      </c>
      <c r="F659" s="214" t="s">
        <v>1198</v>
      </c>
      <c r="G659" s="211"/>
      <c r="H659" s="215">
        <v>2.52</v>
      </c>
      <c r="I659" s="216"/>
      <c r="J659" s="211"/>
      <c r="K659" s="211"/>
      <c r="L659" s="217"/>
      <c r="M659" s="218"/>
      <c r="N659" s="219"/>
      <c r="O659" s="219"/>
      <c r="P659" s="219"/>
      <c r="Q659" s="219"/>
      <c r="R659" s="219"/>
      <c r="S659" s="219"/>
      <c r="T659" s="220"/>
      <c r="AT659" s="221" t="s">
        <v>202</v>
      </c>
      <c r="AU659" s="221" t="s">
        <v>163</v>
      </c>
      <c r="AV659" s="12" t="s">
        <v>87</v>
      </c>
      <c r="AW659" s="12" t="s">
        <v>34</v>
      </c>
      <c r="AX659" s="12" t="s">
        <v>14</v>
      </c>
      <c r="AY659" s="221" t="s">
        <v>151</v>
      </c>
    </row>
    <row r="660" spans="2:65" s="1" customFormat="1" ht="24" customHeight="1">
      <c r="B660" s="34"/>
      <c r="C660" s="236" t="s">
        <v>1199</v>
      </c>
      <c r="D660" s="236" t="s">
        <v>318</v>
      </c>
      <c r="E660" s="237" t="s">
        <v>1200</v>
      </c>
      <c r="F660" s="238" t="s">
        <v>1201</v>
      </c>
      <c r="G660" s="239" t="s">
        <v>188</v>
      </c>
      <c r="H660" s="240">
        <v>2.52</v>
      </c>
      <c r="I660" s="241"/>
      <c r="J660" s="242">
        <f>ROUND(I660*H660,2)</f>
        <v>0</v>
      </c>
      <c r="K660" s="238" t="s">
        <v>157</v>
      </c>
      <c r="L660" s="243"/>
      <c r="M660" s="244" t="s">
        <v>1</v>
      </c>
      <c r="N660" s="245" t="s">
        <v>43</v>
      </c>
      <c r="O660" s="66"/>
      <c r="P660" s="192">
        <f>O660*H660</f>
        <v>0</v>
      </c>
      <c r="Q660" s="192">
        <v>0.0075</v>
      </c>
      <c r="R660" s="192">
        <f>Q660*H660</f>
        <v>0.0189</v>
      </c>
      <c r="S660" s="192">
        <v>0</v>
      </c>
      <c r="T660" s="193">
        <f>S660*H660</f>
        <v>0</v>
      </c>
      <c r="AR660" s="194" t="s">
        <v>430</v>
      </c>
      <c r="AT660" s="194" t="s">
        <v>318</v>
      </c>
      <c r="AU660" s="194" t="s">
        <v>163</v>
      </c>
      <c r="AY660" s="17" t="s">
        <v>151</v>
      </c>
      <c r="BE660" s="195">
        <f>IF(N660="základní",J660,0)</f>
        <v>0</v>
      </c>
      <c r="BF660" s="195">
        <f>IF(N660="snížená",J660,0)</f>
        <v>0</v>
      </c>
      <c r="BG660" s="195">
        <f>IF(N660="zákl. přenesená",J660,0)</f>
        <v>0</v>
      </c>
      <c r="BH660" s="195">
        <f>IF(N660="sníž. přenesená",J660,0)</f>
        <v>0</v>
      </c>
      <c r="BI660" s="195">
        <f>IF(N660="nulová",J660,0)</f>
        <v>0</v>
      </c>
      <c r="BJ660" s="17" t="s">
        <v>14</v>
      </c>
      <c r="BK660" s="195">
        <f>ROUND(I660*H660,2)</f>
        <v>0</v>
      </c>
      <c r="BL660" s="17" t="s">
        <v>264</v>
      </c>
      <c r="BM660" s="194" t="s">
        <v>1202</v>
      </c>
    </row>
    <row r="661" spans="2:51" s="12" customFormat="1" ht="11.25">
      <c r="B661" s="210"/>
      <c r="C661" s="211"/>
      <c r="D661" s="212" t="s">
        <v>202</v>
      </c>
      <c r="E661" s="213" t="s">
        <v>1</v>
      </c>
      <c r="F661" s="214" t="s">
        <v>1198</v>
      </c>
      <c r="G661" s="211"/>
      <c r="H661" s="215">
        <v>2.52</v>
      </c>
      <c r="I661" s="216"/>
      <c r="J661" s="211"/>
      <c r="K661" s="211"/>
      <c r="L661" s="217"/>
      <c r="M661" s="218"/>
      <c r="N661" s="219"/>
      <c r="O661" s="219"/>
      <c r="P661" s="219"/>
      <c r="Q661" s="219"/>
      <c r="R661" s="219"/>
      <c r="S661" s="219"/>
      <c r="T661" s="220"/>
      <c r="AT661" s="221" t="s">
        <v>202</v>
      </c>
      <c r="AU661" s="221" t="s">
        <v>163</v>
      </c>
      <c r="AV661" s="12" t="s">
        <v>87</v>
      </c>
      <c r="AW661" s="12" t="s">
        <v>34</v>
      </c>
      <c r="AX661" s="12" t="s">
        <v>14</v>
      </c>
      <c r="AY661" s="221" t="s">
        <v>151</v>
      </c>
    </row>
    <row r="662" spans="2:65" s="1" customFormat="1" ht="16.5" customHeight="1">
      <c r="B662" s="34"/>
      <c r="C662" s="183" t="s">
        <v>1203</v>
      </c>
      <c r="D662" s="183" t="s">
        <v>153</v>
      </c>
      <c r="E662" s="184" t="s">
        <v>1204</v>
      </c>
      <c r="F662" s="185" t="s">
        <v>1205</v>
      </c>
      <c r="G662" s="186" t="s">
        <v>229</v>
      </c>
      <c r="H662" s="187">
        <v>670</v>
      </c>
      <c r="I662" s="188"/>
      <c r="J662" s="189">
        <f>ROUND(I662*H662,2)</f>
        <v>0</v>
      </c>
      <c r="K662" s="185" t="s">
        <v>157</v>
      </c>
      <c r="L662" s="38"/>
      <c r="M662" s="190" t="s">
        <v>1</v>
      </c>
      <c r="N662" s="191" t="s">
        <v>43</v>
      </c>
      <c r="O662" s="66"/>
      <c r="P662" s="192">
        <f>O662*H662</f>
        <v>0</v>
      </c>
      <c r="Q662" s="192">
        <v>3E-05</v>
      </c>
      <c r="R662" s="192">
        <f>Q662*H662</f>
        <v>0.0201</v>
      </c>
      <c r="S662" s="192">
        <v>0</v>
      </c>
      <c r="T662" s="193">
        <f>S662*H662</f>
        <v>0</v>
      </c>
      <c r="AR662" s="194" t="s">
        <v>264</v>
      </c>
      <c r="AT662" s="194" t="s">
        <v>153</v>
      </c>
      <c r="AU662" s="194" t="s">
        <v>163</v>
      </c>
      <c r="AY662" s="17" t="s">
        <v>151</v>
      </c>
      <c r="BE662" s="195">
        <f>IF(N662="základní",J662,0)</f>
        <v>0</v>
      </c>
      <c r="BF662" s="195">
        <f>IF(N662="snížená",J662,0)</f>
        <v>0</v>
      </c>
      <c r="BG662" s="195">
        <f>IF(N662="zákl. přenesená",J662,0)</f>
        <v>0</v>
      </c>
      <c r="BH662" s="195">
        <f>IF(N662="sníž. přenesená",J662,0)</f>
        <v>0</v>
      </c>
      <c r="BI662" s="195">
        <f>IF(N662="nulová",J662,0)</f>
        <v>0</v>
      </c>
      <c r="BJ662" s="17" t="s">
        <v>14</v>
      </c>
      <c r="BK662" s="195">
        <f>ROUND(I662*H662,2)</f>
        <v>0</v>
      </c>
      <c r="BL662" s="17" t="s">
        <v>264</v>
      </c>
      <c r="BM662" s="194" t="s">
        <v>1206</v>
      </c>
    </row>
    <row r="663" spans="2:51" s="12" customFormat="1" ht="33.75">
      <c r="B663" s="210"/>
      <c r="C663" s="211"/>
      <c r="D663" s="212" t="s">
        <v>202</v>
      </c>
      <c r="E663" s="213" t="s">
        <v>1</v>
      </c>
      <c r="F663" s="214" t="s">
        <v>813</v>
      </c>
      <c r="G663" s="211"/>
      <c r="H663" s="215">
        <v>178.1</v>
      </c>
      <c r="I663" s="216"/>
      <c r="J663" s="211"/>
      <c r="K663" s="211"/>
      <c r="L663" s="217"/>
      <c r="M663" s="218"/>
      <c r="N663" s="219"/>
      <c r="O663" s="219"/>
      <c r="P663" s="219"/>
      <c r="Q663" s="219"/>
      <c r="R663" s="219"/>
      <c r="S663" s="219"/>
      <c r="T663" s="220"/>
      <c r="AT663" s="221" t="s">
        <v>202</v>
      </c>
      <c r="AU663" s="221" t="s">
        <v>163</v>
      </c>
      <c r="AV663" s="12" t="s">
        <v>87</v>
      </c>
      <c r="AW663" s="12" t="s">
        <v>34</v>
      </c>
      <c r="AX663" s="12" t="s">
        <v>78</v>
      </c>
      <c r="AY663" s="221" t="s">
        <v>151</v>
      </c>
    </row>
    <row r="664" spans="2:51" s="12" customFormat="1" ht="11.25">
      <c r="B664" s="210"/>
      <c r="C664" s="211"/>
      <c r="D664" s="212" t="s">
        <v>202</v>
      </c>
      <c r="E664" s="213" t="s">
        <v>1</v>
      </c>
      <c r="F664" s="214" t="s">
        <v>1207</v>
      </c>
      <c r="G664" s="211"/>
      <c r="H664" s="215">
        <v>140.7</v>
      </c>
      <c r="I664" s="216"/>
      <c r="J664" s="211"/>
      <c r="K664" s="211"/>
      <c r="L664" s="217"/>
      <c r="M664" s="218"/>
      <c r="N664" s="219"/>
      <c r="O664" s="219"/>
      <c r="P664" s="219"/>
      <c r="Q664" s="219"/>
      <c r="R664" s="219"/>
      <c r="S664" s="219"/>
      <c r="T664" s="220"/>
      <c r="AT664" s="221" t="s">
        <v>202</v>
      </c>
      <c r="AU664" s="221" t="s">
        <v>163</v>
      </c>
      <c r="AV664" s="12" t="s">
        <v>87</v>
      </c>
      <c r="AW664" s="12" t="s">
        <v>34</v>
      </c>
      <c r="AX664" s="12" t="s">
        <v>78</v>
      </c>
      <c r="AY664" s="221" t="s">
        <v>151</v>
      </c>
    </row>
    <row r="665" spans="2:51" s="12" customFormat="1" ht="11.25">
      <c r="B665" s="210"/>
      <c r="C665" s="211"/>
      <c r="D665" s="212" t="s">
        <v>202</v>
      </c>
      <c r="E665" s="213" t="s">
        <v>1</v>
      </c>
      <c r="F665" s="214" t="s">
        <v>814</v>
      </c>
      <c r="G665" s="211"/>
      <c r="H665" s="215">
        <v>151.2</v>
      </c>
      <c r="I665" s="216"/>
      <c r="J665" s="211"/>
      <c r="K665" s="211"/>
      <c r="L665" s="217"/>
      <c r="M665" s="218"/>
      <c r="N665" s="219"/>
      <c r="O665" s="219"/>
      <c r="P665" s="219"/>
      <c r="Q665" s="219"/>
      <c r="R665" s="219"/>
      <c r="S665" s="219"/>
      <c r="T665" s="220"/>
      <c r="AT665" s="221" t="s">
        <v>202</v>
      </c>
      <c r="AU665" s="221" t="s">
        <v>163</v>
      </c>
      <c r="AV665" s="12" t="s">
        <v>87</v>
      </c>
      <c r="AW665" s="12" t="s">
        <v>34</v>
      </c>
      <c r="AX665" s="12" t="s">
        <v>78</v>
      </c>
      <c r="AY665" s="221" t="s">
        <v>151</v>
      </c>
    </row>
    <row r="666" spans="2:51" s="12" customFormat="1" ht="11.25">
      <c r="B666" s="210"/>
      <c r="C666" s="211"/>
      <c r="D666" s="212" t="s">
        <v>202</v>
      </c>
      <c r="E666" s="213" t="s">
        <v>1</v>
      </c>
      <c r="F666" s="214" t="s">
        <v>1208</v>
      </c>
      <c r="G666" s="211"/>
      <c r="H666" s="215">
        <v>200</v>
      </c>
      <c r="I666" s="216"/>
      <c r="J666" s="211"/>
      <c r="K666" s="211"/>
      <c r="L666" s="217"/>
      <c r="M666" s="218"/>
      <c r="N666" s="219"/>
      <c r="O666" s="219"/>
      <c r="P666" s="219"/>
      <c r="Q666" s="219"/>
      <c r="R666" s="219"/>
      <c r="S666" s="219"/>
      <c r="T666" s="220"/>
      <c r="AT666" s="221" t="s">
        <v>202</v>
      </c>
      <c r="AU666" s="221" t="s">
        <v>163</v>
      </c>
      <c r="AV666" s="12" t="s">
        <v>87</v>
      </c>
      <c r="AW666" s="12" t="s">
        <v>34</v>
      </c>
      <c r="AX666" s="12" t="s">
        <v>78</v>
      </c>
      <c r="AY666" s="221" t="s">
        <v>151</v>
      </c>
    </row>
    <row r="667" spans="2:51" s="13" customFormat="1" ht="11.25">
      <c r="B667" s="222"/>
      <c r="C667" s="223"/>
      <c r="D667" s="212" t="s">
        <v>202</v>
      </c>
      <c r="E667" s="224" t="s">
        <v>1</v>
      </c>
      <c r="F667" s="225" t="s">
        <v>243</v>
      </c>
      <c r="G667" s="223"/>
      <c r="H667" s="226">
        <v>670</v>
      </c>
      <c r="I667" s="227"/>
      <c r="J667" s="223"/>
      <c r="K667" s="223"/>
      <c r="L667" s="228"/>
      <c r="M667" s="229"/>
      <c r="N667" s="230"/>
      <c r="O667" s="230"/>
      <c r="P667" s="230"/>
      <c r="Q667" s="230"/>
      <c r="R667" s="230"/>
      <c r="S667" s="230"/>
      <c r="T667" s="231"/>
      <c r="AT667" s="232" t="s">
        <v>202</v>
      </c>
      <c r="AU667" s="232" t="s">
        <v>163</v>
      </c>
      <c r="AV667" s="13" t="s">
        <v>167</v>
      </c>
      <c r="AW667" s="13" t="s">
        <v>34</v>
      </c>
      <c r="AX667" s="13" t="s">
        <v>14</v>
      </c>
      <c r="AY667" s="232" t="s">
        <v>151</v>
      </c>
    </row>
    <row r="668" spans="2:63" s="10" customFormat="1" ht="22.9" customHeight="1">
      <c r="B668" s="169"/>
      <c r="C668" s="170"/>
      <c r="D668" s="171" t="s">
        <v>77</v>
      </c>
      <c r="E668" s="208" t="s">
        <v>1209</v>
      </c>
      <c r="F668" s="208" t="s">
        <v>1210</v>
      </c>
      <c r="G668" s="170"/>
      <c r="H668" s="170"/>
      <c r="I668" s="173"/>
      <c r="J668" s="209">
        <f>BK668</f>
        <v>0</v>
      </c>
      <c r="K668" s="170"/>
      <c r="L668" s="175"/>
      <c r="M668" s="176"/>
      <c r="N668" s="177"/>
      <c r="O668" s="177"/>
      <c r="P668" s="178">
        <f>SUM(P669:P670)</f>
        <v>0</v>
      </c>
      <c r="Q668" s="177"/>
      <c r="R668" s="178">
        <f>SUM(R669:R670)</f>
        <v>0</v>
      </c>
      <c r="S668" s="177"/>
      <c r="T668" s="179">
        <f>SUM(T669:T670)</f>
        <v>0</v>
      </c>
      <c r="AR668" s="180" t="s">
        <v>87</v>
      </c>
      <c r="AT668" s="181" t="s">
        <v>77</v>
      </c>
      <c r="AU668" s="181" t="s">
        <v>14</v>
      </c>
      <c r="AY668" s="180" t="s">
        <v>151</v>
      </c>
      <c r="BK668" s="182">
        <f>SUM(BK669:BK670)</f>
        <v>0</v>
      </c>
    </row>
    <row r="669" spans="2:65" s="1" customFormat="1" ht="24" customHeight="1">
      <c r="B669" s="34"/>
      <c r="C669" s="183" t="s">
        <v>1211</v>
      </c>
      <c r="D669" s="183" t="s">
        <v>153</v>
      </c>
      <c r="E669" s="184" t="s">
        <v>1212</v>
      </c>
      <c r="F669" s="185" t="s">
        <v>1213</v>
      </c>
      <c r="G669" s="186" t="s">
        <v>412</v>
      </c>
      <c r="H669" s="187">
        <v>1</v>
      </c>
      <c r="I669" s="188"/>
      <c r="J669" s="189">
        <f>ROUND(I669*H669,2)</f>
        <v>0</v>
      </c>
      <c r="K669" s="185" t="s">
        <v>1</v>
      </c>
      <c r="L669" s="38"/>
      <c r="M669" s="190" t="s">
        <v>1</v>
      </c>
      <c r="N669" s="191" t="s">
        <v>43</v>
      </c>
      <c r="O669" s="66"/>
      <c r="P669" s="192">
        <f>O669*H669</f>
        <v>0</v>
      </c>
      <c r="Q669" s="192">
        <v>0</v>
      </c>
      <c r="R669" s="192">
        <f>Q669*H669</f>
        <v>0</v>
      </c>
      <c r="S669" s="192">
        <v>0</v>
      </c>
      <c r="T669" s="193">
        <f>S669*H669</f>
        <v>0</v>
      </c>
      <c r="AR669" s="194" t="s">
        <v>264</v>
      </c>
      <c r="AT669" s="194" t="s">
        <v>153</v>
      </c>
      <c r="AU669" s="194" t="s">
        <v>87</v>
      </c>
      <c r="AY669" s="17" t="s">
        <v>151</v>
      </c>
      <c r="BE669" s="195">
        <f>IF(N669="základní",J669,0)</f>
        <v>0</v>
      </c>
      <c r="BF669" s="195">
        <f>IF(N669="snížená",J669,0)</f>
        <v>0</v>
      </c>
      <c r="BG669" s="195">
        <f>IF(N669="zákl. přenesená",J669,0)</f>
        <v>0</v>
      </c>
      <c r="BH669" s="195">
        <f>IF(N669="sníž. přenesená",J669,0)</f>
        <v>0</v>
      </c>
      <c r="BI669" s="195">
        <f>IF(N669="nulová",J669,0)</f>
        <v>0</v>
      </c>
      <c r="BJ669" s="17" t="s">
        <v>14</v>
      </c>
      <c r="BK669" s="195">
        <f>ROUND(I669*H669,2)</f>
        <v>0</v>
      </c>
      <c r="BL669" s="17" t="s">
        <v>264</v>
      </c>
      <c r="BM669" s="194" t="s">
        <v>1214</v>
      </c>
    </row>
    <row r="670" spans="2:65" s="1" customFormat="1" ht="24" customHeight="1">
      <c r="B670" s="34"/>
      <c r="C670" s="183" t="s">
        <v>1215</v>
      </c>
      <c r="D670" s="183" t="s">
        <v>153</v>
      </c>
      <c r="E670" s="184" t="s">
        <v>1216</v>
      </c>
      <c r="F670" s="185" t="s">
        <v>1217</v>
      </c>
      <c r="G670" s="186" t="s">
        <v>237</v>
      </c>
      <c r="H670" s="187">
        <v>0.006</v>
      </c>
      <c r="I670" s="188"/>
      <c r="J670" s="189">
        <f>ROUND(I670*H670,2)</f>
        <v>0</v>
      </c>
      <c r="K670" s="185" t="s">
        <v>157</v>
      </c>
      <c r="L670" s="38"/>
      <c r="M670" s="190" t="s">
        <v>1</v>
      </c>
      <c r="N670" s="191" t="s">
        <v>43</v>
      </c>
      <c r="O670" s="66"/>
      <c r="P670" s="192">
        <f>O670*H670</f>
        <v>0</v>
      </c>
      <c r="Q670" s="192">
        <v>0</v>
      </c>
      <c r="R670" s="192">
        <f>Q670*H670</f>
        <v>0</v>
      </c>
      <c r="S670" s="192">
        <v>0</v>
      </c>
      <c r="T670" s="193">
        <f>S670*H670</f>
        <v>0</v>
      </c>
      <c r="AR670" s="194" t="s">
        <v>264</v>
      </c>
      <c r="AT670" s="194" t="s">
        <v>153</v>
      </c>
      <c r="AU670" s="194" t="s">
        <v>87</v>
      </c>
      <c r="AY670" s="17" t="s">
        <v>151</v>
      </c>
      <c r="BE670" s="195">
        <f>IF(N670="základní",J670,0)</f>
        <v>0</v>
      </c>
      <c r="BF670" s="195">
        <f>IF(N670="snížená",J670,0)</f>
        <v>0</v>
      </c>
      <c r="BG670" s="195">
        <f>IF(N670="zákl. přenesená",J670,0)</f>
        <v>0</v>
      </c>
      <c r="BH670" s="195">
        <f>IF(N670="sníž. přenesená",J670,0)</f>
        <v>0</v>
      </c>
      <c r="BI670" s="195">
        <f>IF(N670="nulová",J670,0)</f>
        <v>0</v>
      </c>
      <c r="BJ670" s="17" t="s">
        <v>14</v>
      </c>
      <c r="BK670" s="195">
        <f>ROUND(I670*H670,2)</f>
        <v>0</v>
      </c>
      <c r="BL670" s="17" t="s">
        <v>264</v>
      </c>
      <c r="BM670" s="194" t="s">
        <v>1218</v>
      </c>
    </row>
    <row r="671" spans="2:63" s="10" customFormat="1" ht="22.9" customHeight="1">
      <c r="B671" s="169"/>
      <c r="C671" s="170"/>
      <c r="D671" s="171" t="s">
        <v>77</v>
      </c>
      <c r="E671" s="208" t="s">
        <v>1219</v>
      </c>
      <c r="F671" s="208" t="s">
        <v>1220</v>
      </c>
      <c r="G671" s="170"/>
      <c r="H671" s="170"/>
      <c r="I671" s="173"/>
      <c r="J671" s="209">
        <f>BK671</f>
        <v>0</v>
      </c>
      <c r="K671" s="170"/>
      <c r="L671" s="175"/>
      <c r="M671" s="176"/>
      <c r="N671" s="177"/>
      <c r="O671" s="177"/>
      <c r="P671" s="178">
        <f>SUM(P672:P677)</f>
        <v>0</v>
      </c>
      <c r="Q671" s="177"/>
      <c r="R671" s="178">
        <f>SUM(R672:R677)</f>
        <v>0.0062485499999999985</v>
      </c>
      <c r="S671" s="177"/>
      <c r="T671" s="179">
        <f>SUM(T672:T677)</f>
        <v>0</v>
      </c>
      <c r="AR671" s="180" t="s">
        <v>87</v>
      </c>
      <c r="AT671" s="181" t="s">
        <v>77</v>
      </c>
      <c r="AU671" s="181" t="s">
        <v>14</v>
      </c>
      <c r="AY671" s="180" t="s">
        <v>151</v>
      </c>
      <c r="BK671" s="182">
        <f>SUM(BK672:BK677)</f>
        <v>0</v>
      </c>
    </row>
    <row r="672" spans="2:65" s="1" customFormat="1" ht="24" customHeight="1">
      <c r="B672" s="34"/>
      <c r="C672" s="183" t="s">
        <v>1221</v>
      </c>
      <c r="D672" s="183" t="s">
        <v>153</v>
      </c>
      <c r="E672" s="184" t="s">
        <v>1222</v>
      </c>
      <c r="F672" s="185" t="s">
        <v>1223</v>
      </c>
      <c r="G672" s="186" t="s">
        <v>188</v>
      </c>
      <c r="H672" s="187">
        <v>18.935</v>
      </c>
      <c r="I672" s="188"/>
      <c r="J672" s="189">
        <f>ROUND(I672*H672,2)</f>
        <v>0</v>
      </c>
      <c r="K672" s="185" t="s">
        <v>157</v>
      </c>
      <c r="L672" s="38"/>
      <c r="M672" s="190" t="s">
        <v>1</v>
      </c>
      <c r="N672" s="191" t="s">
        <v>43</v>
      </c>
      <c r="O672" s="66"/>
      <c r="P672" s="192">
        <f>O672*H672</f>
        <v>0</v>
      </c>
      <c r="Q672" s="192">
        <v>7E-05</v>
      </c>
      <c r="R672" s="192">
        <f>Q672*H672</f>
        <v>0.0013254499999999997</v>
      </c>
      <c r="S672" s="192">
        <v>0</v>
      </c>
      <c r="T672" s="193">
        <f>S672*H672</f>
        <v>0</v>
      </c>
      <c r="AR672" s="194" t="s">
        <v>264</v>
      </c>
      <c r="AT672" s="194" t="s">
        <v>153</v>
      </c>
      <c r="AU672" s="194" t="s">
        <v>87</v>
      </c>
      <c r="AY672" s="17" t="s">
        <v>151</v>
      </c>
      <c r="BE672" s="195">
        <f>IF(N672="základní",J672,0)</f>
        <v>0</v>
      </c>
      <c r="BF672" s="195">
        <f>IF(N672="snížená",J672,0)</f>
        <v>0</v>
      </c>
      <c r="BG672" s="195">
        <f>IF(N672="zákl. přenesená",J672,0)</f>
        <v>0</v>
      </c>
      <c r="BH672" s="195">
        <f>IF(N672="sníž. přenesená",J672,0)</f>
        <v>0</v>
      </c>
      <c r="BI672" s="195">
        <f>IF(N672="nulová",J672,0)</f>
        <v>0</v>
      </c>
      <c r="BJ672" s="17" t="s">
        <v>14</v>
      </c>
      <c r="BK672" s="195">
        <f>ROUND(I672*H672,2)</f>
        <v>0</v>
      </c>
      <c r="BL672" s="17" t="s">
        <v>264</v>
      </c>
      <c r="BM672" s="194" t="s">
        <v>1224</v>
      </c>
    </row>
    <row r="673" spans="2:51" s="12" customFormat="1" ht="11.25">
      <c r="B673" s="210"/>
      <c r="C673" s="211"/>
      <c r="D673" s="212" t="s">
        <v>202</v>
      </c>
      <c r="E673" s="213" t="s">
        <v>1</v>
      </c>
      <c r="F673" s="214" t="s">
        <v>1225</v>
      </c>
      <c r="G673" s="211"/>
      <c r="H673" s="215">
        <v>0.65</v>
      </c>
      <c r="I673" s="216"/>
      <c r="J673" s="211"/>
      <c r="K673" s="211"/>
      <c r="L673" s="217"/>
      <c r="M673" s="218"/>
      <c r="N673" s="219"/>
      <c r="O673" s="219"/>
      <c r="P673" s="219"/>
      <c r="Q673" s="219"/>
      <c r="R673" s="219"/>
      <c r="S673" s="219"/>
      <c r="T673" s="220"/>
      <c r="AT673" s="221" t="s">
        <v>202</v>
      </c>
      <c r="AU673" s="221" t="s">
        <v>87</v>
      </c>
      <c r="AV673" s="12" t="s">
        <v>87</v>
      </c>
      <c r="AW673" s="12" t="s">
        <v>34</v>
      </c>
      <c r="AX673" s="12" t="s">
        <v>78</v>
      </c>
      <c r="AY673" s="221" t="s">
        <v>151</v>
      </c>
    </row>
    <row r="674" spans="2:51" s="12" customFormat="1" ht="11.25">
      <c r="B674" s="210"/>
      <c r="C674" s="211"/>
      <c r="D674" s="212" t="s">
        <v>202</v>
      </c>
      <c r="E674" s="213" t="s">
        <v>1</v>
      </c>
      <c r="F674" s="214" t="s">
        <v>1226</v>
      </c>
      <c r="G674" s="211"/>
      <c r="H674" s="215">
        <v>18.285</v>
      </c>
      <c r="I674" s="216"/>
      <c r="J674" s="211"/>
      <c r="K674" s="211"/>
      <c r="L674" s="217"/>
      <c r="M674" s="218"/>
      <c r="N674" s="219"/>
      <c r="O674" s="219"/>
      <c r="P674" s="219"/>
      <c r="Q674" s="219"/>
      <c r="R674" s="219"/>
      <c r="S674" s="219"/>
      <c r="T674" s="220"/>
      <c r="AT674" s="221" t="s">
        <v>202</v>
      </c>
      <c r="AU674" s="221" t="s">
        <v>87</v>
      </c>
      <c r="AV674" s="12" t="s">
        <v>87</v>
      </c>
      <c r="AW674" s="12" t="s">
        <v>34</v>
      </c>
      <c r="AX674" s="12" t="s">
        <v>78</v>
      </c>
      <c r="AY674" s="221" t="s">
        <v>151</v>
      </c>
    </row>
    <row r="675" spans="2:51" s="13" customFormat="1" ht="11.25">
      <c r="B675" s="222"/>
      <c r="C675" s="223"/>
      <c r="D675" s="212" t="s">
        <v>202</v>
      </c>
      <c r="E675" s="224" t="s">
        <v>1</v>
      </c>
      <c r="F675" s="225" t="s">
        <v>243</v>
      </c>
      <c r="G675" s="223"/>
      <c r="H675" s="226">
        <v>18.935</v>
      </c>
      <c r="I675" s="227"/>
      <c r="J675" s="223"/>
      <c r="K675" s="223"/>
      <c r="L675" s="228"/>
      <c r="M675" s="229"/>
      <c r="N675" s="230"/>
      <c r="O675" s="230"/>
      <c r="P675" s="230"/>
      <c r="Q675" s="230"/>
      <c r="R675" s="230"/>
      <c r="S675" s="230"/>
      <c r="T675" s="231"/>
      <c r="AT675" s="232" t="s">
        <v>202</v>
      </c>
      <c r="AU675" s="232" t="s">
        <v>87</v>
      </c>
      <c r="AV675" s="13" t="s">
        <v>167</v>
      </c>
      <c r="AW675" s="13" t="s">
        <v>34</v>
      </c>
      <c r="AX675" s="13" t="s">
        <v>14</v>
      </c>
      <c r="AY675" s="232" t="s">
        <v>151</v>
      </c>
    </row>
    <row r="676" spans="2:65" s="1" customFormat="1" ht="24" customHeight="1">
      <c r="B676" s="34"/>
      <c r="C676" s="183" t="s">
        <v>1227</v>
      </c>
      <c r="D676" s="183" t="s">
        <v>153</v>
      </c>
      <c r="E676" s="184" t="s">
        <v>1228</v>
      </c>
      <c r="F676" s="185" t="s">
        <v>1229</v>
      </c>
      <c r="G676" s="186" t="s">
        <v>188</v>
      </c>
      <c r="H676" s="187">
        <v>18.935</v>
      </c>
      <c r="I676" s="188"/>
      <c r="J676" s="189">
        <f>ROUND(I676*H676,2)</f>
        <v>0</v>
      </c>
      <c r="K676" s="185" t="s">
        <v>157</v>
      </c>
      <c r="L676" s="38"/>
      <c r="M676" s="190" t="s">
        <v>1</v>
      </c>
      <c r="N676" s="191" t="s">
        <v>43</v>
      </c>
      <c r="O676" s="66"/>
      <c r="P676" s="192">
        <f>O676*H676</f>
        <v>0</v>
      </c>
      <c r="Q676" s="192">
        <v>0.00014</v>
      </c>
      <c r="R676" s="192">
        <f>Q676*H676</f>
        <v>0.0026508999999999994</v>
      </c>
      <c r="S676" s="192">
        <v>0</v>
      </c>
      <c r="T676" s="193">
        <f>S676*H676</f>
        <v>0</v>
      </c>
      <c r="AR676" s="194" t="s">
        <v>264</v>
      </c>
      <c r="AT676" s="194" t="s">
        <v>153</v>
      </c>
      <c r="AU676" s="194" t="s">
        <v>87</v>
      </c>
      <c r="AY676" s="17" t="s">
        <v>151</v>
      </c>
      <c r="BE676" s="195">
        <f>IF(N676="základní",J676,0)</f>
        <v>0</v>
      </c>
      <c r="BF676" s="195">
        <f>IF(N676="snížená",J676,0)</f>
        <v>0</v>
      </c>
      <c r="BG676" s="195">
        <f>IF(N676="zákl. přenesená",J676,0)</f>
        <v>0</v>
      </c>
      <c r="BH676" s="195">
        <f>IF(N676="sníž. přenesená",J676,0)</f>
        <v>0</v>
      </c>
      <c r="BI676" s="195">
        <f>IF(N676="nulová",J676,0)</f>
        <v>0</v>
      </c>
      <c r="BJ676" s="17" t="s">
        <v>14</v>
      </c>
      <c r="BK676" s="195">
        <f>ROUND(I676*H676,2)</f>
        <v>0</v>
      </c>
      <c r="BL676" s="17" t="s">
        <v>264</v>
      </c>
      <c r="BM676" s="194" t="s">
        <v>1230</v>
      </c>
    </row>
    <row r="677" spans="2:65" s="1" customFormat="1" ht="24" customHeight="1">
      <c r="B677" s="34"/>
      <c r="C677" s="183" t="s">
        <v>1231</v>
      </c>
      <c r="D677" s="183" t="s">
        <v>153</v>
      </c>
      <c r="E677" s="184" t="s">
        <v>1232</v>
      </c>
      <c r="F677" s="185" t="s">
        <v>1233</v>
      </c>
      <c r="G677" s="186" t="s">
        <v>188</v>
      </c>
      <c r="H677" s="187">
        <v>18.935</v>
      </c>
      <c r="I677" s="188"/>
      <c r="J677" s="189">
        <f>ROUND(I677*H677,2)</f>
        <v>0</v>
      </c>
      <c r="K677" s="185" t="s">
        <v>157</v>
      </c>
      <c r="L677" s="38"/>
      <c r="M677" s="190" t="s">
        <v>1</v>
      </c>
      <c r="N677" s="191" t="s">
        <v>43</v>
      </c>
      <c r="O677" s="66"/>
      <c r="P677" s="192">
        <f>O677*H677</f>
        <v>0</v>
      </c>
      <c r="Q677" s="192">
        <v>0.00012</v>
      </c>
      <c r="R677" s="192">
        <f>Q677*H677</f>
        <v>0.0022722</v>
      </c>
      <c r="S677" s="192">
        <v>0</v>
      </c>
      <c r="T677" s="193">
        <f>S677*H677</f>
        <v>0</v>
      </c>
      <c r="AR677" s="194" t="s">
        <v>264</v>
      </c>
      <c r="AT677" s="194" t="s">
        <v>153</v>
      </c>
      <c r="AU677" s="194" t="s">
        <v>87</v>
      </c>
      <c r="AY677" s="17" t="s">
        <v>151</v>
      </c>
      <c r="BE677" s="195">
        <f>IF(N677="základní",J677,0)</f>
        <v>0</v>
      </c>
      <c r="BF677" s="195">
        <f>IF(N677="snížená",J677,0)</f>
        <v>0</v>
      </c>
      <c r="BG677" s="195">
        <f>IF(N677="zákl. přenesená",J677,0)</f>
        <v>0</v>
      </c>
      <c r="BH677" s="195">
        <f>IF(N677="sníž. přenesená",J677,0)</f>
        <v>0</v>
      </c>
      <c r="BI677" s="195">
        <f>IF(N677="nulová",J677,0)</f>
        <v>0</v>
      </c>
      <c r="BJ677" s="17" t="s">
        <v>14</v>
      </c>
      <c r="BK677" s="195">
        <f>ROUND(I677*H677,2)</f>
        <v>0</v>
      </c>
      <c r="BL677" s="17" t="s">
        <v>264</v>
      </c>
      <c r="BM677" s="194" t="s">
        <v>1234</v>
      </c>
    </row>
    <row r="678" spans="2:63" s="10" customFormat="1" ht="22.9" customHeight="1">
      <c r="B678" s="169"/>
      <c r="C678" s="170"/>
      <c r="D678" s="171" t="s">
        <v>77</v>
      </c>
      <c r="E678" s="208" t="s">
        <v>1235</v>
      </c>
      <c r="F678" s="208" t="s">
        <v>1236</v>
      </c>
      <c r="G678" s="170"/>
      <c r="H678" s="170"/>
      <c r="I678" s="173"/>
      <c r="J678" s="209">
        <f>BK678</f>
        <v>0</v>
      </c>
      <c r="K678" s="170"/>
      <c r="L678" s="175"/>
      <c r="M678" s="176"/>
      <c r="N678" s="177"/>
      <c r="O678" s="177"/>
      <c r="P678" s="178">
        <f>SUM(P679:P681)</f>
        <v>0</v>
      </c>
      <c r="Q678" s="177"/>
      <c r="R678" s="178">
        <f>SUM(R679:R681)</f>
        <v>0.26012769999999996</v>
      </c>
      <c r="S678" s="177"/>
      <c r="T678" s="179">
        <f>SUM(T679:T681)</f>
        <v>0</v>
      </c>
      <c r="AR678" s="180" t="s">
        <v>87</v>
      </c>
      <c r="AT678" s="181" t="s">
        <v>77</v>
      </c>
      <c r="AU678" s="181" t="s">
        <v>14</v>
      </c>
      <c r="AY678" s="180" t="s">
        <v>151</v>
      </c>
      <c r="BK678" s="182">
        <f>SUM(BK679:BK681)</f>
        <v>0</v>
      </c>
    </row>
    <row r="679" spans="2:65" s="1" customFormat="1" ht="24" customHeight="1">
      <c r="B679" s="34"/>
      <c r="C679" s="183" t="s">
        <v>1237</v>
      </c>
      <c r="D679" s="183" t="s">
        <v>153</v>
      </c>
      <c r="E679" s="184" t="s">
        <v>1238</v>
      </c>
      <c r="F679" s="185" t="s">
        <v>1239</v>
      </c>
      <c r="G679" s="186" t="s">
        <v>188</v>
      </c>
      <c r="H679" s="187">
        <v>565.495</v>
      </c>
      <c r="I679" s="188"/>
      <c r="J679" s="189">
        <f>ROUND(I679*H679,2)</f>
        <v>0</v>
      </c>
      <c r="K679" s="185" t="s">
        <v>157</v>
      </c>
      <c r="L679" s="38"/>
      <c r="M679" s="190" t="s">
        <v>1</v>
      </c>
      <c r="N679" s="191" t="s">
        <v>43</v>
      </c>
      <c r="O679" s="66"/>
      <c r="P679" s="192">
        <f>O679*H679</f>
        <v>0</v>
      </c>
      <c r="Q679" s="192">
        <v>0.0002</v>
      </c>
      <c r="R679" s="192">
        <f>Q679*H679</f>
        <v>0.113099</v>
      </c>
      <c r="S679" s="192">
        <v>0</v>
      </c>
      <c r="T679" s="193">
        <f>S679*H679</f>
        <v>0</v>
      </c>
      <c r="AR679" s="194" t="s">
        <v>264</v>
      </c>
      <c r="AT679" s="194" t="s">
        <v>153</v>
      </c>
      <c r="AU679" s="194" t="s">
        <v>87</v>
      </c>
      <c r="AY679" s="17" t="s">
        <v>151</v>
      </c>
      <c r="BE679" s="195">
        <f>IF(N679="základní",J679,0)</f>
        <v>0</v>
      </c>
      <c r="BF679" s="195">
        <f>IF(N679="snížená",J679,0)</f>
        <v>0</v>
      </c>
      <c r="BG679" s="195">
        <f>IF(N679="zákl. přenesená",J679,0)</f>
        <v>0</v>
      </c>
      <c r="BH679" s="195">
        <f>IF(N679="sníž. přenesená",J679,0)</f>
        <v>0</v>
      </c>
      <c r="BI679" s="195">
        <f>IF(N679="nulová",J679,0)</f>
        <v>0</v>
      </c>
      <c r="BJ679" s="17" t="s">
        <v>14</v>
      </c>
      <c r="BK679" s="195">
        <f>ROUND(I679*H679,2)</f>
        <v>0</v>
      </c>
      <c r="BL679" s="17" t="s">
        <v>264</v>
      </c>
      <c r="BM679" s="194" t="s">
        <v>1240</v>
      </c>
    </row>
    <row r="680" spans="2:51" s="12" customFormat="1" ht="11.25">
      <c r="B680" s="210"/>
      <c r="C680" s="211"/>
      <c r="D680" s="212" t="s">
        <v>202</v>
      </c>
      <c r="E680" s="213" t="s">
        <v>1</v>
      </c>
      <c r="F680" s="214" t="s">
        <v>1241</v>
      </c>
      <c r="G680" s="211"/>
      <c r="H680" s="215">
        <v>565.495</v>
      </c>
      <c r="I680" s="216"/>
      <c r="J680" s="211"/>
      <c r="K680" s="211"/>
      <c r="L680" s="217"/>
      <c r="M680" s="218"/>
      <c r="N680" s="219"/>
      <c r="O680" s="219"/>
      <c r="P680" s="219"/>
      <c r="Q680" s="219"/>
      <c r="R680" s="219"/>
      <c r="S680" s="219"/>
      <c r="T680" s="220"/>
      <c r="AT680" s="221" t="s">
        <v>202</v>
      </c>
      <c r="AU680" s="221" t="s">
        <v>87</v>
      </c>
      <c r="AV680" s="12" t="s">
        <v>87</v>
      </c>
      <c r="AW680" s="12" t="s">
        <v>34</v>
      </c>
      <c r="AX680" s="12" t="s">
        <v>14</v>
      </c>
      <c r="AY680" s="221" t="s">
        <v>151</v>
      </c>
    </row>
    <row r="681" spans="2:65" s="1" customFormat="1" ht="24" customHeight="1">
      <c r="B681" s="34"/>
      <c r="C681" s="183" t="s">
        <v>1242</v>
      </c>
      <c r="D681" s="183" t="s">
        <v>153</v>
      </c>
      <c r="E681" s="184" t="s">
        <v>1243</v>
      </c>
      <c r="F681" s="185" t="s">
        <v>1244</v>
      </c>
      <c r="G681" s="186" t="s">
        <v>188</v>
      </c>
      <c r="H681" s="187">
        <v>565.495</v>
      </c>
      <c r="I681" s="188"/>
      <c r="J681" s="189">
        <f>ROUND(I681*H681,2)</f>
        <v>0</v>
      </c>
      <c r="K681" s="185" t="s">
        <v>157</v>
      </c>
      <c r="L681" s="38"/>
      <c r="M681" s="190" t="s">
        <v>1</v>
      </c>
      <c r="N681" s="191" t="s">
        <v>43</v>
      </c>
      <c r="O681" s="66"/>
      <c r="P681" s="192">
        <f>O681*H681</f>
        <v>0</v>
      </c>
      <c r="Q681" s="192">
        <v>0.00026</v>
      </c>
      <c r="R681" s="192">
        <f>Q681*H681</f>
        <v>0.14702869999999998</v>
      </c>
      <c r="S681" s="192">
        <v>0</v>
      </c>
      <c r="T681" s="193">
        <f>S681*H681</f>
        <v>0</v>
      </c>
      <c r="AR681" s="194" t="s">
        <v>264</v>
      </c>
      <c r="AT681" s="194" t="s">
        <v>153</v>
      </c>
      <c r="AU681" s="194" t="s">
        <v>87</v>
      </c>
      <c r="AY681" s="17" t="s">
        <v>151</v>
      </c>
      <c r="BE681" s="195">
        <f>IF(N681="základní",J681,0)</f>
        <v>0</v>
      </c>
      <c r="BF681" s="195">
        <f>IF(N681="snížená",J681,0)</f>
        <v>0</v>
      </c>
      <c r="BG681" s="195">
        <f>IF(N681="zákl. přenesená",J681,0)</f>
        <v>0</v>
      </c>
      <c r="BH681" s="195">
        <f>IF(N681="sníž. přenesená",J681,0)</f>
        <v>0</v>
      </c>
      <c r="BI681" s="195">
        <f>IF(N681="nulová",J681,0)</f>
        <v>0</v>
      </c>
      <c r="BJ681" s="17" t="s">
        <v>14</v>
      </c>
      <c r="BK681" s="195">
        <f>ROUND(I681*H681,2)</f>
        <v>0</v>
      </c>
      <c r="BL681" s="17" t="s">
        <v>264</v>
      </c>
      <c r="BM681" s="194" t="s">
        <v>1245</v>
      </c>
    </row>
    <row r="682" spans="2:63" s="10" customFormat="1" ht="25.9" customHeight="1">
      <c r="B682" s="169"/>
      <c r="C682" s="170"/>
      <c r="D682" s="171" t="s">
        <v>77</v>
      </c>
      <c r="E682" s="172" t="s">
        <v>1246</v>
      </c>
      <c r="F682" s="172" t="s">
        <v>1247</v>
      </c>
      <c r="G682" s="170"/>
      <c r="H682" s="170"/>
      <c r="I682" s="173"/>
      <c r="J682" s="174">
        <f>BK682</f>
        <v>0</v>
      </c>
      <c r="K682" s="170"/>
      <c r="L682" s="175"/>
      <c r="M682" s="176"/>
      <c r="N682" s="177"/>
      <c r="O682" s="177"/>
      <c r="P682" s="178">
        <f>P683</f>
        <v>0</v>
      </c>
      <c r="Q682" s="177"/>
      <c r="R682" s="178">
        <f>R683</f>
        <v>0</v>
      </c>
      <c r="S682" s="177"/>
      <c r="T682" s="179">
        <f>T683</f>
        <v>0</v>
      </c>
      <c r="AR682" s="180" t="s">
        <v>167</v>
      </c>
      <c r="AT682" s="181" t="s">
        <v>77</v>
      </c>
      <c r="AU682" s="181" t="s">
        <v>78</v>
      </c>
      <c r="AY682" s="180" t="s">
        <v>151</v>
      </c>
      <c r="BK682" s="182">
        <f>BK683</f>
        <v>0</v>
      </c>
    </row>
    <row r="683" spans="2:65" s="1" customFormat="1" ht="16.5" customHeight="1">
      <c r="B683" s="34"/>
      <c r="C683" s="183" t="s">
        <v>1248</v>
      </c>
      <c r="D683" s="183" t="s">
        <v>153</v>
      </c>
      <c r="E683" s="184" t="s">
        <v>1249</v>
      </c>
      <c r="F683" s="185" t="s">
        <v>1250</v>
      </c>
      <c r="G683" s="186" t="s">
        <v>1251</v>
      </c>
      <c r="H683" s="187">
        <v>150</v>
      </c>
      <c r="I683" s="188"/>
      <c r="J683" s="189">
        <f>ROUND(I683*H683,2)</f>
        <v>0</v>
      </c>
      <c r="K683" s="185" t="s">
        <v>157</v>
      </c>
      <c r="L683" s="38"/>
      <c r="M683" s="196" t="s">
        <v>1</v>
      </c>
      <c r="N683" s="197" t="s">
        <v>43</v>
      </c>
      <c r="O683" s="198"/>
      <c r="P683" s="199">
        <f>O683*H683</f>
        <v>0</v>
      </c>
      <c r="Q683" s="199">
        <v>0</v>
      </c>
      <c r="R683" s="199">
        <f>Q683*H683</f>
        <v>0</v>
      </c>
      <c r="S683" s="199">
        <v>0</v>
      </c>
      <c r="T683" s="200">
        <f>S683*H683</f>
        <v>0</v>
      </c>
      <c r="AR683" s="194" t="s">
        <v>1252</v>
      </c>
      <c r="AT683" s="194" t="s">
        <v>153</v>
      </c>
      <c r="AU683" s="194" t="s">
        <v>14</v>
      </c>
      <c r="AY683" s="17" t="s">
        <v>151</v>
      </c>
      <c r="BE683" s="195">
        <f>IF(N683="základní",J683,0)</f>
        <v>0</v>
      </c>
      <c r="BF683" s="195">
        <f>IF(N683="snížená",J683,0)</f>
        <v>0</v>
      </c>
      <c r="BG683" s="195">
        <f>IF(N683="zákl. přenesená",J683,0)</f>
        <v>0</v>
      </c>
      <c r="BH683" s="195">
        <f>IF(N683="sníž. přenesená",J683,0)</f>
        <v>0</v>
      </c>
      <c r="BI683" s="195">
        <f>IF(N683="nulová",J683,0)</f>
        <v>0</v>
      </c>
      <c r="BJ683" s="17" t="s">
        <v>14</v>
      </c>
      <c r="BK683" s="195">
        <f>ROUND(I683*H683,2)</f>
        <v>0</v>
      </c>
      <c r="BL683" s="17" t="s">
        <v>1252</v>
      </c>
      <c r="BM683" s="194" t="s">
        <v>1253</v>
      </c>
    </row>
    <row r="684" spans="2:12" s="1" customFormat="1" ht="6.95" customHeight="1">
      <c r="B684" s="49"/>
      <c r="C684" s="50"/>
      <c r="D684" s="50"/>
      <c r="E684" s="50"/>
      <c r="F684" s="50"/>
      <c r="G684" s="50"/>
      <c r="H684" s="50"/>
      <c r="I684" s="142"/>
      <c r="J684" s="50"/>
      <c r="K684" s="50"/>
      <c r="L684" s="38"/>
    </row>
  </sheetData>
  <sheetProtection algorithmName="SHA-512" hashValue="htnwKHyVHccUpEQEJenMxjiZCVDpsKWFHsDD4ui0QYZlVFxoahds/mcojxK0TuzI0rbof5g6k3bU9mPouhnECA==" saltValue="F76QUeZiMQr2X/M3lcl82mSvdRYCl5uOAT628Aw9GVNpDD3Dqgk53HdGumdgpiogn0qR4my2ptzNCGeTVtrwmg==" spinCount="100000" sheet="1" objects="1" scenarios="1" formatColumns="0" formatRows="0" autoFilter="0"/>
  <autoFilter ref="C140:K683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8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96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127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16" t="str">
        <f>'Rekapitulace stavby'!K6</f>
        <v>Rozšíření kapacit zázemí ZŠ Šlapanice - pavilon G</v>
      </c>
      <c r="F7" s="317"/>
      <c r="G7" s="317"/>
      <c r="H7" s="317"/>
      <c r="L7" s="20"/>
    </row>
    <row r="8" spans="2:12" s="1" customFormat="1" ht="12" customHeight="1">
      <c r="B8" s="38"/>
      <c r="D8" s="109" t="s">
        <v>128</v>
      </c>
      <c r="I8" s="110"/>
      <c r="L8" s="38"/>
    </row>
    <row r="9" spans="2:12" s="1" customFormat="1" ht="36.95" customHeight="1">
      <c r="B9" s="38"/>
      <c r="E9" s="318" t="s">
        <v>1254</v>
      </c>
      <c r="F9" s="319"/>
      <c r="G9" s="319"/>
      <c r="H9" s="31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36</v>
      </c>
      <c r="I12" s="112" t="s">
        <v>22</v>
      </c>
      <c r="J12" s="113" t="str">
        <f>'Rekapitulace stavby'!AN8</f>
        <v>11. 12. 2018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>00282651</v>
      </c>
      <c r="L14" s="38"/>
    </row>
    <row r="15" spans="2:12" s="1" customFormat="1" ht="18" customHeight="1">
      <c r="B15" s="38"/>
      <c r="E15" s="111" t="str">
        <f>IF('Rekapitulace stavby'!E11="","",'Rekapitulace stavby'!E11)</f>
        <v>Město Šlapanice</v>
      </c>
      <c r="I15" s="112" t="s">
        <v>28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29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0" t="str">
        <f>'Rekapitulace stavby'!E14</f>
        <v>Vyplň údaj</v>
      </c>
      <c r="F18" s="321"/>
      <c r="G18" s="321"/>
      <c r="H18" s="321"/>
      <c r="I18" s="112" t="s">
        <v>28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31</v>
      </c>
      <c r="I20" s="112" t="s">
        <v>25</v>
      </c>
      <c r="J20" s="111" t="str">
        <f>IF('Rekapitulace stavby'!AN16="","",'Rekapitulace stavby'!AN16)</f>
        <v>04679199</v>
      </c>
      <c r="L20" s="38"/>
    </row>
    <row r="21" spans="2:12" s="1" customFormat="1" ht="18" customHeight="1">
      <c r="B21" s="38"/>
      <c r="E21" s="111" t="str">
        <f>IF('Rekapitulace stavby'!E17="","",'Rekapitulace stavby'!E17)</f>
        <v>T PROJEKT AED s.r.o.</v>
      </c>
      <c r="I21" s="112" t="s">
        <v>28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35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28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22" t="s">
        <v>1</v>
      </c>
      <c r="F27" s="322"/>
      <c r="G27" s="322"/>
      <c r="H27" s="32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ROUND(J135,2)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ROUND((SUM(BE135:BE286)),2)</f>
        <v>0</v>
      </c>
      <c r="I33" s="123">
        <v>0.21</v>
      </c>
      <c r="J33" s="122">
        <f>ROUND(((SUM(BE135:BE286))*I33),2)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ROUND((SUM(BF135:BF286)),2)</f>
        <v>0</v>
      </c>
      <c r="I34" s="123">
        <v>0.15</v>
      </c>
      <c r="J34" s="122">
        <f>ROUND(((SUM(BF135:BF286))*I34),2)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ROUND((SUM(BG135:BG286)),2)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ROUND((SUM(BH135:BH286)),2)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ROUND((SUM(BI135:BI286)),2)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130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3" t="str">
        <f>E7</f>
        <v>Rozšíření kapacit zázemí ZŠ Šlapanice - pavilon G</v>
      </c>
      <c r="F85" s="324"/>
      <c r="G85" s="324"/>
      <c r="H85" s="324"/>
      <c r="I85" s="110"/>
      <c r="J85" s="35"/>
      <c r="K85" s="35"/>
      <c r="L85" s="38"/>
    </row>
    <row r="86" spans="2:12" s="1" customFormat="1" ht="12" customHeight="1">
      <c r="B86" s="34"/>
      <c r="C86" s="29" t="s">
        <v>128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95" t="str">
        <f>E9</f>
        <v>SO 03 - Sportovní hala</v>
      </c>
      <c r="F87" s="325"/>
      <c r="G87" s="325"/>
      <c r="H87" s="32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11. 12. 2018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Město Šlapanice</v>
      </c>
      <c r="G91" s="35"/>
      <c r="H91" s="35"/>
      <c r="I91" s="112" t="s">
        <v>31</v>
      </c>
      <c r="J91" s="32" t="str">
        <f>E21</f>
        <v>T PROJEKT AED s.r.o.</v>
      </c>
      <c r="K91" s="35"/>
      <c r="L91" s="38"/>
    </row>
    <row r="92" spans="2:12" s="1" customFormat="1" ht="15.2" customHeight="1">
      <c r="B92" s="34"/>
      <c r="C92" s="29" t="s">
        <v>29</v>
      </c>
      <c r="D92" s="35"/>
      <c r="E92" s="35"/>
      <c r="F92" s="27" t="str">
        <f>IF(E18="","",E18)</f>
        <v>Vyplň údaj</v>
      </c>
      <c r="G92" s="35"/>
      <c r="H92" s="35"/>
      <c r="I92" s="112" t="s">
        <v>35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131</v>
      </c>
      <c r="D94" s="147"/>
      <c r="E94" s="147"/>
      <c r="F94" s="147"/>
      <c r="G94" s="147"/>
      <c r="H94" s="147"/>
      <c r="I94" s="148"/>
      <c r="J94" s="149" t="s">
        <v>132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133</v>
      </c>
      <c r="D96" s="35"/>
      <c r="E96" s="35"/>
      <c r="F96" s="35"/>
      <c r="G96" s="35"/>
      <c r="H96" s="35"/>
      <c r="I96" s="110"/>
      <c r="J96" s="79">
        <f>J135</f>
        <v>0</v>
      </c>
      <c r="K96" s="35"/>
      <c r="L96" s="38"/>
      <c r="AU96" s="17" t="s">
        <v>134</v>
      </c>
    </row>
    <row r="97" spans="2:12" s="8" customFormat="1" ht="24.95" customHeight="1">
      <c r="B97" s="151"/>
      <c r="C97" s="152"/>
      <c r="D97" s="153" t="s">
        <v>179</v>
      </c>
      <c r="E97" s="154"/>
      <c r="F97" s="154"/>
      <c r="G97" s="154"/>
      <c r="H97" s="154"/>
      <c r="I97" s="155"/>
      <c r="J97" s="156">
        <f>J136</f>
        <v>0</v>
      </c>
      <c r="K97" s="152"/>
      <c r="L97" s="157"/>
    </row>
    <row r="98" spans="2:12" s="11" customFormat="1" ht="19.9" customHeight="1">
      <c r="B98" s="201"/>
      <c r="C98" s="202"/>
      <c r="D98" s="203" t="s">
        <v>180</v>
      </c>
      <c r="E98" s="204"/>
      <c r="F98" s="204"/>
      <c r="G98" s="204"/>
      <c r="H98" s="204"/>
      <c r="I98" s="205"/>
      <c r="J98" s="206">
        <f>J137</f>
        <v>0</v>
      </c>
      <c r="K98" s="202"/>
      <c r="L98" s="207"/>
    </row>
    <row r="99" spans="2:12" s="11" customFormat="1" ht="19.9" customHeight="1">
      <c r="B99" s="201"/>
      <c r="C99" s="202"/>
      <c r="D99" s="203" t="s">
        <v>270</v>
      </c>
      <c r="E99" s="204"/>
      <c r="F99" s="204"/>
      <c r="G99" s="204"/>
      <c r="H99" s="204"/>
      <c r="I99" s="205"/>
      <c r="J99" s="206">
        <f>J156</f>
        <v>0</v>
      </c>
      <c r="K99" s="202"/>
      <c r="L99" s="207"/>
    </row>
    <row r="100" spans="2:12" s="11" customFormat="1" ht="19.9" customHeight="1">
      <c r="B100" s="201"/>
      <c r="C100" s="202"/>
      <c r="D100" s="203" t="s">
        <v>273</v>
      </c>
      <c r="E100" s="204"/>
      <c r="F100" s="204"/>
      <c r="G100" s="204"/>
      <c r="H100" s="204"/>
      <c r="I100" s="205"/>
      <c r="J100" s="206">
        <f>J179</f>
        <v>0</v>
      </c>
      <c r="K100" s="202"/>
      <c r="L100" s="207"/>
    </row>
    <row r="101" spans="2:12" s="11" customFormat="1" ht="14.85" customHeight="1">
      <c r="B101" s="201"/>
      <c r="C101" s="202"/>
      <c r="D101" s="203" t="s">
        <v>274</v>
      </c>
      <c r="E101" s="204"/>
      <c r="F101" s="204"/>
      <c r="G101" s="204"/>
      <c r="H101" s="204"/>
      <c r="I101" s="205"/>
      <c r="J101" s="206">
        <f>J188</f>
        <v>0</v>
      </c>
      <c r="K101" s="202"/>
      <c r="L101" s="207"/>
    </row>
    <row r="102" spans="2:12" s="11" customFormat="1" ht="19.9" customHeight="1">
      <c r="B102" s="201"/>
      <c r="C102" s="202"/>
      <c r="D102" s="203" t="s">
        <v>181</v>
      </c>
      <c r="E102" s="204"/>
      <c r="F102" s="204"/>
      <c r="G102" s="204"/>
      <c r="H102" s="204"/>
      <c r="I102" s="205"/>
      <c r="J102" s="206">
        <f>J194</f>
        <v>0</v>
      </c>
      <c r="K102" s="202"/>
      <c r="L102" s="207"/>
    </row>
    <row r="103" spans="2:12" s="11" customFormat="1" ht="19.9" customHeight="1">
      <c r="B103" s="201"/>
      <c r="C103" s="202"/>
      <c r="D103" s="203" t="s">
        <v>276</v>
      </c>
      <c r="E103" s="204"/>
      <c r="F103" s="204"/>
      <c r="G103" s="204"/>
      <c r="H103" s="204"/>
      <c r="I103" s="205"/>
      <c r="J103" s="206">
        <f>J215</f>
        <v>0</v>
      </c>
      <c r="K103" s="202"/>
      <c r="L103" s="207"/>
    </row>
    <row r="104" spans="2:12" s="8" customFormat="1" ht="24.95" customHeight="1">
      <c r="B104" s="151"/>
      <c r="C104" s="152"/>
      <c r="D104" s="153" t="s">
        <v>277</v>
      </c>
      <c r="E104" s="154"/>
      <c r="F104" s="154"/>
      <c r="G104" s="154"/>
      <c r="H104" s="154"/>
      <c r="I104" s="155"/>
      <c r="J104" s="156">
        <f>J217</f>
        <v>0</v>
      </c>
      <c r="K104" s="152"/>
      <c r="L104" s="157"/>
    </row>
    <row r="105" spans="2:12" s="11" customFormat="1" ht="19.9" customHeight="1">
      <c r="B105" s="201"/>
      <c r="C105" s="202"/>
      <c r="D105" s="203" t="s">
        <v>278</v>
      </c>
      <c r="E105" s="204"/>
      <c r="F105" s="204"/>
      <c r="G105" s="204"/>
      <c r="H105" s="204"/>
      <c r="I105" s="205"/>
      <c r="J105" s="206">
        <f>J218</f>
        <v>0</v>
      </c>
      <c r="K105" s="202"/>
      <c r="L105" s="207"/>
    </row>
    <row r="106" spans="2:12" s="11" customFormat="1" ht="19.9" customHeight="1">
      <c r="B106" s="201"/>
      <c r="C106" s="202"/>
      <c r="D106" s="203" t="s">
        <v>280</v>
      </c>
      <c r="E106" s="204"/>
      <c r="F106" s="204"/>
      <c r="G106" s="204"/>
      <c r="H106" s="204"/>
      <c r="I106" s="205"/>
      <c r="J106" s="206">
        <f>J232</f>
        <v>0</v>
      </c>
      <c r="K106" s="202"/>
      <c r="L106" s="207"/>
    </row>
    <row r="107" spans="2:12" s="11" customFormat="1" ht="19.9" customHeight="1">
      <c r="B107" s="201"/>
      <c r="C107" s="202"/>
      <c r="D107" s="203" t="s">
        <v>1255</v>
      </c>
      <c r="E107" s="204"/>
      <c r="F107" s="204"/>
      <c r="G107" s="204"/>
      <c r="H107" s="204"/>
      <c r="I107" s="205"/>
      <c r="J107" s="206">
        <f>J242</f>
        <v>0</v>
      </c>
      <c r="K107" s="202"/>
      <c r="L107" s="207"/>
    </row>
    <row r="108" spans="2:12" s="11" customFormat="1" ht="19.9" customHeight="1">
      <c r="B108" s="201"/>
      <c r="C108" s="202"/>
      <c r="D108" s="203" t="s">
        <v>283</v>
      </c>
      <c r="E108" s="204"/>
      <c r="F108" s="204"/>
      <c r="G108" s="204"/>
      <c r="H108" s="204"/>
      <c r="I108" s="205"/>
      <c r="J108" s="206">
        <f>J247</f>
        <v>0</v>
      </c>
      <c r="K108" s="202"/>
      <c r="L108" s="207"/>
    </row>
    <row r="109" spans="2:12" s="11" customFormat="1" ht="19.9" customHeight="1">
      <c r="B109" s="201"/>
      <c r="C109" s="202"/>
      <c r="D109" s="203" t="s">
        <v>284</v>
      </c>
      <c r="E109" s="204"/>
      <c r="F109" s="204"/>
      <c r="G109" s="204"/>
      <c r="H109" s="204"/>
      <c r="I109" s="205"/>
      <c r="J109" s="206">
        <f>J251</f>
        <v>0</v>
      </c>
      <c r="K109" s="202"/>
      <c r="L109" s="207"/>
    </row>
    <row r="110" spans="2:12" s="11" customFormat="1" ht="19.9" customHeight="1">
      <c r="B110" s="201"/>
      <c r="C110" s="202"/>
      <c r="D110" s="203" t="s">
        <v>1256</v>
      </c>
      <c r="E110" s="204"/>
      <c r="F110" s="204"/>
      <c r="G110" s="204"/>
      <c r="H110" s="204"/>
      <c r="I110" s="205"/>
      <c r="J110" s="206">
        <f>J257</f>
        <v>0</v>
      </c>
      <c r="K110" s="202"/>
      <c r="L110" s="207"/>
    </row>
    <row r="111" spans="2:12" s="11" customFormat="1" ht="19.9" customHeight="1">
      <c r="B111" s="201"/>
      <c r="C111" s="202"/>
      <c r="D111" s="203" t="s">
        <v>1257</v>
      </c>
      <c r="E111" s="204"/>
      <c r="F111" s="204"/>
      <c r="G111" s="204"/>
      <c r="H111" s="204"/>
      <c r="I111" s="205"/>
      <c r="J111" s="206">
        <f>J262</f>
        <v>0</v>
      </c>
      <c r="K111" s="202"/>
      <c r="L111" s="207"/>
    </row>
    <row r="112" spans="2:12" s="11" customFormat="1" ht="19.9" customHeight="1">
      <c r="B112" s="201"/>
      <c r="C112" s="202"/>
      <c r="D112" s="203" t="s">
        <v>289</v>
      </c>
      <c r="E112" s="204"/>
      <c r="F112" s="204"/>
      <c r="G112" s="204"/>
      <c r="H112" s="204"/>
      <c r="I112" s="205"/>
      <c r="J112" s="206">
        <f>J268</f>
        <v>0</v>
      </c>
      <c r="K112" s="202"/>
      <c r="L112" s="207"/>
    </row>
    <row r="113" spans="2:12" s="8" customFormat="1" ht="24.95" customHeight="1">
      <c r="B113" s="151"/>
      <c r="C113" s="152"/>
      <c r="D113" s="153" t="s">
        <v>1258</v>
      </c>
      <c r="E113" s="154"/>
      <c r="F113" s="154"/>
      <c r="G113" s="154"/>
      <c r="H113" s="154"/>
      <c r="I113" s="155"/>
      <c r="J113" s="156">
        <f>J271</f>
        <v>0</v>
      </c>
      <c r="K113" s="152"/>
      <c r="L113" s="157"/>
    </row>
    <row r="114" spans="2:12" s="11" customFormat="1" ht="19.9" customHeight="1">
      <c r="B114" s="201"/>
      <c r="C114" s="202"/>
      <c r="D114" s="203" t="s">
        <v>1259</v>
      </c>
      <c r="E114" s="204"/>
      <c r="F114" s="204"/>
      <c r="G114" s="204"/>
      <c r="H114" s="204"/>
      <c r="I114" s="205"/>
      <c r="J114" s="206">
        <f>J272</f>
        <v>0</v>
      </c>
      <c r="K114" s="202"/>
      <c r="L114" s="207"/>
    </row>
    <row r="115" spans="2:12" s="8" customFormat="1" ht="24.95" customHeight="1">
      <c r="B115" s="151"/>
      <c r="C115" s="152"/>
      <c r="D115" s="153" t="s">
        <v>291</v>
      </c>
      <c r="E115" s="154"/>
      <c r="F115" s="154"/>
      <c r="G115" s="154"/>
      <c r="H115" s="154"/>
      <c r="I115" s="155"/>
      <c r="J115" s="156">
        <f>J285</f>
        <v>0</v>
      </c>
      <c r="K115" s="152"/>
      <c r="L115" s="157"/>
    </row>
    <row r="116" spans="2:12" s="1" customFormat="1" ht="21.75" customHeight="1">
      <c r="B116" s="34"/>
      <c r="C116" s="35"/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6.95" customHeight="1">
      <c r="B117" s="49"/>
      <c r="C117" s="50"/>
      <c r="D117" s="50"/>
      <c r="E117" s="50"/>
      <c r="F117" s="50"/>
      <c r="G117" s="50"/>
      <c r="H117" s="50"/>
      <c r="I117" s="142"/>
      <c r="J117" s="50"/>
      <c r="K117" s="50"/>
      <c r="L117" s="38"/>
    </row>
    <row r="121" spans="2:12" s="1" customFormat="1" ht="6.95" customHeight="1">
      <c r="B121" s="51"/>
      <c r="C121" s="52"/>
      <c r="D121" s="52"/>
      <c r="E121" s="52"/>
      <c r="F121" s="52"/>
      <c r="G121" s="52"/>
      <c r="H121" s="52"/>
      <c r="I121" s="145"/>
      <c r="J121" s="52"/>
      <c r="K121" s="52"/>
      <c r="L121" s="38"/>
    </row>
    <row r="122" spans="2:12" s="1" customFormat="1" ht="24.95" customHeight="1">
      <c r="B122" s="34"/>
      <c r="C122" s="23" t="s">
        <v>136</v>
      </c>
      <c r="D122" s="35"/>
      <c r="E122" s="35"/>
      <c r="F122" s="35"/>
      <c r="G122" s="35"/>
      <c r="H122" s="35"/>
      <c r="I122" s="110"/>
      <c r="J122" s="35"/>
      <c r="K122" s="35"/>
      <c r="L122" s="38"/>
    </row>
    <row r="123" spans="2:12" s="1" customFormat="1" ht="6.95" customHeight="1">
      <c r="B123" s="34"/>
      <c r="C123" s="35"/>
      <c r="D123" s="35"/>
      <c r="E123" s="35"/>
      <c r="F123" s="35"/>
      <c r="G123" s="35"/>
      <c r="H123" s="35"/>
      <c r="I123" s="110"/>
      <c r="J123" s="35"/>
      <c r="K123" s="35"/>
      <c r="L123" s="38"/>
    </row>
    <row r="124" spans="2:12" s="1" customFormat="1" ht="12" customHeight="1">
      <c r="B124" s="34"/>
      <c r="C124" s="29" t="s">
        <v>16</v>
      </c>
      <c r="D124" s="35"/>
      <c r="E124" s="35"/>
      <c r="F124" s="35"/>
      <c r="G124" s="35"/>
      <c r="H124" s="35"/>
      <c r="I124" s="110"/>
      <c r="J124" s="35"/>
      <c r="K124" s="35"/>
      <c r="L124" s="38"/>
    </row>
    <row r="125" spans="2:12" s="1" customFormat="1" ht="16.5" customHeight="1">
      <c r="B125" s="34"/>
      <c r="C125" s="35"/>
      <c r="D125" s="35"/>
      <c r="E125" s="323" t="str">
        <f>E7</f>
        <v>Rozšíření kapacit zázemí ZŠ Šlapanice - pavilon G</v>
      </c>
      <c r="F125" s="324"/>
      <c r="G125" s="324"/>
      <c r="H125" s="324"/>
      <c r="I125" s="110"/>
      <c r="J125" s="35"/>
      <c r="K125" s="35"/>
      <c r="L125" s="38"/>
    </row>
    <row r="126" spans="2:12" s="1" customFormat="1" ht="12" customHeight="1">
      <c r="B126" s="34"/>
      <c r="C126" s="29" t="s">
        <v>128</v>
      </c>
      <c r="D126" s="35"/>
      <c r="E126" s="35"/>
      <c r="F126" s="35"/>
      <c r="G126" s="35"/>
      <c r="H126" s="35"/>
      <c r="I126" s="110"/>
      <c r="J126" s="35"/>
      <c r="K126" s="35"/>
      <c r="L126" s="38"/>
    </row>
    <row r="127" spans="2:12" s="1" customFormat="1" ht="16.5" customHeight="1">
      <c r="B127" s="34"/>
      <c r="C127" s="35"/>
      <c r="D127" s="35"/>
      <c r="E127" s="295" t="str">
        <f>E9</f>
        <v>SO 03 - Sportovní hala</v>
      </c>
      <c r="F127" s="325"/>
      <c r="G127" s="325"/>
      <c r="H127" s="325"/>
      <c r="I127" s="110"/>
      <c r="J127" s="35"/>
      <c r="K127" s="35"/>
      <c r="L127" s="38"/>
    </row>
    <row r="128" spans="2:12" s="1" customFormat="1" ht="6.95" customHeight="1">
      <c r="B128" s="34"/>
      <c r="C128" s="35"/>
      <c r="D128" s="35"/>
      <c r="E128" s="35"/>
      <c r="F128" s="35"/>
      <c r="G128" s="35"/>
      <c r="H128" s="35"/>
      <c r="I128" s="110"/>
      <c r="J128" s="35"/>
      <c r="K128" s="35"/>
      <c r="L128" s="38"/>
    </row>
    <row r="129" spans="2:12" s="1" customFormat="1" ht="12" customHeight="1">
      <c r="B129" s="34"/>
      <c r="C129" s="29" t="s">
        <v>20</v>
      </c>
      <c r="D129" s="35"/>
      <c r="E129" s="35"/>
      <c r="F129" s="27" t="str">
        <f>F12</f>
        <v xml:space="preserve"> </v>
      </c>
      <c r="G129" s="35"/>
      <c r="H129" s="35"/>
      <c r="I129" s="112" t="s">
        <v>22</v>
      </c>
      <c r="J129" s="61" t="str">
        <f>IF(J12="","",J12)</f>
        <v>11. 12. 2018</v>
      </c>
      <c r="K129" s="35"/>
      <c r="L129" s="38"/>
    </row>
    <row r="130" spans="2:12" s="1" customFormat="1" ht="6.95" customHeight="1">
      <c r="B130" s="34"/>
      <c r="C130" s="35"/>
      <c r="D130" s="35"/>
      <c r="E130" s="35"/>
      <c r="F130" s="35"/>
      <c r="G130" s="35"/>
      <c r="H130" s="35"/>
      <c r="I130" s="110"/>
      <c r="J130" s="35"/>
      <c r="K130" s="35"/>
      <c r="L130" s="38"/>
    </row>
    <row r="131" spans="2:12" s="1" customFormat="1" ht="27.95" customHeight="1">
      <c r="B131" s="34"/>
      <c r="C131" s="29" t="s">
        <v>24</v>
      </c>
      <c r="D131" s="35"/>
      <c r="E131" s="35"/>
      <c r="F131" s="27" t="str">
        <f>E15</f>
        <v>Město Šlapanice</v>
      </c>
      <c r="G131" s="35"/>
      <c r="H131" s="35"/>
      <c r="I131" s="112" t="s">
        <v>31</v>
      </c>
      <c r="J131" s="32" t="str">
        <f>E21</f>
        <v>T PROJEKT AED s.r.o.</v>
      </c>
      <c r="K131" s="35"/>
      <c r="L131" s="38"/>
    </row>
    <row r="132" spans="2:12" s="1" customFormat="1" ht="15.2" customHeight="1">
      <c r="B132" s="34"/>
      <c r="C132" s="29" t="s">
        <v>29</v>
      </c>
      <c r="D132" s="35"/>
      <c r="E132" s="35"/>
      <c r="F132" s="27" t="str">
        <f>IF(E18="","",E18)</f>
        <v>Vyplň údaj</v>
      </c>
      <c r="G132" s="35"/>
      <c r="H132" s="35"/>
      <c r="I132" s="112" t="s">
        <v>35</v>
      </c>
      <c r="J132" s="32" t="str">
        <f>E24</f>
        <v xml:space="preserve"> </v>
      </c>
      <c r="K132" s="35"/>
      <c r="L132" s="38"/>
    </row>
    <row r="133" spans="2:12" s="1" customFormat="1" ht="10.35" customHeight="1">
      <c r="B133" s="34"/>
      <c r="C133" s="35"/>
      <c r="D133" s="35"/>
      <c r="E133" s="35"/>
      <c r="F133" s="35"/>
      <c r="G133" s="35"/>
      <c r="H133" s="35"/>
      <c r="I133" s="110"/>
      <c r="J133" s="35"/>
      <c r="K133" s="35"/>
      <c r="L133" s="38"/>
    </row>
    <row r="134" spans="2:20" s="9" customFormat="1" ht="29.25" customHeight="1">
      <c r="B134" s="158"/>
      <c r="C134" s="159" t="s">
        <v>137</v>
      </c>
      <c r="D134" s="160" t="s">
        <v>63</v>
      </c>
      <c r="E134" s="160" t="s">
        <v>59</v>
      </c>
      <c r="F134" s="160" t="s">
        <v>60</v>
      </c>
      <c r="G134" s="160" t="s">
        <v>138</v>
      </c>
      <c r="H134" s="160" t="s">
        <v>139</v>
      </c>
      <c r="I134" s="161" t="s">
        <v>140</v>
      </c>
      <c r="J134" s="162" t="s">
        <v>132</v>
      </c>
      <c r="K134" s="163" t="s">
        <v>141</v>
      </c>
      <c r="L134" s="164"/>
      <c r="M134" s="70" t="s">
        <v>1</v>
      </c>
      <c r="N134" s="71" t="s">
        <v>42</v>
      </c>
      <c r="O134" s="71" t="s">
        <v>142</v>
      </c>
      <c r="P134" s="71" t="s">
        <v>143</v>
      </c>
      <c r="Q134" s="71" t="s">
        <v>144</v>
      </c>
      <c r="R134" s="71" t="s">
        <v>145</v>
      </c>
      <c r="S134" s="71" t="s">
        <v>146</v>
      </c>
      <c r="T134" s="72" t="s">
        <v>147</v>
      </c>
    </row>
    <row r="135" spans="2:63" s="1" customFormat="1" ht="22.9" customHeight="1">
      <c r="B135" s="34"/>
      <c r="C135" s="77" t="s">
        <v>148</v>
      </c>
      <c r="D135" s="35"/>
      <c r="E135" s="35"/>
      <c r="F135" s="35"/>
      <c r="G135" s="35"/>
      <c r="H135" s="35"/>
      <c r="I135" s="110"/>
      <c r="J135" s="165">
        <f>BK135</f>
        <v>0</v>
      </c>
      <c r="K135" s="35"/>
      <c r="L135" s="38"/>
      <c r="M135" s="73"/>
      <c r="N135" s="74"/>
      <c r="O135" s="74"/>
      <c r="P135" s="166">
        <f>P136+P217+P271+P285</f>
        <v>0</v>
      </c>
      <c r="Q135" s="74"/>
      <c r="R135" s="166">
        <f>R136+R217+R271+R285</f>
        <v>1134.90740581</v>
      </c>
      <c r="S135" s="74"/>
      <c r="T135" s="167">
        <f>T136+T217+T271+T285</f>
        <v>0</v>
      </c>
      <c r="AT135" s="17" t="s">
        <v>77</v>
      </c>
      <c r="AU135" s="17" t="s">
        <v>134</v>
      </c>
      <c r="BK135" s="168">
        <f>BK136+BK217+BK271+BK285</f>
        <v>0</v>
      </c>
    </row>
    <row r="136" spans="2:63" s="10" customFormat="1" ht="25.9" customHeight="1">
      <c r="B136" s="169"/>
      <c r="C136" s="170"/>
      <c r="D136" s="171" t="s">
        <v>77</v>
      </c>
      <c r="E136" s="172" t="s">
        <v>183</v>
      </c>
      <c r="F136" s="172" t="s">
        <v>184</v>
      </c>
      <c r="G136" s="170"/>
      <c r="H136" s="170"/>
      <c r="I136" s="173"/>
      <c r="J136" s="174">
        <f>BK136</f>
        <v>0</v>
      </c>
      <c r="K136" s="170"/>
      <c r="L136" s="175"/>
      <c r="M136" s="176"/>
      <c r="N136" s="177"/>
      <c r="O136" s="177"/>
      <c r="P136" s="178">
        <f>P137+P156+P179+P194+P215</f>
        <v>0</v>
      </c>
      <c r="Q136" s="177"/>
      <c r="R136" s="178">
        <f>R137+R156+R179+R194+R215</f>
        <v>1082.63259985</v>
      </c>
      <c r="S136" s="177"/>
      <c r="T136" s="179">
        <f>T137+T156+T179+T194+T215</f>
        <v>0</v>
      </c>
      <c r="AR136" s="180" t="s">
        <v>14</v>
      </c>
      <c r="AT136" s="181" t="s">
        <v>77</v>
      </c>
      <c r="AU136" s="181" t="s">
        <v>78</v>
      </c>
      <c r="AY136" s="180" t="s">
        <v>151</v>
      </c>
      <c r="BK136" s="182">
        <f>BK137+BK156+BK179+BK194+BK215</f>
        <v>0</v>
      </c>
    </row>
    <row r="137" spans="2:63" s="10" customFormat="1" ht="22.9" customHeight="1">
      <c r="B137" s="169"/>
      <c r="C137" s="170"/>
      <c r="D137" s="171" t="s">
        <v>77</v>
      </c>
      <c r="E137" s="208" t="s">
        <v>14</v>
      </c>
      <c r="F137" s="208" t="s">
        <v>185</v>
      </c>
      <c r="G137" s="170"/>
      <c r="H137" s="170"/>
      <c r="I137" s="173"/>
      <c r="J137" s="209">
        <f>BK137</f>
        <v>0</v>
      </c>
      <c r="K137" s="170"/>
      <c r="L137" s="175"/>
      <c r="M137" s="176"/>
      <c r="N137" s="177"/>
      <c r="O137" s="177"/>
      <c r="P137" s="178">
        <f>SUM(P138:P155)</f>
        <v>0</v>
      </c>
      <c r="Q137" s="177"/>
      <c r="R137" s="178">
        <f>SUM(R138:R155)</f>
        <v>584.03</v>
      </c>
      <c r="S137" s="177"/>
      <c r="T137" s="179">
        <f>SUM(T138:T155)</f>
        <v>0</v>
      </c>
      <c r="AR137" s="180" t="s">
        <v>14</v>
      </c>
      <c r="AT137" s="181" t="s">
        <v>77</v>
      </c>
      <c r="AU137" s="181" t="s">
        <v>14</v>
      </c>
      <c r="AY137" s="180" t="s">
        <v>151</v>
      </c>
      <c r="BK137" s="182">
        <f>SUM(BK138:BK155)</f>
        <v>0</v>
      </c>
    </row>
    <row r="138" spans="2:65" s="1" customFormat="1" ht="24" customHeight="1">
      <c r="B138" s="34"/>
      <c r="C138" s="183" t="s">
        <v>14</v>
      </c>
      <c r="D138" s="183" t="s">
        <v>153</v>
      </c>
      <c r="E138" s="184" t="s">
        <v>292</v>
      </c>
      <c r="F138" s="185" t="s">
        <v>293</v>
      </c>
      <c r="G138" s="186" t="s">
        <v>200</v>
      </c>
      <c r="H138" s="187">
        <v>335.162</v>
      </c>
      <c r="I138" s="188"/>
      <c r="J138" s="189">
        <f>ROUND(I138*H138,2)</f>
        <v>0</v>
      </c>
      <c r="K138" s="185" t="s">
        <v>157</v>
      </c>
      <c r="L138" s="38"/>
      <c r="M138" s="190" t="s">
        <v>1</v>
      </c>
      <c r="N138" s="191" t="s">
        <v>43</v>
      </c>
      <c r="O138" s="66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AR138" s="194" t="s">
        <v>167</v>
      </c>
      <c r="AT138" s="194" t="s">
        <v>153</v>
      </c>
      <c r="AU138" s="194" t="s">
        <v>87</v>
      </c>
      <c r="AY138" s="17" t="s">
        <v>151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17" t="s">
        <v>14</v>
      </c>
      <c r="BK138" s="195">
        <f>ROUND(I138*H138,2)</f>
        <v>0</v>
      </c>
      <c r="BL138" s="17" t="s">
        <v>167</v>
      </c>
      <c r="BM138" s="194" t="s">
        <v>1260</v>
      </c>
    </row>
    <row r="139" spans="2:51" s="12" customFormat="1" ht="11.25">
      <c r="B139" s="210"/>
      <c r="C139" s="211"/>
      <c r="D139" s="212" t="s">
        <v>202</v>
      </c>
      <c r="E139" s="213" t="s">
        <v>1</v>
      </c>
      <c r="F139" s="214" t="s">
        <v>1261</v>
      </c>
      <c r="G139" s="211"/>
      <c r="H139" s="215">
        <v>335.162</v>
      </c>
      <c r="I139" s="216"/>
      <c r="J139" s="211"/>
      <c r="K139" s="211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202</v>
      </c>
      <c r="AU139" s="221" t="s">
        <v>87</v>
      </c>
      <c r="AV139" s="12" t="s">
        <v>87</v>
      </c>
      <c r="AW139" s="12" t="s">
        <v>34</v>
      </c>
      <c r="AX139" s="12" t="s">
        <v>14</v>
      </c>
      <c r="AY139" s="221" t="s">
        <v>151</v>
      </c>
    </row>
    <row r="140" spans="2:65" s="1" customFormat="1" ht="24" customHeight="1">
      <c r="B140" s="34"/>
      <c r="C140" s="183" t="s">
        <v>87</v>
      </c>
      <c r="D140" s="183" t="s">
        <v>153</v>
      </c>
      <c r="E140" s="184" t="s">
        <v>1262</v>
      </c>
      <c r="F140" s="185" t="s">
        <v>1263</v>
      </c>
      <c r="G140" s="186" t="s">
        <v>200</v>
      </c>
      <c r="H140" s="187">
        <v>85.847</v>
      </c>
      <c r="I140" s="188"/>
      <c r="J140" s="189">
        <f>ROUND(I140*H140,2)</f>
        <v>0</v>
      </c>
      <c r="K140" s="185" t="s">
        <v>157</v>
      </c>
      <c r="L140" s="38"/>
      <c r="M140" s="190" t="s">
        <v>1</v>
      </c>
      <c r="N140" s="191" t="s">
        <v>43</v>
      </c>
      <c r="O140" s="66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194" t="s">
        <v>167</v>
      </c>
      <c r="AT140" s="194" t="s">
        <v>153</v>
      </c>
      <c r="AU140" s="194" t="s">
        <v>87</v>
      </c>
      <c r="AY140" s="17" t="s">
        <v>151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7" t="s">
        <v>14</v>
      </c>
      <c r="BK140" s="195">
        <f>ROUND(I140*H140,2)</f>
        <v>0</v>
      </c>
      <c r="BL140" s="17" t="s">
        <v>167</v>
      </c>
      <c r="BM140" s="194" t="s">
        <v>1264</v>
      </c>
    </row>
    <row r="141" spans="2:51" s="12" customFormat="1" ht="11.25">
      <c r="B141" s="210"/>
      <c r="C141" s="211"/>
      <c r="D141" s="212" t="s">
        <v>202</v>
      </c>
      <c r="E141" s="213" t="s">
        <v>1</v>
      </c>
      <c r="F141" s="214" t="s">
        <v>1265</v>
      </c>
      <c r="G141" s="211"/>
      <c r="H141" s="215">
        <v>85.847</v>
      </c>
      <c r="I141" s="216"/>
      <c r="J141" s="211"/>
      <c r="K141" s="211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202</v>
      </c>
      <c r="AU141" s="221" t="s">
        <v>87</v>
      </c>
      <c r="AV141" s="12" t="s">
        <v>87</v>
      </c>
      <c r="AW141" s="12" t="s">
        <v>34</v>
      </c>
      <c r="AX141" s="12" t="s">
        <v>14</v>
      </c>
      <c r="AY141" s="221" t="s">
        <v>151</v>
      </c>
    </row>
    <row r="142" spans="2:65" s="1" customFormat="1" ht="24" customHeight="1">
      <c r="B142" s="34"/>
      <c r="C142" s="183" t="s">
        <v>163</v>
      </c>
      <c r="D142" s="183" t="s">
        <v>153</v>
      </c>
      <c r="E142" s="184" t="s">
        <v>300</v>
      </c>
      <c r="F142" s="185" t="s">
        <v>301</v>
      </c>
      <c r="G142" s="186" t="s">
        <v>200</v>
      </c>
      <c r="H142" s="187">
        <v>728.393</v>
      </c>
      <c r="I142" s="188"/>
      <c r="J142" s="189">
        <f>ROUND(I142*H142,2)</f>
        <v>0</v>
      </c>
      <c r="K142" s="185" t="s">
        <v>157</v>
      </c>
      <c r="L142" s="38"/>
      <c r="M142" s="190" t="s">
        <v>1</v>
      </c>
      <c r="N142" s="191" t="s">
        <v>43</v>
      </c>
      <c r="O142" s="66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AR142" s="194" t="s">
        <v>167</v>
      </c>
      <c r="AT142" s="194" t="s">
        <v>153</v>
      </c>
      <c r="AU142" s="194" t="s">
        <v>87</v>
      </c>
      <c r="AY142" s="17" t="s">
        <v>151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17" t="s">
        <v>14</v>
      </c>
      <c r="BK142" s="195">
        <f>ROUND(I142*H142,2)</f>
        <v>0</v>
      </c>
      <c r="BL142" s="17" t="s">
        <v>167</v>
      </c>
      <c r="BM142" s="194" t="s">
        <v>1266</v>
      </c>
    </row>
    <row r="143" spans="2:51" s="12" customFormat="1" ht="11.25">
      <c r="B143" s="210"/>
      <c r="C143" s="211"/>
      <c r="D143" s="212" t="s">
        <v>202</v>
      </c>
      <c r="E143" s="213" t="s">
        <v>1</v>
      </c>
      <c r="F143" s="214" t="s">
        <v>1267</v>
      </c>
      <c r="G143" s="211"/>
      <c r="H143" s="215">
        <v>728.393</v>
      </c>
      <c r="I143" s="216"/>
      <c r="J143" s="211"/>
      <c r="K143" s="211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202</v>
      </c>
      <c r="AU143" s="221" t="s">
        <v>87</v>
      </c>
      <c r="AV143" s="12" t="s">
        <v>87</v>
      </c>
      <c r="AW143" s="12" t="s">
        <v>34</v>
      </c>
      <c r="AX143" s="12" t="s">
        <v>14</v>
      </c>
      <c r="AY143" s="221" t="s">
        <v>151</v>
      </c>
    </row>
    <row r="144" spans="2:65" s="1" customFormat="1" ht="24" customHeight="1">
      <c r="B144" s="34"/>
      <c r="C144" s="183" t="s">
        <v>167</v>
      </c>
      <c r="D144" s="183" t="s">
        <v>153</v>
      </c>
      <c r="E144" s="184" t="s">
        <v>1268</v>
      </c>
      <c r="F144" s="185" t="s">
        <v>1269</v>
      </c>
      <c r="G144" s="186" t="s">
        <v>200</v>
      </c>
      <c r="H144" s="187">
        <v>10197.502</v>
      </c>
      <c r="I144" s="188"/>
      <c r="J144" s="189">
        <f>ROUND(I144*H144,2)</f>
        <v>0</v>
      </c>
      <c r="K144" s="185" t="s">
        <v>157</v>
      </c>
      <c r="L144" s="38"/>
      <c r="M144" s="190" t="s">
        <v>1</v>
      </c>
      <c r="N144" s="191" t="s">
        <v>43</v>
      </c>
      <c r="O144" s="66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AR144" s="194" t="s">
        <v>167</v>
      </c>
      <c r="AT144" s="194" t="s">
        <v>153</v>
      </c>
      <c r="AU144" s="194" t="s">
        <v>87</v>
      </c>
      <c r="AY144" s="17" t="s">
        <v>151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17" t="s">
        <v>14</v>
      </c>
      <c r="BK144" s="195">
        <f>ROUND(I144*H144,2)</f>
        <v>0</v>
      </c>
      <c r="BL144" s="17" t="s">
        <v>167</v>
      </c>
      <c r="BM144" s="194" t="s">
        <v>1270</v>
      </c>
    </row>
    <row r="145" spans="2:51" s="12" customFormat="1" ht="11.25">
      <c r="B145" s="210"/>
      <c r="C145" s="211"/>
      <c r="D145" s="212" t="s">
        <v>202</v>
      </c>
      <c r="E145" s="213" t="s">
        <v>1</v>
      </c>
      <c r="F145" s="214" t="s">
        <v>1271</v>
      </c>
      <c r="G145" s="211"/>
      <c r="H145" s="215">
        <v>10197.502</v>
      </c>
      <c r="I145" s="216"/>
      <c r="J145" s="211"/>
      <c r="K145" s="211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202</v>
      </c>
      <c r="AU145" s="221" t="s">
        <v>87</v>
      </c>
      <c r="AV145" s="12" t="s">
        <v>87</v>
      </c>
      <c r="AW145" s="12" t="s">
        <v>34</v>
      </c>
      <c r="AX145" s="12" t="s">
        <v>14</v>
      </c>
      <c r="AY145" s="221" t="s">
        <v>151</v>
      </c>
    </row>
    <row r="146" spans="2:65" s="1" customFormat="1" ht="16.5" customHeight="1">
      <c r="B146" s="34"/>
      <c r="C146" s="183" t="s">
        <v>150</v>
      </c>
      <c r="D146" s="183" t="s">
        <v>153</v>
      </c>
      <c r="E146" s="184" t="s">
        <v>306</v>
      </c>
      <c r="F146" s="185" t="s">
        <v>307</v>
      </c>
      <c r="G146" s="186" t="s">
        <v>200</v>
      </c>
      <c r="H146" s="187">
        <v>728.393</v>
      </c>
      <c r="I146" s="188"/>
      <c r="J146" s="189">
        <f>ROUND(I146*H146,2)</f>
        <v>0</v>
      </c>
      <c r="K146" s="185" t="s">
        <v>157</v>
      </c>
      <c r="L146" s="38"/>
      <c r="M146" s="190" t="s">
        <v>1</v>
      </c>
      <c r="N146" s="191" t="s">
        <v>43</v>
      </c>
      <c r="O146" s="66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AR146" s="194" t="s">
        <v>167</v>
      </c>
      <c r="AT146" s="194" t="s">
        <v>153</v>
      </c>
      <c r="AU146" s="194" t="s">
        <v>87</v>
      </c>
      <c r="AY146" s="17" t="s">
        <v>151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17" t="s">
        <v>14</v>
      </c>
      <c r="BK146" s="195">
        <f>ROUND(I146*H146,2)</f>
        <v>0</v>
      </c>
      <c r="BL146" s="17" t="s">
        <v>167</v>
      </c>
      <c r="BM146" s="194" t="s">
        <v>1272</v>
      </c>
    </row>
    <row r="147" spans="2:65" s="1" customFormat="1" ht="16.5" customHeight="1">
      <c r="B147" s="34"/>
      <c r="C147" s="183" t="s">
        <v>174</v>
      </c>
      <c r="D147" s="183" t="s">
        <v>153</v>
      </c>
      <c r="E147" s="184" t="s">
        <v>309</v>
      </c>
      <c r="F147" s="185" t="s">
        <v>310</v>
      </c>
      <c r="G147" s="186" t="s">
        <v>200</v>
      </c>
      <c r="H147" s="187">
        <v>728.393</v>
      </c>
      <c r="I147" s="188"/>
      <c r="J147" s="189">
        <f>ROUND(I147*H147,2)</f>
        <v>0</v>
      </c>
      <c r="K147" s="185" t="s">
        <v>157</v>
      </c>
      <c r="L147" s="38"/>
      <c r="M147" s="190" t="s">
        <v>1</v>
      </c>
      <c r="N147" s="191" t="s">
        <v>43</v>
      </c>
      <c r="O147" s="66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194" t="s">
        <v>167</v>
      </c>
      <c r="AT147" s="194" t="s">
        <v>153</v>
      </c>
      <c r="AU147" s="194" t="s">
        <v>87</v>
      </c>
      <c r="AY147" s="17" t="s">
        <v>151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7" t="s">
        <v>14</v>
      </c>
      <c r="BK147" s="195">
        <f>ROUND(I147*H147,2)</f>
        <v>0</v>
      </c>
      <c r="BL147" s="17" t="s">
        <v>167</v>
      </c>
      <c r="BM147" s="194" t="s">
        <v>1273</v>
      </c>
    </row>
    <row r="148" spans="2:65" s="1" customFormat="1" ht="24" customHeight="1">
      <c r="B148" s="34"/>
      <c r="C148" s="183" t="s">
        <v>152</v>
      </c>
      <c r="D148" s="183" t="s">
        <v>153</v>
      </c>
      <c r="E148" s="184" t="s">
        <v>314</v>
      </c>
      <c r="F148" s="185" t="s">
        <v>315</v>
      </c>
      <c r="G148" s="186" t="s">
        <v>200</v>
      </c>
      <c r="H148" s="187">
        <v>307.384</v>
      </c>
      <c r="I148" s="188"/>
      <c r="J148" s="189">
        <f>ROUND(I148*H148,2)</f>
        <v>0</v>
      </c>
      <c r="K148" s="185" t="s">
        <v>157</v>
      </c>
      <c r="L148" s="38"/>
      <c r="M148" s="190" t="s">
        <v>1</v>
      </c>
      <c r="N148" s="191" t="s">
        <v>43</v>
      </c>
      <c r="O148" s="66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194" t="s">
        <v>167</v>
      </c>
      <c r="AT148" s="194" t="s">
        <v>153</v>
      </c>
      <c r="AU148" s="194" t="s">
        <v>87</v>
      </c>
      <c r="AY148" s="17" t="s">
        <v>151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7" t="s">
        <v>14</v>
      </c>
      <c r="BK148" s="195">
        <f>ROUND(I148*H148,2)</f>
        <v>0</v>
      </c>
      <c r="BL148" s="17" t="s">
        <v>167</v>
      </c>
      <c r="BM148" s="194" t="s">
        <v>1274</v>
      </c>
    </row>
    <row r="149" spans="2:51" s="12" customFormat="1" ht="22.5">
      <c r="B149" s="210"/>
      <c r="C149" s="211"/>
      <c r="D149" s="212" t="s">
        <v>202</v>
      </c>
      <c r="E149" s="213" t="s">
        <v>1</v>
      </c>
      <c r="F149" s="214" t="s">
        <v>1275</v>
      </c>
      <c r="G149" s="211"/>
      <c r="H149" s="215">
        <v>307.384</v>
      </c>
      <c r="I149" s="216"/>
      <c r="J149" s="211"/>
      <c r="K149" s="211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202</v>
      </c>
      <c r="AU149" s="221" t="s">
        <v>87</v>
      </c>
      <c r="AV149" s="12" t="s">
        <v>87</v>
      </c>
      <c r="AW149" s="12" t="s">
        <v>34</v>
      </c>
      <c r="AX149" s="12" t="s">
        <v>14</v>
      </c>
      <c r="AY149" s="221" t="s">
        <v>151</v>
      </c>
    </row>
    <row r="150" spans="2:65" s="1" customFormat="1" ht="16.5" customHeight="1">
      <c r="B150" s="34"/>
      <c r="C150" s="236" t="s">
        <v>234</v>
      </c>
      <c r="D150" s="236" t="s">
        <v>318</v>
      </c>
      <c r="E150" s="237" t="s">
        <v>319</v>
      </c>
      <c r="F150" s="238" t="s">
        <v>320</v>
      </c>
      <c r="G150" s="239" t="s">
        <v>237</v>
      </c>
      <c r="H150" s="240">
        <v>387.885</v>
      </c>
      <c r="I150" s="241"/>
      <c r="J150" s="242">
        <f>ROUND(I150*H150,2)</f>
        <v>0</v>
      </c>
      <c r="K150" s="238" t="s">
        <v>157</v>
      </c>
      <c r="L150" s="243"/>
      <c r="M150" s="244" t="s">
        <v>1</v>
      </c>
      <c r="N150" s="245" t="s">
        <v>43</v>
      </c>
      <c r="O150" s="66"/>
      <c r="P150" s="192">
        <f>O150*H150</f>
        <v>0</v>
      </c>
      <c r="Q150" s="192">
        <v>1</v>
      </c>
      <c r="R150" s="192">
        <f>Q150*H150</f>
        <v>387.885</v>
      </c>
      <c r="S150" s="192">
        <v>0</v>
      </c>
      <c r="T150" s="193">
        <f>S150*H150</f>
        <v>0</v>
      </c>
      <c r="AR150" s="194" t="s">
        <v>234</v>
      </c>
      <c r="AT150" s="194" t="s">
        <v>318</v>
      </c>
      <c r="AU150" s="194" t="s">
        <v>87</v>
      </c>
      <c r="AY150" s="17" t="s">
        <v>151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17" t="s">
        <v>14</v>
      </c>
      <c r="BK150" s="195">
        <f>ROUND(I150*H150,2)</f>
        <v>0</v>
      </c>
      <c r="BL150" s="17" t="s">
        <v>167</v>
      </c>
      <c r="BM150" s="194" t="s">
        <v>1276</v>
      </c>
    </row>
    <row r="151" spans="2:51" s="12" customFormat="1" ht="11.25">
      <c r="B151" s="210"/>
      <c r="C151" s="211"/>
      <c r="D151" s="212" t="s">
        <v>202</v>
      </c>
      <c r="E151" s="213" t="s">
        <v>1</v>
      </c>
      <c r="F151" s="214" t="s">
        <v>1277</v>
      </c>
      <c r="G151" s="211"/>
      <c r="H151" s="215">
        <v>387.885</v>
      </c>
      <c r="I151" s="216"/>
      <c r="J151" s="211"/>
      <c r="K151" s="211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202</v>
      </c>
      <c r="AU151" s="221" t="s">
        <v>87</v>
      </c>
      <c r="AV151" s="12" t="s">
        <v>87</v>
      </c>
      <c r="AW151" s="12" t="s">
        <v>34</v>
      </c>
      <c r="AX151" s="12" t="s">
        <v>14</v>
      </c>
      <c r="AY151" s="221" t="s">
        <v>151</v>
      </c>
    </row>
    <row r="152" spans="2:65" s="1" customFormat="1" ht="16.5" customHeight="1">
      <c r="B152" s="34"/>
      <c r="C152" s="236" t="s">
        <v>217</v>
      </c>
      <c r="D152" s="236" t="s">
        <v>318</v>
      </c>
      <c r="E152" s="237" t="s">
        <v>323</v>
      </c>
      <c r="F152" s="238" t="s">
        <v>324</v>
      </c>
      <c r="G152" s="239" t="s">
        <v>237</v>
      </c>
      <c r="H152" s="240">
        <v>196.145</v>
      </c>
      <c r="I152" s="241"/>
      <c r="J152" s="242">
        <f>ROUND(I152*H152,2)</f>
        <v>0</v>
      </c>
      <c r="K152" s="238" t="s">
        <v>157</v>
      </c>
      <c r="L152" s="243"/>
      <c r="M152" s="244" t="s">
        <v>1</v>
      </c>
      <c r="N152" s="245" t="s">
        <v>43</v>
      </c>
      <c r="O152" s="66"/>
      <c r="P152" s="192">
        <f>O152*H152</f>
        <v>0</v>
      </c>
      <c r="Q152" s="192">
        <v>1</v>
      </c>
      <c r="R152" s="192">
        <f>Q152*H152</f>
        <v>196.145</v>
      </c>
      <c r="S152" s="192">
        <v>0</v>
      </c>
      <c r="T152" s="193">
        <f>S152*H152</f>
        <v>0</v>
      </c>
      <c r="AR152" s="194" t="s">
        <v>234</v>
      </c>
      <c r="AT152" s="194" t="s">
        <v>318</v>
      </c>
      <c r="AU152" s="194" t="s">
        <v>87</v>
      </c>
      <c r="AY152" s="17" t="s">
        <v>151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7" t="s">
        <v>14</v>
      </c>
      <c r="BK152" s="195">
        <f>ROUND(I152*H152,2)</f>
        <v>0</v>
      </c>
      <c r="BL152" s="17" t="s">
        <v>167</v>
      </c>
      <c r="BM152" s="194" t="s">
        <v>1278</v>
      </c>
    </row>
    <row r="153" spans="2:51" s="12" customFormat="1" ht="11.25">
      <c r="B153" s="210"/>
      <c r="C153" s="211"/>
      <c r="D153" s="212" t="s">
        <v>202</v>
      </c>
      <c r="E153" s="213" t="s">
        <v>1</v>
      </c>
      <c r="F153" s="214" t="s">
        <v>1279</v>
      </c>
      <c r="G153" s="211"/>
      <c r="H153" s="215">
        <v>196.145</v>
      </c>
      <c r="I153" s="216"/>
      <c r="J153" s="211"/>
      <c r="K153" s="211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202</v>
      </c>
      <c r="AU153" s="221" t="s">
        <v>87</v>
      </c>
      <c r="AV153" s="12" t="s">
        <v>87</v>
      </c>
      <c r="AW153" s="12" t="s">
        <v>34</v>
      </c>
      <c r="AX153" s="12" t="s">
        <v>14</v>
      </c>
      <c r="AY153" s="221" t="s">
        <v>151</v>
      </c>
    </row>
    <row r="154" spans="2:65" s="1" customFormat="1" ht="24" customHeight="1">
      <c r="B154" s="34"/>
      <c r="C154" s="183" t="s">
        <v>247</v>
      </c>
      <c r="D154" s="183" t="s">
        <v>153</v>
      </c>
      <c r="E154" s="184" t="s">
        <v>265</v>
      </c>
      <c r="F154" s="185" t="s">
        <v>266</v>
      </c>
      <c r="G154" s="186" t="s">
        <v>237</v>
      </c>
      <c r="H154" s="187">
        <v>619.425</v>
      </c>
      <c r="I154" s="188"/>
      <c r="J154" s="189">
        <f>ROUND(I154*H154,2)</f>
        <v>0</v>
      </c>
      <c r="K154" s="185" t="s">
        <v>157</v>
      </c>
      <c r="L154" s="38"/>
      <c r="M154" s="190" t="s">
        <v>1</v>
      </c>
      <c r="N154" s="191" t="s">
        <v>43</v>
      </c>
      <c r="O154" s="66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AR154" s="194" t="s">
        <v>167</v>
      </c>
      <c r="AT154" s="194" t="s">
        <v>153</v>
      </c>
      <c r="AU154" s="194" t="s">
        <v>87</v>
      </c>
      <c r="AY154" s="17" t="s">
        <v>151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17" t="s">
        <v>14</v>
      </c>
      <c r="BK154" s="195">
        <f>ROUND(I154*H154,2)</f>
        <v>0</v>
      </c>
      <c r="BL154" s="17" t="s">
        <v>167</v>
      </c>
      <c r="BM154" s="194" t="s">
        <v>1280</v>
      </c>
    </row>
    <row r="155" spans="2:51" s="12" customFormat="1" ht="11.25">
      <c r="B155" s="210"/>
      <c r="C155" s="211"/>
      <c r="D155" s="212" t="s">
        <v>202</v>
      </c>
      <c r="E155" s="213" t="s">
        <v>1</v>
      </c>
      <c r="F155" s="214" t="s">
        <v>1281</v>
      </c>
      <c r="G155" s="211"/>
      <c r="H155" s="215">
        <v>619.425</v>
      </c>
      <c r="I155" s="216"/>
      <c r="J155" s="211"/>
      <c r="K155" s="211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202</v>
      </c>
      <c r="AU155" s="221" t="s">
        <v>87</v>
      </c>
      <c r="AV155" s="12" t="s">
        <v>87</v>
      </c>
      <c r="AW155" s="12" t="s">
        <v>34</v>
      </c>
      <c r="AX155" s="12" t="s">
        <v>14</v>
      </c>
      <c r="AY155" s="221" t="s">
        <v>151</v>
      </c>
    </row>
    <row r="156" spans="2:63" s="10" customFormat="1" ht="22.9" customHeight="1">
      <c r="B156" s="169"/>
      <c r="C156" s="170"/>
      <c r="D156" s="171" t="s">
        <v>77</v>
      </c>
      <c r="E156" s="208" t="s">
        <v>87</v>
      </c>
      <c r="F156" s="208" t="s">
        <v>327</v>
      </c>
      <c r="G156" s="170"/>
      <c r="H156" s="170"/>
      <c r="I156" s="173"/>
      <c r="J156" s="209">
        <f>BK156</f>
        <v>0</v>
      </c>
      <c r="K156" s="170"/>
      <c r="L156" s="175"/>
      <c r="M156" s="176"/>
      <c r="N156" s="177"/>
      <c r="O156" s="177"/>
      <c r="P156" s="178">
        <f>SUM(P157:P178)</f>
        <v>0</v>
      </c>
      <c r="Q156" s="177"/>
      <c r="R156" s="178">
        <f>SUM(R157:R178)</f>
        <v>314.51072725000006</v>
      </c>
      <c r="S156" s="177"/>
      <c r="T156" s="179">
        <f>SUM(T157:T178)</f>
        <v>0</v>
      </c>
      <c r="AR156" s="180" t="s">
        <v>14</v>
      </c>
      <c r="AT156" s="181" t="s">
        <v>77</v>
      </c>
      <c r="AU156" s="181" t="s">
        <v>14</v>
      </c>
      <c r="AY156" s="180" t="s">
        <v>151</v>
      </c>
      <c r="BK156" s="182">
        <f>SUM(BK157:BK178)</f>
        <v>0</v>
      </c>
    </row>
    <row r="157" spans="2:65" s="1" customFormat="1" ht="24" customHeight="1">
      <c r="B157" s="34"/>
      <c r="C157" s="183" t="s">
        <v>252</v>
      </c>
      <c r="D157" s="183" t="s">
        <v>153</v>
      </c>
      <c r="E157" s="184" t="s">
        <v>328</v>
      </c>
      <c r="F157" s="185" t="s">
        <v>329</v>
      </c>
      <c r="G157" s="186" t="s">
        <v>200</v>
      </c>
      <c r="H157" s="187">
        <v>32.234</v>
      </c>
      <c r="I157" s="188"/>
      <c r="J157" s="189">
        <f>ROUND(I157*H157,2)</f>
        <v>0</v>
      </c>
      <c r="K157" s="185" t="s">
        <v>157</v>
      </c>
      <c r="L157" s="38"/>
      <c r="M157" s="190" t="s">
        <v>1</v>
      </c>
      <c r="N157" s="191" t="s">
        <v>43</v>
      </c>
      <c r="O157" s="66"/>
      <c r="P157" s="192">
        <f>O157*H157</f>
        <v>0</v>
      </c>
      <c r="Q157" s="192">
        <v>2.45329</v>
      </c>
      <c r="R157" s="192">
        <f>Q157*H157</f>
        <v>79.07934986000001</v>
      </c>
      <c r="S157" s="192">
        <v>0</v>
      </c>
      <c r="T157" s="193">
        <f>S157*H157</f>
        <v>0</v>
      </c>
      <c r="AR157" s="194" t="s">
        <v>167</v>
      </c>
      <c r="AT157" s="194" t="s">
        <v>153</v>
      </c>
      <c r="AU157" s="194" t="s">
        <v>87</v>
      </c>
      <c r="AY157" s="17" t="s">
        <v>151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17" t="s">
        <v>14</v>
      </c>
      <c r="BK157" s="195">
        <f>ROUND(I157*H157,2)</f>
        <v>0</v>
      </c>
      <c r="BL157" s="17" t="s">
        <v>167</v>
      </c>
      <c r="BM157" s="194" t="s">
        <v>1282</v>
      </c>
    </row>
    <row r="158" spans="2:51" s="12" customFormat="1" ht="22.5">
      <c r="B158" s="210"/>
      <c r="C158" s="211"/>
      <c r="D158" s="212" t="s">
        <v>202</v>
      </c>
      <c r="E158" s="213" t="s">
        <v>1</v>
      </c>
      <c r="F158" s="214" t="s">
        <v>1283</v>
      </c>
      <c r="G158" s="211"/>
      <c r="H158" s="215">
        <v>32.234</v>
      </c>
      <c r="I158" s="216"/>
      <c r="J158" s="211"/>
      <c r="K158" s="211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202</v>
      </c>
      <c r="AU158" s="221" t="s">
        <v>87</v>
      </c>
      <c r="AV158" s="12" t="s">
        <v>87</v>
      </c>
      <c r="AW158" s="12" t="s">
        <v>34</v>
      </c>
      <c r="AX158" s="12" t="s">
        <v>14</v>
      </c>
      <c r="AY158" s="221" t="s">
        <v>151</v>
      </c>
    </row>
    <row r="159" spans="2:65" s="1" customFormat="1" ht="16.5" customHeight="1">
      <c r="B159" s="34"/>
      <c r="C159" s="183" t="s">
        <v>256</v>
      </c>
      <c r="D159" s="183" t="s">
        <v>153</v>
      </c>
      <c r="E159" s="184" t="s">
        <v>332</v>
      </c>
      <c r="F159" s="185" t="s">
        <v>333</v>
      </c>
      <c r="G159" s="186" t="s">
        <v>188</v>
      </c>
      <c r="H159" s="187">
        <v>17.31</v>
      </c>
      <c r="I159" s="188"/>
      <c r="J159" s="189">
        <f>ROUND(I159*H159,2)</f>
        <v>0</v>
      </c>
      <c r="K159" s="185" t="s">
        <v>157</v>
      </c>
      <c r="L159" s="38"/>
      <c r="M159" s="190" t="s">
        <v>1</v>
      </c>
      <c r="N159" s="191" t="s">
        <v>43</v>
      </c>
      <c r="O159" s="66"/>
      <c r="P159" s="192">
        <f>O159*H159</f>
        <v>0</v>
      </c>
      <c r="Q159" s="192">
        <v>0.00247</v>
      </c>
      <c r="R159" s="192">
        <f>Q159*H159</f>
        <v>0.042755699999999994</v>
      </c>
      <c r="S159" s="192">
        <v>0</v>
      </c>
      <c r="T159" s="193">
        <f>S159*H159</f>
        <v>0</v>
      </c>
      <c r="AR159" s="194" t="s">
        <v>167</v>
      </c>
      <c r="AT159" s="194" t="s">
        <v>153</v>
      </c>
      <c r="AU159" s="194" t="s">
        <v>87</v>
      </c>
      <c r="AY159" s="17" t="s">
        <v>151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7" t="s">
        <v>14</v>
      </c>
      <c r="BK159" s="195">
        <f>ROUND(I159*H159,2)</f>
        <v>0</v>
      </c>
      <c r="BL159" s="17" t="s">
        <v>167</v>
      </c>
      <c r="BM159" s="194" t="s">
        <v>1284</v>
      </c>
    </row>
    <row r="160" spans="2:51" s="12" customFormat="1" ht="11.25">
      <c r="B160" s="210"/>
      <c r="C160" s="211"/>
      <c r="D160" s="212" t="s">
        <v>202</v>
      </c>
      <c r="E160" s="213" t="s">
        <v>1</v>
      </c>
      <c r="F160" s="214" t="s">
        <v>1285</v>
      </c>
      <c r="G160" s="211"/>
      <c r="H160" s="215">
        <v>17.31</v>
      </c>
      <c r="I160" s="216"/>
      <c r="J160" s="211"/>
      <c r="K160" s="211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202</v>
      </c>
      <c r="AU160" s="221" t="s">
        <v>87</v>
      </c>
      <c r="AV160" s="12" t="s">
        <v>87</v>
      </c>
      <c r="AW160" s="12" t="s">
        <v>34</v>
      </c>
      <c r="AX160" s="12" t="s">
        <v>14</v>
      </c>
      <c r="AY160" s="221" t="s">
        <v>151</v>
      </c>
    </row>
    <row r="161" spans="2:65" s="1" customFormat="1" ht="16.5" customHeight="1">
      <c r="B161" s="34"/>
      <c r="C161" s="183" t="s">
        <v>193</v>
      </c>
      <c r="D161" s="183" t="s">
        <v>153</v>
      </c>
      <c r="E161" s="184" t="s">
        <v>336</v>
      </c>
      <c r="F161" s="185" t="s">
        <v>337</v>
      </c>
      <c r="G161" s="186" t="s">
        <v>188</v>
      </c>
      <c r="H161" s="187">
        <v>17.31</v>
      </c>
      <c r="I161" s="188"/>
      <c r="J161" s="189">
        <f>ROUND(I161*H161,2)</f>
        <v>0</v>
      </c>
      <c r="K161" s="185" t="s">
        <v>157</v>
      </c>
      <c r="L161" s="38"/>
      <c r="M161" s="190" t="s">
        <v>1</v>
      </c>
      <c r="N161" s="191" t="s">
        <v>43</v>
      </c>
      <c r="O161" s="66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AR161" s="194" t="s">
        <v>167</v>
      </c>
      <c r="AT161" s="194" t="s">
        <v>153</v>
      </c>
      <c r="AU161" s="194" t="s">
        <v>87</v>
      </c>
      <c r="AY161" s="17" t="s">
        <v>151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17" t="s">
        <v>14</v>
      </c>
      <c r="BK161" s="195">
        <f>ROUND(I161*H161,2)</f>
        <v>0</v>
      </c>
      <c r="BL161" s="17" t="s">
        <v>167</v>
      </c>
      <c r="BM161" s="194" t="s">
        <v>1286</v>
      </c>
    </row>
    <row r="162" spans="2:65" s="1" customFormat="1" ht="24" customHeight="1">
      <c r="B162" s="34"/>
      <c r="C162" s="183" t="s">
        <v>343</v>
      </c>
      <c r="D162" s="183" t="s">
        <v>153</v>
      </c>
      <c r="E162" s="184" t="s">
        <v>344</v>
      </c>
      <c r="F162" s="185" t="s">
        <v>345</v>
      </c>
      <c r="G162" s="186" t="s">
        <v>200</v>
      </c>
      <c r="H162" s="187">
        <v>81.541</v>
      </c>
      <c r="I162" s="188"/>
      <c r="J162" s="189">
        <f>ROUND(I162*H162,2)</f>
        <v>0</v>
      </c>
      <c r="K162" s="185" t="s">
        <v>157</v>
      </c>
      <c r="L162" s="38"/>
      <c r="M162" s="190" t="s">
        <v>1</v>
      </c>
      <c r="N162" s="191" t="s">
        <v>43</v>
      </c>
      <c r="O162" s="66"/>
      <c r="P162" s="192">
        <f>O162*H162</f>
        <v>0</v>
      </c>
      <c r="Q162" s="192">
        <v>2.45329</v>
      </c>
      <c r="R162" s="192">
        <f>Q162*H162</f>
        <v>200.04371988999998</v>
      </c>
      <c r="S162" s="192">
        <v>0</v>
      </c>
      <c r="T162" s="193">
        <f>S162*H162</f>
        <v>0</v>
      </c>
      <c r="AR162" s="194" t="s">
        <v>167</v>
      </c>
      <c r="AT162" s="194" t="s">
        <v>153</v>
      </c>
      <c r="AU162" s="194" t="s">
        <v>87</v>
      </c>
      <c r="AY162" s="17" t="s">
        <v>151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17" t="s">
        <v>14</v>
      </c>
      <c r="BK162" s="195">
        <f>ROUND(I162*H162,2)</f>
        <v>0</v>
      </c>
      <c r="BL162" s="17" t="s">
        <v>167</v>
      </c>
      <c r="BM162" s="194" t="s">
        <v>1287</v>
      </c>
    </row>
    <row r="163" spans="2:51" s="14" customFormat="1" ht="11.25">
      <c r="B163" s="246"/>
      <c r="C163" s="247"/>
      <c r="D163" s="212" t="s">
        <v>202</v>
      </c>
      <c r="E163" s="248" t="s">
        <v>1</v>
      </c>
      <c r="F163" s="249" t="s">
        <v>1288</v>
      </c>
      <c r="G163" s="247"/>
      <c r="H163" s="248" t="s">
        <v>1</v>
      </c>
      <c r="I163" s="250"/>
      <c r="J163" s="247"/>
      <c r="K163" s="247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202</v>
      </c>
      <c r="AU163" s="255" t="s">
        <v>87</v>
      </c>
      <c r="AV163" s="14" t="s">
        <v>14</v>
      </c>
      <c r="AW163" s="14" t="s">
        <v>34</v>
      </c>
      <c r="AX163" s="14" t="s">
        <v>78</v>
      </c>
      <c r="AY163" s="255" t="s">
        <v>151</v>
      </c>
    </row>
    <row r="164" spans="2:51" s="12" customFormat="1" ht="11.25">
      <c r="B164" s="210"/>
      <c r="C164" s="211"/>
      <c r="D164" s="212" t="s">
        <v>202</v>
      </c>
      <c r="E164" s="213" t="s">
        <v>1</v>
      </c>
      <c r="F164" s="214" t="s">
        <v>1289</v>
      </c>
      <c r="G164" s="211"/>
      <c r="H164" s="215">
        <v>10.454</v>
      </c>
      <c r="I164" s="216"/>
      <c r="J164" s="211"/>
      <c r="K164" s="211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202</v>
      </c>
      <c r="AU164" s="221" t="s">
        <v>87</v>
      </c>
      <c r="AV164" s="12" t="s">
        <v>87</v>
      </c>
      <c r="AW164" s="12" t="s">
        <v>34</v>
      </c>
      <c r="AX164" s="12" t="s">
        <v>78</v>
      </c>
      <c r="AY164" s="221" t="s">
        <v>151</v>
      </c>
    </row>
    <row r="165" spans="2:51" s="12" customFormat="1" ht="11.25">
      <c r="B165" s="210"/>
      <c r="C165" s="211"/>
      <c r="D165" s="212" t="s">
        <v>202</v>
      </c>
      <c r="E165" s="213" t="s">
        <v>1</v>
      </c>
      <c r="F165" s="214" t="s">
        <v>1290</v>
      </c>
      <c r="G165" s="211"/>
      <c r="H165" s="215">
        <v>68.819</v>
      </c>
      <c r="I165" s="216"/>
      <c r="J165" s="211"/>
      <c r="K165" s="211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202</v>
      </c>
      <c r="AU165" s="221" t="s">
        <v>87</v>
      </c>
      <c r="AV165" s="12" t="s">
        <v>87</v>
      </c>
      <c r="AW165" s="12" t="s">
        <v>34</v>
      </c>
      <c r="AX165" s="12" t="s">
        <v>78</v>
      </c>
      <c r="AY165" s="221" t="s">
        <v>151</v>
      </c>
    </row>
    <row r="166" spans="2:51" s="12" customFormat="1" ht="11.25">
      <c r="B166" s="210"/>
      <c r="C166" s="211"/>
      <c r="D166" s="212" t="s">
        <v>202</v>
      </c>
      <c r="E166" s="213" t="s">
        <v>1</v>
      </c>
      <c r="F166" s="214" t="s">
        <v>1291</v>
      </c>
      <c r="G166" s="211"/>
      <c r="H166" s="215">
        <v>2.268</v>
      </c>
      <c r="I166" s="216"/>
      <c r="J166" s="211"/>
      <c r="K166" s="211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202</v>
      </c>
      <c r="AU166" s="221" t="s">
        <v>87</v>
      </c>
      <c r="AV166" s="12" t="s">
        <v>87</v>
      </c>
      <c r="AW166" s="12" t="s">
        <v>34</v>
      </c>
      <c r="AX166" s="12" t="s">
        <v>78</v>
      </c>
      <c r="AY166" s="221" t="s">
        <v>151</v>
      </c>
    </row>
    <row r="167" spans="2:51" s="13" customFormat="1" ht="11.25">
      <c r="B167" s="222"/>
      <c r="C167" s="223"/>
      <c r="D167" s="212" t="s">
        <v>202</v>
      </c>
      <c r="E167" s="224" t="s">
        <v>1</v>
      </c>
      <c r="F167" s="225" t="s">
        <v>243</v>
      </c>
      <c r="G167" s="223"/>
      <c r="H167" s="226">
        <v>81.541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202</v>
      </c>
      <c r="AU167" s="232" t="s">
        <v>87</v>
      </c>
      <c r="AV167" s="13" t="s">
        <v>167</v>
      </c>
      <c r="AW167" s="13" t="s">
        <v>34</v>
      </c>
      <c r="AX167" s="13" t="s">
        <v>14</v>
      </c>
      <c r="AY167" s="232" t="s">
        <v>151</v>
      </c>
    </row>
    <row r="168" spans="2:65" s="1" customFormat="1" ht="16.5" customHeight="1">
      <c r="B168" s="34"/>
      <c r="C168" s="183" t="s">
        <v>8</v>
      </c>
      <c r="D168" s="183" t="s">
        <v>153</v>
      </c>
      <c r="E168" s="184" t="s">
        <v>349</v>
      </c>
      <c r="F168" s="185" t="s">
        <v>350</v>
      </c>
      <c r="G168" s="186" t="s">
        <v>188</v>
      </c>
      <c r="H168" s="187">
        <v>277.1</v>
      </c>
      <c r="I168" s="188"/>
      <c r="J168" s="189">
        <f>ROUND(I168*H168,2)</f>
        <v>0</v>
      </c>
      <c r="K168" s="185" t="s">
        <v>157</v>
      </c>
      <c r="L168" s="38"/>
      <c r="M168" s="190" t="s">
        <v>1</v>
      </c>
      <c r="N168" s="191" t="s">
        <v>43</v>
      </c>
      <c r="O168" s="66"/>
      <c r="P168" s="192">
        <f>O168*H168</f>
        <v>0</v>
      </c>
      <c r="Q168" s="192">
        <v>0.00269</v>
      </c>
      <c r="R168" s="192">
        <f>Q168*H168</f>
        <v>0.7453990000000001</v>
      </c>
      <c r="S168" s="192">
        <v>0</v>
      </c>
      <c r="T168" s="193">
        <f>S168*H168</f>
        <v>0</v>
      </c>
      <c r="AR168" s="194" t="s">
        <v>167</v>
      </c>
      <c r="AT168" s="194" t="s">
        <v>153</v>
      </c>
      <c r="AU168" s="194" t="s">
        <v>87</v>
      </c>
      <c r="AY168" s="17" t="s">
        <v>151</v>
      </c>
      <c r="BE168" s="195">
        <f>IF(N168="základní",J168,0)</f>
        <v>0</v>
      </c>
      <c r="BF168" s="195">
        <f>IF(N168="snížená",J168,0)</f>
        <v>0</v>
      </c>
      <c r="BG168" s="195">
        <f>IF(N168="zákl. přenesená",J168,0)</f>
        <v>0</v>
      </c>
      <c r="BH168" s="195">
        <f>IF(N168="sníž. přenesená",J168,0)</f>
        <v>0</v>
      </c>
      <c r="BI168" s="195">
        <f>IF(N168="nulová",J168,0)</f>
        <v>0</v>
      </c>
      <c r="BJ168" s="17" t="s">
        <v>14</v>
      </c>
      <c r="BK168" s="195">
        <f>ROUND(I168*H168,2)</f>
        <v>0</v>
      </c>
      <c r="BL168" s="17" t="s">
        <v>167</v>
      </c>
      <c r="BM168" s="194" t="s">
        <v>1292</v>
      </c>
    </row>
    <row r="169" spans="2:51" s="12" customFormat="1" ht="11.25">
      <c r="B169" s="210"/>
      <c r="C169" s="211"/>
      <c r="D169" s="212" t="s">
        <v>202</v>
      </c>
      <c r="E169" s="213" t="s">
        <v>1</v>
      </c>
      <c r="F169" s="214" t="s">
        <v>1293</v>
      </c>
      <c r="G169" s="211"/>
      <c r="H169" s="215">
        <v>277.1</v>
      </c>
      <c r="I169" s="216"/>
      <c r="J169" s="211"/>
      <c r="K169" s="211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202</v>
      </c>
      <c r="AU169" s="221" t="s">
        <v>87</v>
      </c>
      <c r="AV169" s="12" t="s">
        <v>87</v>
      </c>
      <c r="AW169" s="12" t="s">
        <v>34</v>
      </c>
      <c r="AX169" s="12" t="s">
        <v>14</v>
      </c>
      <c r="AY169" s="221" t="s">
        <v>151</v>
      </c>
    </row>
    <row r="170" spans="2:65" s="1" customFormat="1" ht="16.5" customHeight="1">
      <c r="B170" s="34"/>
      <c r="C170" s="183" t="s">
        <v>264</v>
      </c>
      <c r="D170" s="183" t="s">
        <v>153</v>
      </c>
      <c r="E170" s="184" t="s">
        <v>353</v>
      </c>
      <c r="F170" s="185" t="s">
        <v>354</v>
      </c>
      <c r="G170" s="186" t="s">
        <v>188</v>
      </c>
      <c r="H170" s="187">
        <v>227.1</v>
      </c>
      <c r="I170" s="188"/>
      <c r="J170" s="189">
        <f>ROUND(I170*H170,2)</f>
        <v>0</v>
      </c>
      <c r="K170" s="185" t="s">
        <v>157</v>
      </c>
      <c r="L170" s="38"/>
      <c r="M170" s="190" t="s">
        <v>1</v>
      </c>
      <c r="N170" s="191" t="s">
        <v>43</v>
      </c>
      <c r="O170" s="66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AR170" s="194" t="s">
        <v>167</v>
      </c>
      <c r="AT170" s="194" t="s">
        <v>153</v>
      </c>
      <c r="AU170" s="194" t="s">
        <v>87</v>
      </c>
      <c r="AY170" s="17" t="s">
        <v>151</v>
      </c>
      <c r="BE170" s="195">
        <f>IF(N170="základní",J170,0)</f>
        <v>0</v>
      </c>
      <c r="BF170" s="195">
        <f>IF(N170="snížená",J170,0)</f>
        <v>0</v>
      </c>
      <c r="BG170" s="195">
        <f>IF(N170="zákl. přenesená",J170,0)</f>
        <v>0</v>
      </c>
      <c r="BH170" s="195">
        <f>IF(N170="sníž. přenesená",J170,0)</f>
        <v>0</v>
      </c>
      <c r="BI170" s="195">
        <f>IF(N170="nulová",J170,0)</f>
        <v>0</v>
      </c>
      <c r="BJ170" s="17" t="s">
        <v>14</v>
      </c>
      <c r="BK170" s="195">
        <f>ROUND(I170*H170,2)</f>
        <v>0</v>
      </c>
      <c r="BL170" s="17" t="s">
        <v>167</v>
      </c>
      <c r="BM170" s="194" t="s">
        <v>1294</v>
      </c>
    </row>
    <row r="171" spans="2:65" s="1" customFormat="1" ht="16.5" customHeight="1">
      <c r="B171" s="34"/>
      <c r="C171" s="183" t="s">
        <v>260</v>
      </c>
      <c r="D171" s="183" t="s">
        <v>153</v>
      </c>
      <c r="E171" s="184" t="s">
        <v>356</v>
      </c>
      <c r="F171" s="185" t="s">
        <v>357</v>
      </c>
      <c r="G171" s="186" t="s">
        <v>237</v>
      </c>
      <c r="H171" s="187">
        <v>8.384</v>
      </c>
      <c r="I171" s="188"/>
      <c r="J171" s="189">
        <f>ROUND(I171*H171,2)</f>
        <v>0</v>
      </c>
      <c r="K171" s="185" t="s">
        <v>157</v>
      </c>
      <c r="L171" s="38"/>
      <c r="M171" s="190" t="s">
        <v>1</v>
      </c>
      <c r="N171" s="191" t="s">
        <v>43</v>
      </c>
      <c r="O171" s="66"/>
      <c r="P171" s="192">
        <f>O171*H171</f>
        <v>0</v>
      </c>
      <c r="Q171" s="192">
        <v>1.06017</v>
      </c>
      <c r="R171" s="192">
        <f>Q171*H171</f>
        <v>8.88846528</v>
      </c>
      <c r="S171" s="192">
        <v>0</v>
      </c>
      <c r="T171" s="193">
        <f>S171*H171</f>
        <v>0</v>
      </c>
      <c r="AR171" s="194" t="s">
        <v>167</v>
      </c>
      <c r="AT171" s="194" t="s">
        <v>153</v>
      </c>
      <c r="AU171" s="194" t="s">
        <v>87</v>
      </c>
      <c r="AY171" s="17" t="s">
        <v>151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7" t="s">
        <v>14</v>
      </c>
      <c r="BK171" s="195">
        <f>ROUND(I171*H171,2)</f>
        <v>0</v>
      </c>
      <c r="BL171" s="17" t="s">
        <v>167</v>
      </c>
      <c r="BM171" s="194" t="s">
        <v>1295</v>
      </c>
    </row>
    <row r="172" spans="2:51" s="12" customFormat="1" ht="11.25">
      <c r="B172" s="210"/>
      <c r="C172" s="211"/>
      <c r="D172" s="212" t="s">
        <v>202</v>
      </c>
      <c r="E172" s="213" t="s">
        <v>1</v>
      </c>
      <c r="F172" s="214" t="s">
        <v>1296</v>
      </c>
      <c r="G172" s="211"/>
      <c r="H172" s="215">
        <v>8.384</v>
      </c>
      <c r="I172" s="216"/>
      <c r="J172" s="211"/>
      <c r="K172" s="211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202</v>
      </c>
      <c r="AU172" s="221" t="s">
        <v>87</v>
      </c>
      <c r="AV172" s="12" t="s">
        <v>87</v>
      </c>
      <c r="AW172" s="12" t="s">
        <v>34</v>
      </c>
      <c r="AX172" s="12" t="s">
        <v>14</v>
      </c>
      <c r="AY172" s="221" t="s">
        <v>151</v>
      </c>
    </row>
    <row r="173" spans="2:65" s="1" customFormat="1" ht="16.5" customHeight="1">
      <c r="B173" s="34"/>
      <c r="C173" s="183" t="s">
        <v>361</v>
      </c>
      <c r="D173" s="183" t="s">
        <v>153</v>
      </c>
      <c r="E173" s="184" t="s">
        <v>339</v>
      </c>
      <c r="F173" s="185" t="s">
        <v>340</v>
      </c>
      <c r="G173" s="186" t="s">
        <v>237</v>
      </c>
      <c r="H173" s="187">
        <v>2.912</v>
      </c>
      <c r="I173" s="188"/>
      <c r="J173" s="189">
        <f>ROUND(I173*H173,2)</f>
        <v>0</v>
      </c>
      <c r="K173" s="185" t="s">
        <v>157</v>
      </c>
      <c r="L173" s="38"/>
      <c r="M173" s="190" t="s">
        <v>1</v>
      </c>
      <c r="N173" s="191" t="s">
        <v>43</v>
      </c>
      <c r="O173" s="66"/>
      <c r="P173" s="192">
        <f>O173*H173</f>
        <v>0</v>
      </c>
      <c r="Q173" s="192">
        <v>1.06277</v>
      </c>
      <c r="R173" s="192">
        <f>Q173*H173</f>
        <v>3.09478624</v>
      </c>
      <c r="S173" s="192">
        <v>0</v>
      </c>
      <c r="T173" s="193">
        <f>S173*H173</f>
        <v>0</v>
      </c>
      <c r="AR173" s="194" t="s">
        <v>167</v>
      </c>
      <c r="AT173" s="194" t="s">
        <v>153</v>
      </c>
      <c r="AU173" s="194" t="s">
        <v>87</v>
      </c>
      <c r="AY173" s="17" t="s">
        <v>151</v>
      </c>
      <c r="BE173" s="195">
        <f>IF(N173="základní",J173,0)</f>
        <v>0</v>
      </c>
      <c r="BF173" s="195">
        <f>IF(N173="snížená",J173,0)</f>
        <v>0</v>
      </c>
      <c r="BG173" s="195">
        <f>IF(N173="zákl. přenesená",J173,0)</f>
        <v>0</v>
      </c>
      <c r="BH173" s="195">
        <f>IF(N173="sníž. přenesená",J173,0)</f>
        <v>0</v>
      </c>
      <c r="BI173" s="195">
        <f>IF(N173="nulová",J173,0)</f>
        <v>0</v>
      </c>
      <c r="BJ173" s="17" t="s">
        <v>14</v>
      </c>
      <c r="BK173" s="195">
        <f>ROUND(I173*H173,2)</f>
        <v>0</v>
      </c>
      <c r="BL173" s="17" t="s">
        <v>167</v>
      </c>
      <c r="BM173" s="194" t="s">
        <v>1297</v>
      </c>
    </row>
    <row r="174" spans="2:51" s="12" customFormat="1" ht="11.25">
      <c r="B174" s="210"/>
      <c r="C174" s="211"/>
      <c r="D174" s="212" t="s">
        <v>202</v>
      </c>
      <c r="E174" s="213" t="s">
        <v>1</v>
      </c>
      <c r="F174" s="214" t="s">
        <v>1298</v>
      </c>
      <c r="G174" s="211"/>
      <c r="H174" s="215">
        <v>2.912</v>
      </c>
      <c r="I174" s="216"/>
      <c r="J174" s="211"/>
      <c r="K174" s="211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202</v>
      </c>
      <c r="AU174" s="221" t="s">
        <v>87</v>
      </c>
      <c r="AV174" s="12" t="s">
        <v>87</v>
      </c>
      <c r="AW174" s="12" t="s">
        <v>34</v>
      </c>
      <c r="AX174" s="12" t="s">
        <v>14</v>
      </c>
      <c r="AY174" s="221" t="s">
        <v>151</v>
      </c>
    </row>
    <row r="175" spans="2:65" s="1" customFormat="1" ht="16.5" customHeight="1">
      <c r="B175" s="34"/>
      <c r="C175" s="183" t="s">
        <v>367</v>
      </c>
      <c r="D175" s="183" t="s">
        <v>153</v>
      </c>
      <c r="E175" s="184" t="s">
        <v>1299</v>
      </c>
      <c r="F175" s="185" t="s">
        <v>1300</v>
      </c>
      <c r="G175" s="186" t="s">
        <v>200</v>
      </c>
      <c r="H175" s="187">
        <v>0.36</v>
      </c>
      <c r="I175" s="188"/>
      <c r="J175" s="189">
        <f>ROUND(I175*H175,2)</f>
        <v>0</v>
      </c>
      <c r="K175" s="185" t="s">
        <v>157</v>
      </c>
      <c r="L175" s="38"/>
      <c r="M175" s="190" t="s">
        <v>1</v>
      </c>
      <c r="N175" s="191" t="s">
        <v>43</v>
      </c>
      <c r="O175" s="66"/>
      <c r="P175" s="192">
        <f>O175*H175</f>
        <v>0</v>
      </c>
      <c r="Q175" s="192">
        <v>2.45329</v>
      </c>
      <c r="R175" s="192">
        <f>Q175*H175</f>
        <v>0.8831844</v>
      </c>
      <c r="S175" s="192">
        <v>0</v>
      </c>
      <c r="T175" s="193">
        <f>S175*H175</f>
        <v>0</v>
      </c>
      <c r="AR175" s="194" t="s">
        <v>167</v>
      </c>
      <c r="AT175" s="194" t="s">
        <v>153</v>
      </c>
      <c r="AU175" s="194" t="s">
        <v>87</v>
      </c>
      <c r="AY175" s="17" t="s">
        <v>151</v>
      </c>
      <c r="BE175" s="195">
        <f>IF(N175="základní",J175,0)</f>
        <v>0</v>
      </c>
      <c r="BF175" s="195">
        <f>IF(N175="snížená",J175,0)</f>
        <v>0</v>
      </c>
      <c r="BG175" s="195">
        <f>IF(N175="zákl. přenesená",J175,0)</f>
        <v>0</v>
      </c>
      <c r="BH175" s="195">
        <f>IF(N175="sníž. přenesená",J175,0)</f>
        <v>0</v>
      </c>
      <c r="BI175" s="195">
        <f>IF(N175="nulová",J175,0)</f>
        <v>0</v>
      </c>
      <c r="BJ175" s="17" t="s">
        <v>14</v>
      </c>
      <c r="BK175" s="195">
        <f>ROUND(I175*H175,2)</f>
        <v>0</v>
      </c>
      <c r="BL175" s="17" t="s">
        <v>167</v>
      </c>
      <c r="BM175" s="194" t="s">
        <v>1301</v>
      </c>
    </row>
    <row r="176" spans="2:51" s="12" customFormat="1" ht="11.25">
      <c r="B176" s="210"/>
      <c r="C176" s="211"/>
      <c r="D176" s="212" t="s">
        <v>202</v>
      </c>
      <c r="E176" s="213" t="s">
        <v>1</v>
      </c>
      <c r="F176" s="214" t="s">
        <v>1302</v>
      </c>
      <c r="G176" s="211"/>
      <c r="H176" s="215">
        <v>0.36</v>
      </c>
      <c r="I176" s="216"/>
      <c r="J176" s="211"/>
      <c r="K176" s="211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202</v>
      </c>
      <c r="AU176" s="221" t="s">
        <v>87</v>
      </c>
      <c r="AV176" s="12" t="s">
        <v>87</v>
      </c>
      <c r="AW176" s="12" t="s">
        <v>34</v>
      </c>
      <c r="AX176" s="12" t="s">
        <v>14</v>
      </c>
      <c r="AY176" s="221" t="s">
        <v>151</v>
      </c>
    </row>
    <row r="177" spans="2:65" s="1" customFormat="1" ht="24" customHeight="1">
      <c r="B177" s="34"/>
      <c r="C177" s="183" t="s">
        <v>213</v>
      </c>
      <c r="D177" s="183" t="s">
        <v>153</v>
      </c>
      <c r="E177" s="184" t="s">
        <v>1303</v>
      </c>
      <c r="F177" s="185" t="s">
        <v>1304</v>
      </c>
      <c r="G177" s="186" t="s">
        <v>200</v>
      </c>
      <c r="H177" s="187">
        <v>9.632</v>
      </c>
      <c r="I177" s="188"/>
      <c r="J177" s="189">
        <f>ROUND(I177*H177,2)</f>
        <v>0</v>
      </c>
      <c r="K177" s="185" t="s">
        <v>157</v>
      </c>
      <c r="L177" s="38"/>
      <c r="M177" s="190" t="s">
        <v>1</v>
      </c>
      <c r="N177" s="191" t="s">
        <v>43</v>
      </c>
      <c r="O177" s="66"/>
      <c r="P177" s="192">
        <f>O177*H177</f>
        <v>0</v>
      </c>
      <c r="Q177" s="192">
        <v>2.25634</v>
      </c>
      <c r="R177" s="192">
        <f>Q177*H177</f>
        <v>21.733066879999996</v>
      </c>
      <c r="S177" s="192">
        <v>0</v>
      </c>
      <c r="T177" s="193">
        <f>S177*H177</f>
        <v>0</v>
      </c>
      <c r="AR177" s="194" t="s">
        <v>167</v>
      </c>
      <c r="AT177" s="194" t="s">
        <v>153</v>
      </c>
      <c r="AU177" s="194" t="s">
        <v>87</v>
      </c>
      <c r="AY177" s="17" t="s">
        <v>151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17" t="s">
        <v>14</v>
      </c>
      <c r="BK177" s="195">
        <f>ROUND(I177*H177,2)</f>
        <v>0</v>
      </c>
      <c r="BL177" s="17" t="s">
        <v>167</v>
      </c>
      <c r="BM177" s="194" t="s">
        <v>1305</v>
      </c>
    </row>
    <row r="178" spans="2:51" s="12" customFormat="1" ht="11.25">
      <c r="B178" s="210"/>
      <c r="C178" s="211"/>
      <c r="D178" s="212" t="s">
        <v>202</v>
      </c>
      <c r="E178" s="213" t="s">
        <v>1</v>
      </c>
      <c r="F178" s="214" t="s">
        <v>1306</v>
      </c>
      <c r="G178" s="211"/>
      <c r="H178" s="215">
        <v>9.632</v>
      </c>
      <c r="I178" s="216"/>
      <c r="J178" s="211"/>
      <c r="K178" s="211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202</v>
      </c>
      <c r="AU178" s="221" t="s">
        <v>87</v>
      </c>
      <c r="AV178" s="12" t="s">
        <v>87</v>
      </c>
      <c r="AW178" s="12" t="s">
        <v>34</v>
      </c>
      <c r="AX178" s="12" t="s">
        <v>14</v>
      </c>
      <c r="AY178" s="221" t="s">
        <v>151</v>
      </c>
    </row>
    <row r="179" spans="2:63" s="10" customFormat="1" ht="22.9" customHeight="1">
      <c r="B179" s="169"/>
      <c r="C179" s="170"/>
      <c r="D179" s="171" t="s">
        <v>77</v>
      </c>
      <c r="E179" s="208" t="s">
        <v>174</v>
      </c>
      <c r="F179" s="208" t="s">
        <v>538</v>
      </c>
      <c r="G179" s="170"/>
      <c r="H179" s="170"/>
      <c r="I179" s="173"/>
      <c r="J179" s="209">
        <f>BK179</f>
        <v>0</v>
      </c>
      <c r="K179" s="170"/>
      <c r="L179" s="175"/>
      <c r="M179" s="176"/>
      <c r="N179" s="177"/>
      <c r="O179" s="177"/>
      <c r="P179" s="178">
        <f>P180+SUM(P181:P188)</f>
        <v>0</v>
      </c>
      <c r="Q179" s="177"/>
      <c r="R179" s="178">
        <f>R180+SUM(R181:R188)</f>
        <v>171.06790859999998</v>
      </c>
      <c r="S179" s="177"/>
      <c r="T179" s="179">
        <f>T180+SUM(T181:T188)</f>
        <v>0</v>
      </c>
      <c r="AR179" s="180" t="s">
        <v>14</v>
      </c>
      <c r="AT179" s="181" t="s">
        <v>77</v>
      </c>
      <c r="AU179" s="181" t="s">
        <v>14</v>
      </c>
      <c r="AY179" s="180" t="s">
        <v>151</v>
      </c>
      <c r="BK179" s="182">
        <f>BK180+SUM(BK181:BK188)</f>
        <v>0</v>
      </c>
    </row>
    <row r="180" spans="2:65" s="1" customFormat="1" ht="16.5" customHeight="1">
      <c r="B180" s="34"/>
      <c r="C180" s="183" t="s">
        <v>7</v>
      </c>
      <c r="D180" s="183" t="s">
        <v>153</v>
      </c>
      <c r="E180" s="184" t="s">
        <v>1307</v>
      </c>
      <c r="F180" s="185" t="s">
        <v>1308</v>
      </c>
      <c r="G180" s="186" t="s">
        <v>188</v>
      </c>
      <c r="H180" s="187">
        <v>1172.71</v>
      </c>
      <c r="I180" s="188"/>
      <c r="J180" s="189">
        <f>ROUND(I180*H180,2)</f>
        <v>0</v>
      </c>
      <c r="K180" s="185" t="s">
        <v>157</v>
      </c>
      <c r="L180" s="38"/>
      <c r="M180" s="190" t="s">
        <v>1</v>
      </c>
      <c r="N180" s="191" t="s">
        <v>43</v>
      </c>
      <c r="O180" s="66"/>
      <c r="P180" s="192">
        <f>O180*H180</f>
        <v>0</v>
      </c>
      <c r="Q180" s="192">
        <v>0.1122</v>
      </c>
      <c r="R180" s="192">
        <f>Q180*H180</f>
        <v>131.578062</v>
      </c>
      <c r="S180" s="192">
        <v>0</v>
      </c>
      <c r="T180" s="193">
        <f>S180*H180</f>
        <v>0</v>
      </c>
      <c r="AR180" s="194" t="s">
        <v>167</v>
      </c>
      <c r="AT180" s="194" t="s">
        <v>153</v>
      </c>
      <c r="AU180" s="194" t="s">
        <v>87</v>
      </c>
      <c r="AY180" s="17" t="s">
        <v>151</v>
      </c>
      <c r="BE180" s="195">
        <f>IF(N180="základní",J180,0)</f>
        <v>0</v>
      </c>
      <c r="BF180" s="195">
        <f>IF(N180="snížená",J180,0)</f>
        <v>0</v>
      </c>
      <c r="BG180" s="195">
        <f>IF(N180="zákl. přenesená",J180,0)</f>
        <v>0</v>
      </c>
      <c r="BH180" s="195">
        <f>IF(N180="sníž. přenesená",J180,0)</f>
        <v>0</v>
      </c>
      <c r="BI180" s="195">
        <f>IF(N180="nulová",J180,0)</f>
        <v>0</v>
      </c>
      <c r="BJ180" s="17" t="s">
        <v>14</v>
      </c>
      <c r="BK180" s="195">
        <f>ROUND(I180*H180,2)</f>
        <v>0</v>
      </c>
      <c r="BL180" s="17" t="s">
        <v>167</v>
      </c>
      <c r="BM180" s="194" t="s">
        <v>1309</v>
      </c>
    </row>
    <row r="181" spans="2:51" s="12" customFormat="1" ht="11.25">
      <c r="B181" s="210"/>
      <c r="C181" s="211"/>
      <c r="D181" s="212" t="s">
        <v>202</v>
      </c>
      <c r="E181" s="213" t="s">
        <v>1</v>
      </c>
      <c r="F181" s="214" t="s">
        <v>1310</v>
      </c>
      <c r="G181" s="211"/>
      <c r="H181" s="215">
        <v>1172.71</v>
      </c>
      <c r="I181" s="216"/>
      <c r="J181" s="211"/>
      <c r="K181" s="211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202</v>
      </c>
      <c r="AU181" s="221" t="s">
        <v>87</v>
      </c>
      <c r="AV181" s="12" t="s">
        <v>87</v>
      </c>
      <c r="AW181" s="12" t="s">
        <v>34</v>
      </c>
      <c r="AX181" s="12" t="s">
        <v>14</v>
      </c>
      <c r="AY181" s="221" t="s">
        <v>151</v>
      </c>
    </row>
    <row r="182" spans="2:65" s="1" customFormat="1" ht="24" customHeight="1">
      <c r="B182" s="34"/>
      <c r="C182" s="183" t="s">
        <v>382</v>
      </c>
      <c r="D182" s="183" t="s">
        <v>153</v>
      </c>
      <c r="E182" s="184" t="s">
        <v>1311</v>
      </c>
      <c r="F182" s="185" t="s">
        <v>1312</v>
      </c>
      <c r="G182" s="186" t="s">
        <v>188</v>
      </c>
      <c r="H182" s="187">
        <v>3518.13</v>
      </c>
      <c r="I182" s="188"/>
      <c r="J182" s="189">
        <f>ROUND(I182*H182,2)</f>
        <v>0</v>
      </c>
      <c r="K182" s="185" t="s">
        <v>157</v>
      </c>
      <c r="L182" s="38"/>
      <c r="M182" s="190" t="s">
        <v>1</v>
      </c>
      <c r="N182" s="191" t="s">
        <v>43</v>
      </c>
      <c r="O182" s="66"/>
      <c r="P182" s="192">
        <f>O182*H182</f>
        <v>0</v>
      </c>
      <c r="Q182" s="192">
        <v>0.01122</v>
      </c>
      <c r="R182" s="192">
        <f>Q182*H182</f>
        <v>39.4734186</v>
      </c>
      <c r="S182" s="192">
        <v>0</v>
      </c>
      <c r="T182" s="193">
        <f>S182*H182</f>
        <v>0</v>
      </c>
      <c r="AR182" s="194" t="s">
        <v>167</v>
      </c>
      <c r="AT182" s="194" t="s">
        <v>153</v>
      </c>
      <c r="AU182" s="194" t="s">
        <v>87</v>
      </c>
      <c r="AY182" s="17" t="s">
        <v>151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7" t="s">
        <v>14</v>
      </c>
      <c r="BK182" s="195">
        <f>ROUND(I182*H182,2)</f>
        <v>0</v>
      </c>
      <c r="BL182" s="17" t="s">
        <v>167</v>
      </c>
      <c r="BM182" s="194" t="s">
        <v>1313</v>
      </c>
    </row>
    <row r="183" spans="2:51" s="12" customFormat="1" ht="11.25">
      <c r="B183" s="210"/>
      <c r="C183" s="211"/>
      <c r="D183" s="212" t="s">
        <v>202</v>
      </c>
      <c r="E183" s="213" t="s">
        <v>1</v>
      </c>
      <c r="F183" s="214" t="s">
        <v>1314</v>
      </c>
      <c r="G183" s="211"/>
      <c r="H183" s="215">
        <v>3518.13</v>
      </c>
      <c r="I183" s="216"/>
      <c r="J183" s="211"/>
      <c r="K183" s="211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202</v>
      </c>
      <c r="AU183" s="221" t="s">
        <v>87</v>
      </c>
      <c r="AV183" s="12" t="s">
        <v>87</v>
      </c>
      <c r="AW183" s="12" t="s">
        <v>34</v>
      </c>
      <c r="AX183" s="12" t="s">
        <v>14</v>
      </c>
      <c r="AY183" s="221" t="s">
        <v>151</v>
      </c>
    </row>
    <row r="184" spans="2:65" s="1" customFormat="1" ht="24" customHeight="1">
      <c r="B184" s="34"/>
      <c r="C184" s="183" t="s">
        <v>386</v>
      </c>
      <c r="D184" s="183" t="s">
        <v>153</v>
      </c>
      <c r="E184" s="184" t="s">
        <v>1315</v>
      </c>
      <c r="F184" s="185" t="s">
        <v>1316</v>
      </c>
      <c r="G184" s="186" t="s">
        <v>188</v>
      </c>
      <c r="H184" s="187">
        <v>1066.1</v>
      </c>
      <c r="I184" s="188"/>
      <c r="J184" s="189">
        <f>ROUND(I184*H184,2)</f>
        <v>0</v>
      </c>
      <c r="K184" s="185" t="s">
        <v>157</v>
      </c>
      <c r="L184" s="38"/>
      <c r="M184" s="190" t="s">
        <v>1</v>
      </c>
      <c r="N184" s="191" t="s">
        <v>43</v>
      </c>
      <c r="O184" s="66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AR184" s="194" t="s">
        <v>167</v>
      </c>
      <c r="AT184" s="194" t="s">
        <v>153</v>
      </c>
      <c r="AU184" s="194" t="s">
        <v>87</v>
      </c>
      <c r="AY184" s="17" t="s">
        <v>151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17" t="s">
        <v>14</v>
      </c>
      <c r="BK184" s="195">
        <f>ROUND(I184*H184,2)</f>
        <v>0</v>
      </c>
      <c r="BL184" s="17" t="s">
        <v>167</v>
      </c>
      <c r="BM184" s="194" t="s">
        <v>1317</v>
      </c>
    </row>
    <row r="185" spans="2:51" s="12" customFormat="1" ht="11.25">
      <c r="B185" s="210"/>
      <c r="C185" s="211"/>
      <c r="D185" s="212" t="s">
        <v>202</v>
      </c>
      <c r="E185" s="213" t="s">
        <v>1</v>
      </c>
      <c r="F185" s="214" t="s">
        <v>1318</v>
      </c>
      <c r="G185" s="211"/>
      <c r="H185" s="215">
        <v>1066.1</v>
      </c>
      <c r="I185" s="216"/>
      <c r="J185" s="211"/>
      <c r="K185" s="211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202</v>
      </c>
      <c r="AU185" s="221" t="s">
        <v>87</v>
      </c>
      <c r="AV185" s="12" t="s">
        <v>87</v>
      </c>
      <c r="AW185" s="12" t="s">
        <v>34</v>
      </c>
      <c r="AX185" s="12" t="s">
        <v>14</v>
      </c>
      <c r="AY185" s="221" t="s">
        <v>151</v>
      </c>
    </row>
    <row r="186" spans="2:65" s="1" customFormat="1" ht="24" customHeight="1">
      <c r="B186" s="34"/>
      <c r="C186" s="183" t="s">
        <v>197</v>
      </c>
      <c r="D186" s="183" t="s">
        <v>153</v>
      </c>
      <c r="E186" s="184" t="s">
        <v>624</v>
      </c>
      <c r="F186" s="185" t="s">
        <v>625</v>
      </c>
      <c r="G186" s="186" t="s">
        <v>229</v>
      </c>
      <c r="H186" s="187">
        <v>136.9</v>
      </c>
      <c r="I186" s="188"/>
      <c r="J186" s="189">
        <f>ROUND(I186*H186,2)</f>
        <v>0</v>
      </c>
      <c r="K186" s="185" t="s">
        <v>157</v>
      </c>
      <c r="L186" s="38"/>
      <c r="M186" s="190" t="s">
        <v>1</v>
      </c>
      <c r="N186" s="191" t="s">
        <v>43</v>
      </c>
      <c r="O186" s="66"/>
      <c r="P186" s="192">
        <f>O186*H186</f>
        <v>0</v>
      </c>
      <c r="Q186" s="192">
        <v>0.00012</v>
      </c>
      <c r="R186" s="192">
        <f>Q186*H186</f>
        <v>0.016428</v>
      </c>
      <c r="S186" s="192">
        <v>0</v>
      </c>
      <c r="T186" s="193">
        <f>S186*H186</f>
        <v>0</v>
      </c>
      <c r="AR186" s="194" t="s">
        <v>167</v>
      </c>
      <c r="AT186" s="194" t="s">
        <v>153</v>
      </c>
      <c r="AU186" s="194" t="s">
        <v>87</v>
      </c>
      <c r="AY186" s="17" t="s">
        <v>151</v>
      </c>
      <c r="BE186" s="195">
        <f>IF(N186="základní",J186,0)</f>
        <v>0</v>
      </c>
      <c r="BF186" s="195">
        <f>IF(N186="snížená",J186,0)</f>
        <v>0</v>
      </c>
      <c r="BG186" s="195">
        <f>IF(N186="zákl. přenesená",J186,0)</f>
        <v>0</v>
      </c>
      <c r="BH186" s="195">
        <f>IF(N186="sníž. přenesená",J186,0)</f>
        <v>0</v>
      </c>
      <c r="BI186" s="195">
        <f>IF(N186="nulová",J186,0)</f>
        <v>0</v>
      </c>
      <c r="BJ186" s="17" t="s">
        <v>14</v>
      </c>
      <c r="BK186" s="195">
        <f>ROUND(I186*H186,2)</f>
        <v>0</v>
      </c>
      <c r="BL186" s="17" t="s">
        <v>167</v>
      </c>
      <c r="BM186" s="194" t="s">
        <v>1319</v>
      </c>
    </row>
    <row r="187" spans="2:51" s="12" customFormat="1" ht="11.25">
      <c r="B187" s="210"/>
      <c r="C187" s="211"/>
      <c r="D187" s="212" t="s">
        <v>202</v>
      </c>
      <c r="E187" s="213" t="s">
        <v>1</v>
      </c>
      <c r="F187" s="214" t="s">
        <v>1320</v>
      </c>
      <c r="G187" s="211"/>
      <c r="H187" s="215">
        <v>136.9</v>
      </c>
      <c r="I187" s="216"/>
      <c r="J187" s="211"/>
      <c r="K187" s="211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202</v>
      </c>
      <c r="AU187" s="221" t="s">
        <v>87</v>
      </c>
      <c r="AV187" s="12" t="s">
        <v>87</v>
      </c>
      <c r="AW187" s="12" t="s">
        <v>34</v>
      </c>
      <c r="AX187" s="12" t="s">
        <v>14</v>
      </c>
      <c r="AY187" s="221" t="s">
        <v>151</v>
      </c>
    </row>
    <row r="188" spans="2:63" s="10" customFormat="1" ht="20.85" customHeight="1">
      <c r="B188" s="169"/>
      <c r="C188" s="170"/>
      <c r="D188" s="171" t="s">
        <v>77</v>
      </c>
      <c r="E188" s="208" t="s">
        <v>593</v>
      </c>
      <c r="F188" s="208" t="s">
        <v>643</v>
      </c>
      <c r="G188" s="170"/>
      <c r="H188" s="170"/>
      <c r="I188" s="173"/>
      <c r="J188" s="209">
        <f>BK188</f>
        <v>0</v>
      </c>
      <c r="K188" s="170"/>
      <c r="L188" s="175"/>
      <c r="M188" s="176"/>
      <c r="N188" s="177"/>
      <c r="O188" s="177"/>
      <c r="P188" s="178">
        <f>SUM(P189:P193)</f>
        <v>0</v>
      </c>
      <c r="Q188" s="177"/>
      <c r="R188" s="178">
        <f>SUM(R189:R193)</f>
        <v>0</v>
      </c>
      <c r="S188" s="177"/>
      <c r="T188" s="179">
        <f>SUM(T189:T193)</f>
        <v>0</v>
      </c>
      <c r="AR188" s="180" t="s">
        <v>14</v>
      </c>
      <c r="AT188" s="181" t="s">
        <v>77</v>
      </c>
      <c r="AU188" s="181" t="s">
        <v>87</v>
      </c>
      <c r="AY188" s="180" t="s">
        <v>151</v>
      </c>
      <c r="BK188" s="182">
        <f>SUM(BK189:BK193)</f>
        <v>0</v>
      </c>
    </row>
    <row r="189" spans="2:65" s="1" customFormat="1" ht="24" customHeight="1">
      <c r="B189" s="34"/>
      <c r="C189" s="183" t="s">
        <v>204</v>
      </c>
      <c r="D189" s="183" t="s">
        <v>153</v>
      </c>
      <c r="E189" s="184" t="s">
        <v>1321</v>
      </c>
      <c r="F189" s="185" t="s">
        <v>646</v>
      </c>
      <c r="G189" s="186" t="s">
        <v>412</v>
      </c>
      <c r="H189" s="187">
        <v>1</v>
      </c>
      <c r="I189" s="188"/>
      <c r="J189" s="189">
        <f>ROUND(I189*H189,2)</f>
        <v>0</v>
      </c>
      <c r="K189" s="185" t="s">
        <v>1</v>
      </c>
      <c r="L189" s="38"/>
      <c r="M189" s="190" t="s">
        <v>1</v>
      </c>
      <c r="N189" s="191" t="s">
        <v>43</v>
      </c>
      <c r="O189" s="66"/>
      <c r="P189" s="192">
        <f>O189*H189</f>
        <v>0</v>
      </c>
      <c r="Q189" s="192">
        <v>0</v>
      </c>
      <c r="R189" s="192">
        <f>Q189*H189</f>
        <v>0</v>
      </c>
      <c r="S189" s="192">
        <v>0</v>
      </c>
      <c r="T189" s="193">
        <f>S189*H189</f>
        <v>0</v>
      </c>
      <c r="AR189" s="194" t="s">
        <v>167</v>
      </c>
      <c r="AT189" s="194" t="s">
        <v>153</v>
      </c>
      <c r="AU189" s="194" t="s">
        <v>163</v>
      </c>
      <c r="AY189" s="17" t="s">
        <v>151</v>
      </c>
      <c r="BE189" s="195">
        <f>IF(N189="základní",J189,0)</f>
        <v>0</v>
      </c>
      <c r="BF189" s="195">
        <f>IF(N189="snížená",J189,0)</f>
        <v>0</v>
      </c>
      <c r="BG189" s="195">
        <f>IF(N189="zákl. přenesená",J189,0)</f>
        <v>0</v>
      </c>
      <c r="BH189" s="195">
        <f>IF(N189="sníž. přenesená",J189,0)</f>
        <v>0</v>
      </c>
      <c r="BI189" s="195">
        <f>IF(N189="nulová",J189,0)</f>
        <v>0</v>
      </c>
      <c r="BJ189" s="17" t="s">
        <v>14</v>
      </c>
      <c r="BK189" s="195">
        <f>ROUND(I189*H189,2)</f>
        <v>0</v>
      </c>
      <c r="BL189" s="17" t="s">
        <v>167</v>
      </c>
      <c r="BM189" s="194" t="s">
        <v>1322</v>
      </c>
    </row>
    <row r="190" spans="2:51" s="12" customFormat="1" ht="11.25">
      <c r="B190" s="210"/>
      <c r="C190" s="211"/>
      <c r="D190" s="212" t="s">
        <v>202</v>
      </c>
      <c r="E190" s="213" t="s">
        <v>1</v>
      </c>
      <c r="F190" s="214" t="s">
        <v>648</v>
      </c>
      <c r="G190" s="211"/>
      <c r="H190" s="215">
        <v>1</v>
      </c>
      <c r="I190" s="216"/>
      <c r="J190" s="211"/>
      <c r="K190" s="211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202</v>
      </c>
      <c r="AU190" s="221" t="s">
        <v>163</v>
      </c>
      <c r="AV190" s="12" t="s">
        <v>87</v>
      </c>
      <c r="AW190" s="12" t="s">
        <v>34</v>
      </c>
      <c r="AX190" s="12" t="s">
        <v>14</v>
      </c>
      <c r="AY190" s="221" t="s">
        <v>151</v>
      </c>
    </row>
    <row r="191" spans="2:65" s="1" customFormat="1" ht="24" customHeight="1">
      <c r="B191" s="34"/>
      <c r="C191" s="183" t="s">
        <v>669</v>
      </c>
      <c r="D191" s="183" t="s">
        <v>153</v>
      </c>
      <c r="E191" s="184" t="s">
        <v>1323</v>
      </c>
      <c r="F191" s="185" t="s">
        <v>1324</v>
      </c>
      <c r="G191" s="186" t="s">
        <v>412</v>
      </c>
      <c r="H191" s="187">
        <v>20</v>
      </c>
      <c r="I191" s="188"/>
      <c r="J191" s="189">
        <f>ROUND(I191*H191,2)</f>
        <v>0</v>
      </c>
      <c r="K191" s="185" t="s">
        <v>1</v>
      </c>
      <c r="L191" s="38"/>
      <c r="M191" s="190" t="s">
        <v>1</v>
      </c>
      <c r="N191" s="191" t="s">
        <v>43</v>
      </c>
      <c r="O191" s="66"/>
      <c r="P191" s="192">
        <f>O191*H191</f>
        <v>0</v>
      </c>
      <c r="Q191" s="192">
        <v>0</v>
      </c>
      <c r="R191" s="192">
        <f>Q191*H191</f>
        <v>0</v>
      </c>
      <c r="S191" s="192">
        <v>0</v>
      </c>
      <c r="T191" s="193">
        <f>S191*H191</f>
        <v>0</v>
      </c>
      <c r="AR191" s="194" t="s">
        <v>167</v>
      </c>
      <c r="AT191" s="194" t="s">
        <v>153</v>
      </c>
      <c r="AU191" s="194" t="s">
        <v>163</v>
      </c>
      <c r="AY191" s="17" t="s">
        <v>151</v>
      </c>
      <c r="BE191" s="195">
        <f>IF(N191="základní",J191,0)</f>
        <v>0</v>
      </c>
      <c r="BF191" s="195">
        <f>IF(N191="snížená",J191,0)</f>
        <v>0</v>
      </c>
      <c r="BG191" s="195">
        <f>IF(N191="zákl. přenesená",J191,0)</f>
        <v>0</v>
      </c>
      <c r="BH191" s="195">
        <f>IF(N191="sníž. přenesená",J191,0)</f>
        <v>0</v>
      </c>
      <c r="BI191" s="195">
        <f>IF(N191="nulová",J191,0)</f>
        <v>0</v>
      </c>
      <c r="BJ191" s="17" t="s">
        <v>14</v>
      </c>
      <c r="BK191" s="195">
        <f>ROUND(I191*H191,2)</f>
        <v>0</v>
      </c>
      <c r="BL191" s="17" t="s">
        <v>167</v>
      </c>
      <c r="BM191" s="194" t="s">
        <v>1325</v>
      </c>
    </row>
    <row r="192" spans="2:65" s="1" customFormat="1" ht="16.5" customHeight="1">
      <c r="B192" s="34"/>
      <c r="C192" s="183" t="s">
        <v>208</v>
      </c>
      <c r="D192" s="183" t="s">
        <v>153</v>
      </c>
      <c r="E192" s="184" t="s">
        <v>1326</v>
      </c>
      <c r="F192" s="185" t="s">
        <v>1327</v>
      </c>
      <c r="G192" s="186" t="s">
        <v>412</v>
      </c>
      <c r="H192" s="187">
        <v>20</v>
      </c>
      <c r="I192" s="188"/>
      <c r="J192" s="189">
        <f>ROUND(I192*H192,2)</f>
        <v>0</v>
      </c>
      <c r="K192" s="185" t="s">
        <v>1</v>
      </c>
      <c r="L192" s="38"/>
      <c r="M192" s="190" t="s">
        <v>1</v>
      </c>
      <c r="N192" s="191" t="s">
        <v>43</v>
      </c>
      <c r="O192" s="66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194" t="s">
        <v>167</v>
      </c>
      <c r="AT192" s="194" t="s">
        <v>153</v>
      </c>
      <c r="AU192" s="194" t="s">
        <v>163</v>
      </c>
      <c r="AY192" s="17" t="s">
        <v>151</v>
      </c>
      <c r="BE192" s="195">
        <f>IF(N192="základní",J192,0)</f>
        <v>0</v>
      </c>
      <c r="BF192" s="195">
        <f>IF(N192="snížená",J192,0)</f>
        <v>0</v>
      </c>
      <c r="BG192" s="195">
        <f>IF(N192="zákl. přenesená",J192,0)</f>
        <v>0</v>
      </c>
      <c r="BH192" s="195">
        <f>IF(N192="sníž. přenesená",J192,0)</f>
        <v>0</v>
      </c>
      <c r="BI192" s="195">
        <f>IF(N192="nulová",J192,0)</f>
        <v>0</v>
      </c>
      <c r="BJ192" s="17" t="s">
        <v>14</v>
      </c>
      <c r="BK192" s="195">
        <f>ROUND(I192*H192,2)</f>
        <v>0</v>
      </c>
      <c r="BL192" s="17" t="s">
        <v>167</v>
      </c>
      <c r="BM192" s="194" t="s">
        <v>1328</v>
      </c>
    </row>
    <row r="193" spans="2:51" s="12" customFormat="1" ht="11.25">
      <c r="B193" s="210"/>
      <c r="C193" s="211"/>
      <c r="D193" s="212" t="s">
        <v>202</v>
      </c>
      <c r="E193" s="213" t="s">
        <v>1</v>
      </c>
      <c r="F193" s="214" t="s">
        <v>1329</v>
      </c>
      <c r="G193" s="211"/>
      <c r="H193" s="215">
        <v>20</v>
      </c>
      <c r="I193" s="216"/>
      <c r="J193" s="211"/>
      <c r="K193" s="211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202</v>
      </c>
      <c r="AU193" s="221" t="s">
        <v>163</v>
      </c>
      <c r="AV193" s="12" t="s">
        <v>87</v>
      </c>
      <c r="AW193" s="12" t="s">
        <v>34</v>
      </c>
      <c r="AX193" s="12" t="s">
        <v>14</v>
      </c>
      <c r="AY193" s="221" t="s">
        <v>151</v>
      </c>
    </row>
    <row r="194" spans="2:63" s="10" customFormat="1" ht="22.9" customHeight="1">
      <c r="B194" s="169"/>
      <c r="C194" s="170"/>
      <c r="D194" s="171" t="s">
        <v>77</v>
      </c>
      <c r="E194" s="208" t="s">
        <v>217</v>
      </c>
      <c r="F194" s="208" t="s">
        <v>218</v>
      </c>
      <c r="G194" s="170"/>
      <c r="H194" s="170"/>
      <c r="I194" s="173"/>
      <c r="J194" s="209">
        <f>BK194</f>
        <v>0</v>
      </c>
      <c r="K194" s="170"/>
      <c r="L194" s="175"/>
      <c r="M194" s="176"/>
      <c r="N194" s="177"/>
      <c r="O194" s="177"/>
      <c r="P194" s="178">
        <f>SUM(P195:P214)</f>
        <v>0</v>
      </c>
      <c r="Q194" s="177"/>
      <c r="R194" s="178">
        <f>SUM(R195:R214)</f>
        <v>13.023964</v>
      </c>
      <c r="S194" s="177"/>
      <c r="T194" s="179">
        <f>SUM(T195:T214)</f>
        <v>0</v>
      </c>
      <c r="AR194" s="180" t="s">
        <v>14</v>
      </c>
      <c r="AT194" s="181" t="s">
        <v>77</v>
      </c>
      <c r="AU194" s="181" t="s">
        <v>14</v>
      </c>
      <c r="AY194" s="180" t="s">
        <v>151</v>
      </c>
      <c r="BK194" s="182">
        <f>SUM(BK195:BK214)</f>
        <v>0</v>
      </c>
    </row>
    <row r="195" spans="2:65" s="1" customFormat="1" ht="24" customHeight="1">
      <c r="B195" s="34"/>
      <c r="C195" s="183" t="s">
        <v>403</v>
      </c>
      <c r="D195" s="183" t="s">
        <v>153</v>
      </c>
      <c r="E195" s="184" t="s">
        <v>1330</v>
      </c>
      <c r="F195" s="185" t="s">
        <v>1331</v>
      </c>
      <c r="G195" s="186" t="s">
        <v>188</v>
      </c>
      <c r="H195" s="187">
        <v>324.02</v>
      </c>
      <c r="I195" s="188"/>
      <c r="J195" s="189">
        <f>ROUND(I195*H195,2)</f>
        <v>0</v>
      </c>
      <c r="K195" s="185" t="s">
        <v>1</v>
      </c>
      <c r="L195" s="38"/>
      <c r="M195" s="190" t="s">
        <v>1</v>
      </c>
      <c r="N195" s="191" t="s">
        <v>43</v>
      </c>
      <c r="O195" s="66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AR195" s="194" t="s">
        <v>167</v>
      </c>
      <c r="AT195" s="194" t="s">
        <v>153</v>
      </c>
      <c r="AU195" s="194" t="s">
        <v>87</v>
      </c>
      <c r="AY195" s="17" t="s">
        <v>151</v>
      </c>
      <c r="BE195" s="195">
        <f>IF(N195="základní",J195,0)</f>
        <v>0</v>
      </c>
      <c r="BF195" s="195">
        <f>IF(N195="snížená",J195,0)</f>
        <v>0</v>
      </c>
      <c r="BG195" s="195">
        <f>IF(N195="zákl. přenesená",J195,0)</f>
        <v>0</v>
      </c>
      <c r="BH195" s="195">
        <f>IF(N195="sníž. přenesená",J195,0)</f>
        <v>0</v>
      </c>
      <c r="BI195" s="195">
        <f>IF(N195="nulová",J195,0)</f>
        <v>0</v>
      </c>
      <c r="BJ195" s="17" t="s">
        <v>14</v>
      </c>
      <c r="BK195" s="195">
        <f>ROUND(I195*H195,2)</f>
        <v>0</v>
      </c>
      <c r="BL195" s="17" t="s">
        <v>167</v>
      </c>
      <c r="BM195" s="194" t="s">
        <v>1332</v>
      </c>
    </row>
    <row r="196" spans="2:51" s="12" customFormat="1" ht="11.25">
      <c r="B196" s="210"/>
      <c r="C196" s="211"/>
      <c r="D196" s="212" t="s">
        <v>202</v>
      </c>
      <c r="E196" s="213" t="s">
        <v>1</v>
      </c>
      <c r="F196" s="214" t="s">
        <v>1333</v>
      </c>
      <c r="G196" s="211"/>
      <c r="H196" s="215">
        <v>324.02</v>
      </c>
      <c r="I196" s="216"/>
      <c r="J196" s="211"/>
      <c r="K196" s="211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202</v>
      </c>
      <c r="AU196" s="221" t="s">
        <v>87</v>
      </c>
      <c r="AV196" s="12" t="s">
        <v>87</v>
      </c>
      <c r="AW196" s="12" t="s">
        <v>34</v>
      </c>
      <c r="AX196" s="12" t="s">
        <v>14</v>
      </c>
      <c r="AY196" s="221" t="s">
        <v>151</v>
      </c>
    </row>
    <row r="197" spans="2:65" s="1" customFormat="1" ht="24" customHeight="1">
      <c r="B197" s="34"/>
      <c r="C197" s="183" t="s">
        <v>409</v>
      </c>
      <c r="D197" s="183" t="s">
        <v>153</v>
      </c>
      <c r="E197" s="184" t="s">
        <v>1334</v>
      </c>
      <c r="F197" s="185" t="s">
        <v>1335</v>
      </c>
      <c r="G197" s="186" t="s">
        <v>1336</v>
      </c>
      <c r="H197" s="187">
        <v>1</v>
      </c>
      <c r="I197" s="188"/>
      <c r="J197" s="189">
        <f>ROUND(I197*H197,2)</f>
        <v>0</v>
      </c>
      <c r="K197" s="185" t="s">
        <v>1</v>
      </c>
      <c r="L197" s="38"/>
      <c r="M197" s="190" t="s">
        <v>1</v>
      </c>
      <c r="N197" s="191" t="s">
        <v>43</v>
      </c>
      <c r="O197" s="66"/>
      <c r="P197" s="192">
        <f>O197*H197</f>
        <v>0</v>
      </c>
      <c r="Q197" s="192">
        <v>0</v>
      </c>
      <c r="R197" s="192">
        <f>Q197*H197</f>
        <v>0</v>
      </c>
      <c r="S197" s="192">
        <v>0</v>
      </c>
      <c r="T197" s="193">
        <f>S197*H197</f>
        <v>0</v>
      </c>
      <c r="AR197" s="194" t="s">
        <v>167</v>
      </c>
      <c r="AT197" s="194" t="s">
        <v>153</v>
      </c>
      <c r="AU197" s="194" t="s">
        <v>87</v>
      </c>
      <c r="AY197" s="17" t="s">
        <v>151</v>
      </c>
      <c r="BE197" s="195">
        <f>IF(N197="základní",J197,0)</f>
        <v>0</v>
      </c>
      <c r="BF197" s="195">
        <f>IF(N197="snížená",J197,0)</f>
        <v>0</v>
      </c>
      <c r="BG197" s="195">
        <f>IF(N197="zákl. přenesená",J197,0)</f>
        <v>0</v>
      </c>
      <c r="BH197" s="195">
        <f>IF(N197="sníž. přenesená",J197,0)</f>
        <v>0</v>
      </c>
      <c r="BI197" s="195">
        <f>IF(N197="nulová",J197,0)</f>
        <v>0</v>
      </c>
      <c r="BJ197" s="17" t="s">
        <v>14</v>
      </c>
      <c r="BK197" s="195">
        <f>ROUND(I197*H197,2)</f>
        <v>0</v>
      </c>
      <c r="BL197" s="17" t="s">
        <v>167</v>
      </c>
      <c r="BM197" s="194" t="s">
        <v>1337</v>
      </c>
    </row>
    <row r="198" spans="2:65" s="1" customFormat="1" ht="24" customHeight="1">
      <c r="B198" s="34"/>
      <c r="C198" s="183" t="s">
        <v>415</v>
      </c>
      <c r="D198" s="183" t="s">
        <v>153</v>
      </c>
      <c r="E198" s="184" t="s">
        <v>1338</v>
      </c>
      <c r="F198" s="185" t="s">
        <v>1339</v>
      </c>
      <c r="G198" s="186" t="s">
        <v>229</v>
      </c>
      <c r="H198" s="187">
        <v>44</v>
      </c>
      <c r="I198" s="188"/>
      <c r="J198" s="189">
        <f>ROUND(I198*H198,2)</f>
        <v>0</v>
      </c>
      <c r="K198" s="185" t="s">
        <v>157</v>
      </c>
      <c r="L198" s="38"/>
      <c r="M198" s="190" t="s">
        <v>1</v>
      </c>
      <c r="N198" s="191" t="s">
        <v>43</v>
      </c>
      <c r="O198" s="66"/>
      <c r="P198" s="192">
        <f>O198*H198</f>
        <v>0</v>
      </c>
      <c r="Q198" s="192">
        <v>0.16371</v>
      </c>
      <c r="R198" s="192">
        <f>Q198*H198</f>
        <v>7.20324</v>
      </c>
      <c r="S198" s="192">
        <v>0</v>
      </c>
      <c r="T198" s="193">
        <f>S198*H198</f>
        <v>0</v>
      </c>
      <c r="AR198" s="194" t="s">
        <v>167</v>
      </c>
      <c r="AT198" s="194" t="s">
        <v>153</v>
      </c>
      <c r="AU198" s="194" t="s">
        <v>87</v>
      </c>
      <c r="AY198" s="17" t="s">
        <v>151</v>
      </c>
      <c r="BE198" s="195">
        <f>IF(N198="základní",J198,0)</f>
        <v>0</v>
      </c>
      <c r="BF198" s="195">
        <f>IF(N198="snížená",J198,0)</f>
        <v>0</v>
      </c>
      <c r="BG198" s="195">
        <f>IF(N198="zákl. přenesená",J198,0)</f>
        <v>0</v>
      </c>
      <c r="BH198" s="195">
        <f>IF(N198="sníž. přenesená",J198,0)</f>
        <v>0</v>
      </c>
      <c r="BI198" s="195">
        <f>IF(N198="nulová",J198,0)</f>
        <v>0</v>
      </c>
      <c r="BJ198" s="17" t="s">
        <v>14</v>
      </c>
      <c r="BK198" s="195">
        <f>ROUND(I198*H198,2)</f>
        <v>0</v>
      </c>
      <c r="BL198" s="17" t="s">
        <v>167</v>
      </c>
      <c r="BM198" s="194" t="s">
        <v>1340</v>
      </c>
    </row>
    <row r="199" spans="2:65" s="1" customFormat="1" ht="16.5" customHeight="1">
      <c r="B199" s="34"/>
      <c r="C199" s="236" t="s">
        <v>420</v>
      </c>
      <c r="D199" s="236" t="s">
        <v>318</v>
      </c>
      <c r="E199" s="237" t="s">
        <v>1341</v>
      </c>
      <c r="F199" s="238" t="s">
        <v>1342</v>
      </c>
      <c r="G199" s="239" t="s">
        <v>229</v>
      </c>
      <c r="H199" s="240">
        <v>44</v>
      </c>
      <c r="I199" s="241"/>
      <c r="J199" s="242">
        <f>ROUND(I199*H199,2)</f>
        <v>0</v>
      </c>
      <c r="K199" s="238" t="s">
        <v>157</v>
      </c>
      <c r="L199" s="243"/>
      <c r="M199" s="244" t="s">
        <v>1</v>
      </c>
      <c r="N199" s="245" t="s">
        <v>43</v>
      </c>
      <c r="O199" s="66"/>
      <c r="P199" s="192">
        <f>O199*H199</f>
        <v>0</v>
      </c>
      <c r="Q199" s="192">
        <v>0.13132</v>
      </c>
      <c r="R199" s="192">
        <f>Q199*H199</f>
        <v>5.778079999999999</v>
      </c>
      <c r="S199" s="192">
        <v>0</v>
      </c>
      <c r="T199" s="193">
        <f>S199*H199</f>
        <v>0</v>
      </c>
      <c r="AR199" s="194" t="s">
        <v>234</v>
      </c>
      <c r="AT199" s="194" t="s">
        <v>318</v>
      </c>
      <c r="AU199" s="194" t="s">
        <v>87</v>
      </c>
      <c r="AY199" s="17" t="s">
        <v>151</v>
      </c>
      <c r="BE199" s="195">
        <f>IF(N199="základní",J199,0)</f>
        <v>0</v>
      </c>
      <c r="BF199" s="195">
        <f>IF(N199="snížená",J199,0)</f>
        <v>0</v>
      </c>
      <c r="BG199" s="195">
        <f>IF(N199="zákl. přenesená",J199,0)</f>
        <v>0</v>
      </c>
      <c r="BH199" s="195">
        <f>IF(N199="sníž. přenesená",J199,0)</f>
        <v>0</v>
      </c>
      <c r="BI199" s="195">
        <f>IF(N199="nulová",J199,0)</f>
        <v>0</v>
      </c>
      <c r="BJ199" s="17" t="s">
        <v>14</v>
      </c>
      <c r="BK199" s="195">
        <f>ROUND(I199*H199,2)</f>
        <v>0</v>
      </c>
      <c r="BL199" s="17" t="s">
        <v>167</v>
      </c>
      <c r="BM199" s="194" t="s">
        <v>1343</v>
      </c>
    </row>
    <row r="200" spans="2:65" s="1" customFormat="1" ht="24" customHeight="1">
      <c r="B200" s="34"/>
      <c r="C200" s="183" t="s">
        <v>425</v>
      </c>
      <c r="D200" s="183" t="s">
        <v>153</v>
      </c>
      <c r="E200" s="184" t="s">
        <v>1344</v>
      </c>
      <c r="F200" s="185" t="s">
        <v>1345</v>
      </c>
      <c r="G200" s="186" t="s">
        <v>188</v>
      </c>
      <c r="H200" s="187">
        <v>419</v>
      </c>
      <c r="I200" s="188"/>
      <c r="J200" s="189">
        <f>ROUND(I200*H200,2)</f>
        <v>0</v>
      </c>
      <c r="K200" s="185" t="s">
        <v>157</v>
      </c>
      <c r="L200" s="38"/>
      <c r="M200" s="190" t="s">
        <v>1</v>
      </c>
      <c r="N200" s="191" t="s">
        <v>43</v>
      </c>
      <c r="O200" s="66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AR200" s="194" t="s">
        <v>167</v>
      </c>
      <c r="AT200" s="194" t="s">
        <v>153</v>
      </c>
      <c r="AU200" s="194" t="s">
        <v>87</v>
      </c>
      <c r="AY200" s="17" t="s">
        <v>151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7" t="s">
        <v>14</v>
      </c>
      <c r="BK200" s="195">
        <f>ROUND(I200*H200,2)</f>
        <v>0</v>
      </c>
      <c r="BL200" s="17" t="s">
        <v>167</v>
      </c>
      <c r="BM200" s="194" t="s">
        <v>1346</v>
      </c>
    </row>
    <row r="201" spans="2:51" s="12" customFormat="1" ht="11.25">
      <c r="B201" s="210"/>
      <c r="C201" s="211"/>
      <c r="D201" s="212" t="s">
        <v>202</v>
      </c>
      <c r="E201" s="213" t="s">
        <v>1</v>
      </c>
      <c r="F201" s="214" t="s">
        <v>1347</v>
      </c>
      <c r="G201" s="211"/>
      <c r="H201" s="215">
        <v>419</v>
      </c>
      <c r="I201" s="216"/>
      <c r="J201" s="211"/>
      <c r="K201" s="211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202</v>
      </c>
      <c r="AU201" s="221" t="s">
        <v>87</v>
      </c>
      <c r="AV201" s="12" t="s">
        <v>87</v>
      </c>
      <c r="AW201" s="12" t="s">
        <v>34</v>
      </c>
      <c r="AX201" s="12" t="s">
        <v>14</v>
      </c>
      <c r="AY201" s="221" t="s">
        <v>151</v>
      </c>
    </row>
    <row r="202" spans="2:65" s="1" customFormat="1" ht="24" customHeight="1">
      <c r="B202" s="34"/>
      <c r="C202" s="183" t="s">
        <v>430</v>
      </c>
      <c r="D202" s="183" t="s">
        <v>153</v>
      </c>
      <c r="E202" s="184" t="s">
        <v>1348</v>
      </c>
      <c r="F202" s="185" t="s">
        <v>1349</v>
      </c>
      <c r="G202" s="186" t="s">
        <v>188</v>
      </c>
      <c r="H202" s="187">
        <v>18855</v>
      </c>
      <c r="I202" s="188"/>
      <c r="J202" s="189">
        <f>ROUND(I202*H202,2)</f>
        <v>0</v>
      </c>
      <c r="K202" s="185" t="s">
        <v>157</v>
      </c>
      <c r="L202" s="38"/>
      <c r="M202" s="190" t="s">
        <v>1</v>
      </c>
      <c r="N202" s="191" t="s">
        <v>43</v>
      </c>
      <c r="O202" s="66"/>
      <c r="P202" s="192">
        <f>O202*H202</f>
        <v>0</v>
      </c>
      <c r="Q202" s="192">
        <v>0</v>
      </c>
      <c r="R202" s="192">
        <f>Q202*H202</f>
        <v>0</v>
      </c>
      <c r="S202" s="192">
        <v>0</v>
      </c>
      <c r="T202" s="193">
        <f>S202*H202</f>
        <v>0</v>
      </c>
      <c r="AR202" s="194" t="s">
        <v>167</v>
      </c>
      <c r="AT202" s="194" t="s">
        <v>153</v>
      </c>
      <c r="AU202" s="194" t="s">
        <v>87</v>
      </c>
      <c r="AY202" s="17" t="s">
        <v>151</v>
      </c>
      <c r="BE202" s="195">
        <f>IF(N202="základní",J202,0)</f>
        <v>0</v>
      </c>
      <c r="BF202" s="195">
        <f>IF(N202="snížená",J202,0)</f>
        <v>0</v>
      </c>
      <c r="BG202" s="195">
        <f>IF(N202="zákl. přenesená",J202,0)</f>
        <v>0</v>
      </c>
      <c r="BH202" s="195">
        <f>IF(N202="sníž. přenesená",J202,0)</f>
        <v>0</v>
      </c>
      <c r="BI202" s="195">
        <f>IF(N202="nulová",J202,0)</f>
        <v>0</v>
      </c>
      <c r="BJ202" s="17" t="s">
        <v>14</v>
      </c>
      <c r="BK202" s="195">
        <f>ROUND(I202*H202,2)</f>
        <v>0</v>
      </c>
      <c r="BL202" s="17" t="s">
        <v>167</v>
      </c>
      <c r="BM202" s="194" t="s">
        <v>1350</v>
      </c>
    </row>
    <row r="203" spans="2:51" s="12" customFormat="1" ht="11.25">
      <c r="B203" s="210"/>
      <c r="C203" s="211"/>
      <c r="D203" s="212" t="s">
        <v>202</v>
      </c>
      <c r="E203" s="213" t="s">
        <v>1</v>
      </c>
      <c r="F203" s="214" t="s">
        <v>1351</v>
      </c>
      <c r="G203" s="211"/>
      <c r="H203" s="215">
        <v>18855</v>
      </c>
      <c r="I203" s="216"/>
      <c r="J203" s="211"/>
      <c r="K203" s="211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202</v>
      </c>
      <c r="AU203" s="221" t="s">
        <v>87</v>
      </c>
      <c r="AV203" s="12" t="s">
        <v>87</v>
      </c>
      <c r="AW203" s="12" t="s">
        <v>34</v>
      </c>
      <c r="AX203" s="12" t="s">
        <v>14</v>
      </c>
      <c r="AY203" s="221" t="s">
        <v>151</v>
      </c>
    </row>
    <row r="204" spans="2:65" s="1" customFormat="1" ht="24" customHeight="1">
      <c r="B204" s="34"/>
      <c r="C204" s="183" t="s">
        <v>435</v>
      </c>
      <c r="D204" s="183" t="s">
        <v>153</v>
      </c>
      <c r="E204" s="184" t="s">
        <v>1352</v>
      </c>
      <c r="F204" s="185" t="s">
        <v>1353</v>
      </c>
      <c r="G204" s="186" t="s">
        <v>188</v>
      </c>
      <c r="H204" s="187">
        <v>419</v>
      </c>
      <c r="I204" s="188"/>
      <c r="J204" s="189">
        <f>ROUND(I204*H204,2)</f>
        <v>0</v>
      </c>
      <c r="K204" s="185" t="s">
        <v>157</v>
      </c>
      <c r="L204" s="38"/>
      <c r="M204" s="190" t="s">
        <v>1</v>
      </c>
      <c r="N204" s="191" t="s">
        <v>43</v>
      </c>
      <c r="O204" s="66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AR204" s="194" t="s">
        <v>167</v>
      </c>
      <c r="AT204" s="194" t="s">
        <v>153</v>
      </c>
      <c r="AU204" s="194" t="s">
        <v>87</v>
      </c>
      <c r="AY204" s="17" t="s">
        <v>151</v>
      </c>
      <c r="BE204" s="195">
        <f>IF(N204="základní",J204,0)</f>
        <v>0</v>
      </c>
      <c r="BF204" s="195">
        <f>IF(N204="snížená",J204,0)</f>
        <v>0</v>
      </c>
      <c r="BG204" s="195">
        <f>IF(N204="zákl. přenesená",J204,0)</f>
        <v>0</v>
      </c>
      <c r="BH204" s="195">
        <f>IF(N204="sníž. přenesená",J204,0)</f>
        <v>0</v>
      </c>
      <c r="BI204" s="195">
        <f>IF(N204="nulová",J204,0)</f>
        <v>0</v>
      </c>
      <c r="BJ204" s="17" t="s">
        <v>14</v>
      </c>
      <c r="BK204" s="195">
        <f>ROUND(I204*H204,2)</f>
        <v>0</v>
      </c>
      <c r="BL204" s="17" t="s">
        <v>167</v>
      </c>
      <c r="BM204" s="194" t="s">
        <v>1354</v>
      </c>
    </row>
    <row r="205" spans="2:65" s="1" customFormat="1" ht="24" customHeight="1">
      <c r="B205" s="34"/>
      <c r="C205" s="183" t="s">
        <v>440</v>
      </c>
      <c r="D205" s="183" t="s">
        <v>153</v>
      </c>
      <c r="E205" s="184" t="s">
        <v>1355</v>
      </c>
      <c r="F205" s="185" t="s">
        <v>1356</v>
      </c>
      <c r="G205" s="186" t="s">
        <v>200</v>
      </c>
      <c r="H205" s="187">
        <v>10571.75</v>
      </c>
      <c r="I205" s="188"/>
      <c r="J205" s="189">
        <f>ROUND(I205*H205,2)</f>
        <v>0</v>
      </c>
      <c r="K205" s="185" t="s">
        <v>157</v>
      </c>
      <c r="L205" s="38"/>
      <c r="M205" s="190" t="s">
        <v>1</v>
      </c>
      <c r="N205" s="191" t="s">
        <v>43</v>
      </c>
      <c r="O205" s="66"/>
      <c r="P205" s="192">
        <f>O205*H205</f>
        <v>0</v>
      </c>
      <c r="Q205" s="192">
        <v>0</v>
      </c>
      <c r="R205" s="192">
        <f>Q205*H205</f>
        <v>0</v>
      </c>
      <c r="S205" s="192">
        <v>0</v>
      </c>
      <c r="T205" s="193">
        <f>S205*H205</f>
        <v>0</v>
      </c>
      <c r="AR205" s="194" t="s">
        <v>167</v>
      </c>
      <c r="AT205" s="194" t="s">
        <v>153</v>
      </c>
      <c r="AU205" s="194" t="s">
        <v>87</v>
      </c>
      <c r="AY205" s="17" t="s">
        <v>151</v>
      </c>
      <c r="BE205" s="195">
        <f>IF(N205="základní",J205,0)</f>
        <v>0</v>
      </c>
      <c r="BF205" s="195">
        <f>IF(N205="snížená",J205,0)</f>
        <v>0</v>
      </c>
      <c r="BG205" s="195">
        <f>IF(N205="zákl. přenesená",J205,0)</f>
        <v>0</v>
      </c>
      <c r="BH205" s="195">
        <f>IF(N205="sníž. přenesená",J205,0)</f>
        <v>0</v>
      </c>
      <c r="BI205" s="195">
        <f>IF(N205="nulová",J205,0)</f>
        <v>0</v>
      </c>
      <c r="BJ205" s="17" t="s">
        <v>14</v>
      </c>
      <c r="BK205" s="195">
        <f>ROUND(I205*H205,2)</f>
        <v>0</v>
      </c>
      <c r="BL205" s="17" t="s">
        <v>167</v>
      </c>
      <c r="BM205" s="194" t="s">
        <v>1357</v>
      </c>
    </row>
    <row r="206" spans="2:51" s="12" customFormat="1" ht="11.25">
      <c r="B206" s="210"/>
      <c r="C206" s="211"/>
      <c r="D206" s="212" t="s">
        <v>202</v>
      </c>
      <c r="E206" s="213" t="s">
        <v>1</v>
      </c>
      <c r="F206" s="214" t="s">
        <v>1358</v>
      </c>
      <c r="G206" s="211"/>
      <c r="H206" s="215">
        <v>10571.75</v>
      </c>
      <c r="I206" s="216"/>
      <c r="J206" s="211"/>
      <c r="K206" s="211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202</v>
      </c>
      <c r="AU206" s="221" t="s">
        <v>87</v>
      </c>
      <c r="AV206" s="12" t="s">
        <v>87</v>
      </c>
      <c r="AW206" s="12" t="s">
        <v>34</v>
      </c>
      <c r="AX206" s="12" t="s">
        <v>14</v>
      </c>
      <c r="AY206" s="221" t="s">
        <v>151</v>
      </c>
    </row>
    <row r="207" spans="2:65" s="1" customFormat="1" ht="24" customHeight="1">
      <c r="B207" s="34"/>
      <c r="C207" s="183" t="s">
        <v>445</v>
      </c>
      <c r="D207" s="183" t="s">
        <v>153</v>
      </c>
      <c r="E207" s="184" t="s">
        <v>1359</v>
      </c>
      <c r="F207" s="185" t="s">
        <v>1360</v>
      </c>
      <c r="G207" s="186" t="s">
        <v>200</v>
      </c>
      <c r="H207" s="187">
        <v>475728.75</v>
      </c>
      <c r="I207" s="188"/>
      <c r="J207" s="189">
        <f>ROUND(I207*H207,2)</f>
        <v>0</v>
      </c>
      <c r="K207" s="185" t="s">
        <v>157</v>
      </c>
      <c r="L207" s="38"/>
      <c r="M207" s="190" t="s">
        <v>1</v>
      </c>
      <c r="N207" s="191" t="s">
        <v>43</v>
      </c>
      <c r="O207" s="66"/>
      <c r="P207" s="192">
        <f>O207*H207</f>
        <v>0</v>
      </c>
      <c r="Q207" s="192">
        <v>0</v>
      </c>
      <c r="R207" s="192">
        <f>Q207*H207</f>
        <v>0</v>
      </c>
      <c r="S207" s="192">
        <v>0</v>
      </c>
      <c r="T207" s="193">
        <f>S207*H207</f>
        <v>0</v>
      </c>
      <c r="AR207" s="194" t="s">
        <v>167</v>
      </c>
      <c r="AT207" s="194" t="s">
        <v>153</v>
      </c>
      <c r="AU207" s="194" t="s">
        <v>87</v>
      </c>
      <c r="AY207" s="17" t="s">
        <v>151</v>
      </c>
      <c r="BE207" s="195">
        <f>IF(N207="základní",J207,0)</f>
        <v>0</v>
      </c>
      <c r="BF207" s="195">
        <f>IF(N207="snížená",J207,0)</f>
        <v>0</v>
      </c>
      <c r="BG207" s="195">
        <f>IF(N207="zákl. přenesená",J207,0)</f>
        <v>0</v>
      </c>
      <c r="BH207" s="195">
        <f>IF(N207="sníž. přenesená",J207,0)</f>
        <v>0</v>
      </c>
      <c r="BI207" s="195">
        <f>IF(N207="nulová",J207,0)</f>
        <v>0</v>
      </c>
      <c r="BJ207" s="17" t="s">
        <v>14</v>
      </c>
      <c r="BK207" s="195">
        <f>ROUND(I207*H207,2)</f>
        <v>0</v>
      </c>
      <c r="BL207" s="17" t="s">
        <v>167</v>
      </c>
      <c r="BM207" s="194" t="s">
        <v>1361</v>
      </c>
    </row>
    <row r="208" spans="2:51" s="12" customFormat="1" ht="11.25">
      <c r="B208" s="210"/>
      <c r="C208" s="211"/>
      <c r="D208" s="212" t="s">
        <v>202</v>
      </c>
      <c r="E208" s="213" t="s">
        <v>1</v>
      </c>
      <c r="F208" s="214" t="s">
        <v>1362</v>
      </c>
      <c r="G208" s="211"/>
      <c r="H208" s="215">
        <v>475728.75</v>
      </c>
      <c r="I208" s="216"/>
      <c r="J208" s="211"/>
      <c r="K208" s="211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202</v>
      </c>
      <c r="AU208" s="221" t="s">
        <v>87</v>
      </c>
      <c r="AV208" s="12" t="s">
        <v>87</v>
      </c>
      <c r="AW208" s="12" t="s">
        <v>34</v>
      </c>
      <c r="AX208" s="12" t="s">
        <v>14</v>
      </c>
      <c r="AY208" s="221" t="s">
        <v>151</v>
      </c>
    </row>
    <row r="209" spans="2:65" s="1" customFormat="1" ht="24" customHeight="1">
      <c r="B209" s="34"/>
      <c r="C209" s="183" t="s">
        <v>451</v>
      </c>
      <c r="D209" s="183" t="s">
        <v>153</v>
      </c>
      <c r="E209" s="184" t="s">
        <v>1363</v>
      </c>
      <c r="F209" s="185" t="s">
        <v>1364</v>
      </c>
      <c r="G209" s="186" t="s">
        <v>200</v>
      </c>
      <c r="H209" s="187">
        <v>10571</v>
      </c>
      <c r="I209" s="188"/>
      <c r="J209" s="189">
        <f>ROUND(I209*H209,2)</f>
        <v>0</v>
      </c>
      <c r="K209" s="185" t="s">
        <v>157</v>
      </c>
      <c r="L209" s="38"/>
      <c r="M209" s="190" t="s">
        <v>1</v>
      </c>
      <c r="N209" s="191" t="s">
        <v>43</v>
      </c>
      <c r="O209" s="66"/>
      <c r="P209" s="192">
        <f>O209*H209</f>
        <v>0</v>
      </c>
      <c r="Q209" s="192">
        <v>0</v>
      </c>
      <c r="R209" s="192">
        <f>Q209*H209</f>
        <v>0</v>
      </c>
      <c r="S209" s="192">
        <v>0</v>
      </c>
      <c r="T209" s="193">
        <f>S209*H209</f>
        <v>0</v>
      </c>
      <c r="AR209" s="194" t="s">
        <v>167</v>
      </c>
      <c r="AT209" s="194" t="s">
        <v>153</v>
      </c>
      <c r="AU209" s="194" t="s">
        <v>87</v>
      </c>
      <c r="AY209" s="17" t="s">
        <v>151</v>
      </c>
      <c r="BE209" s="195">
        <f>IF(N209="základní",J209,0)</f>
        <v>0</v>
      </c>
      <c r="BF209" s="195">
        <f>IF(N209="snížená",J209,0)</f>
        <v>0</v>
      </c>
      <c r="BG209" s="195">
        <f>IF(N209="zákl. přenesená",J209,0)</f>
        <v>0</v>
      </c>
      <c r="BH209" s="195">
        <f>IF(N209="sníž. přenesená",J209,0)</f>
        <v>0</v>
      </c>
      <c r="BI209" s="195">
        <f>IF(N209="nulová",J209,0)</f>
        <v>0</v>
      </c>
      <c r="BJ209" s="17" t="s">
        <v>14</v>
      </c>
      <c r="BK209" s="195">
        <f>ROUND(I209*H209,2)</f>
        <v>0</v>
      </c>
      <c r="BL209" s="17" t="s">
        <v>167</v>
      </c>
      <c r="BM209" s="194" t="s">
        <v>1365</v>
      </c>
    </row>
    <row r="210" spans="2:65" s="1" customFormat="1" ht="16.5" customHeight="1">
      <c r="B210" s="34"/>
      <c r="C210" s="183" t="s">
        <v>457</v>
      </c>
      <c r="D210" s="183" t="s">
        <v>153</v>
      </c>
      <c r="E210" s="184" t="s">
        <v>736</v>
      </c>
      <c r="F210" s="185" t="s">
        <v>737</v>
      </c>
      <c r="G210" s="186" t="s">
        <v>188</v>
      </c>
      <c r="H210" s="187">
        <v>419</v>
      </c>
      <c r="I210" s="188"/>
      <c r="J210" s="189">
        <f>ROUND(I210*H210,2)</f>
        <v>0</v>
      </c>
      <c r="K210" s="185" t="s">
        <v>157</v>
      </c>
      <c r="L210" s="38"/>
      <c r="M210" s="190" t="s">
        <v>1</v>
      </c>
      <c r="N210" s="191" t="s">
        <v>43</v>
      </c>
      <c r="O210" s="66"/>
      <c r="P210" s="192">
        <f>O210*H210</f>
        <v>0</v>
      </c>
      <c r="Q210" s="192">
        <v>0</v>
      </c>
      <c r="R210" s="192">
        <f>Q210*H210</f>
        <v>0</v>
      </c>
      <c r="S210" s="192">
        <v>0</v>
      </c>
      <c r="T210" s="193">
        <f>S210*H210</f>
        <v>0</v>
      </c>
      <c r="AR210" s="194" t="s">
        <v>167</v>
      </c>
      <c r="AT210" s="194" t="s">
        <v>153</v>
      </c>
      <c r="AU210" s="194" t="s">
        <v>87</v>
      </c>
      <c r="AY210" s="17" t="s">
        <v>151</v>
      </c>
      <c r="BE210" s="195">
        <f>IF(N210="základní",J210,0)</f>
        <v>0</v>
      </c>
      <c r="BF210" s="195">
        <f>IF(N210="snížená",J210,0)</f>
        <v>0</v>
      </c>
      <c r="BG210" s="195">
        <f>IF(N210="zákl. přenesená",J210,0)</f>
        <v>0</v>
      </c>
      <c r="BH210" s="195">
        <f>IF(N210="sníž. přenesená",J210,0)</f>
        <v>0</v>
      </c>
      <c r="BI210" s="195">
        <f>IF(N210="nulová",J210,0)</f>
        <v>0</v>
      </c>
      <c r="BJ210" s="17" t="s">
        <v>14</v>
      </c>
      <c r="BK210" s="195">
        <f>ROUND(I210*H210,2)</f>
        <v>0</v>
      </c>
      <c r="BL210" s="17" t="s">
        <v>167</v>
      </c>
      <c r="BM210" s="194" t="s">
        <v>1366</v>
      </c>
    </row>
    <row r="211" spans="2:65" s="1" customFormat="1" ht="16.5" customHeight="1">
      <c r="B211" s="34"/>
      <c r="C211" s="183" t="s">
        <v>461</v>
      </c>
      <c r="D211" s="183" t="s">
        <v>153</v>
      </c>
      <c r="E211" s="184" t="s">
        <v>741</v>
      </c>
      <c r="F211" s="185" t="s">
        <v>742</v>
      </c>
      <c r="G211" s="186" t="s">
        <v>188</v>
      </c>
      <c r="H211" s="187">
        <v>18855</v>
      </c>
      <c r="I211" s="188"/>
      <c r="J211" s="189">
        <f>ROUND(I211*H211,2)</f>
        <v>0</v>
      </c>
      <c r="K211" s="185" t="s">
        <v>157</v>
      </c>
      <c r="L211" s="38"/>
      <c r="M211" s="190" t="s">
        <v>1</v>
      </c>
      <c r="N211" s="191" t="s">
        <v>43</v>
      </c>
      <c r="O211" s="66"/>
      <c r="P211" s="192">
        <f>O211*H211</f>
        <v>0</v>
      </c>
      <c r="Q211" s="192">
        <v>0</v>
      </c>
      <c r="R211" s="192">
        <f>Q211*H211</f>
        <v>0</v>
      </c>
      <c r="S211" s="192">
        <v>0</v>
      </c>
      <c r="T211" s="193">
        <f>S211*H211</f>
        <v>0</v>
      </c>
      <c r="AR211" s="194" t="s">
        <v>167</v>
      </c>
      <c r="AT211" s="194" t="s">
        <v>153</v>
      </c>
      <c r="AU211" s="194" t="s">
        <v>87</v>
      </c>
      <c r="AY211" s="17" t="s">
        <v>151</v>
      </c>
      <c r="BE211" s="195">
        <f>IF(N211="základní",J211,0)</f>
        <v>0</v>
      </c>
      <c r="BF211" s="195">
        <f>IF(N211="snížená",J211,0)</f>
        <v>0</v>
      </c>
      <c r="BG211" s="195">
        <f>IF(N211="zákl. přenesená",J211,0)</f>
        <v>0</v>
      </c>
      <c r="BH211" s="195">
        <f>IF(N211="sníž. přenesená",J211,0)</f>
        <v>0</v>
      </c>
      <c r="BI211" s="195">
        <f>IF(N211="nulová",J211,0)</f>
        <v>0</v>
      </c>
      <c r="BJ211" s="17" t="s">
        <v>14</v>
      </c>
      <c r="BK211" s="195">
        <f>ROUND(I211*H211,2)</f>
        <v>0</v>
      </c>
      <c r="BL211" s="17" t="s">
        <v>167</v>
      </c>
      <c r="BM211" s="194" t="s">
        <v>1367</v>
      </c>
    </row>
    <row r="212" spans="2:51" s="12" customFormat="1" ht="11.25">
      <c r="B212" s="210"/>
      <c r="C212" s="211"/>
      <c r="D212" s="212" t="s">
        <v>202</v>
      </c>
      <c r="E212" s="213" t="s">
        <v>1</v>
      </c>
      <c r="F212" s="214" t="s">
        <v>1368</v>
      </c>
      <c r="G212" s="211"/>
      <c r="H212" s="215">
        <v>18855</v>
      </c>
      <c r="I212" s="216"/>
      <c r="J212" s="211"/>
      <c r="K212" s="211"/>
      <c r="L212" s="217"/>
      <c r="M212" s="218"/>
      <c r="N212" s="219"/>
      <c r="O212" s="219"/>
      <c r="P212" s="219"/>
      <c r="Q212" s="219"/>
      <c r="R212" s="219"/>
      <c r="S212" s="219"/>
      <c r="T212" s="220"/>
      <c r="AT212" s="221" t="s">
        <v>202</v>
      </c>
      <c r="AU212" s="221" t="s">
        <v>87</v>
      </c>
      <c r="AV212" s="12" t="s">
        <v>87</v>
      </c>
      <c r="AW212" s="12" t="s">
        <v>34</v>
      </c>
      <c r="AX212" s="12" t="s">
        <v>14</v>
      </c>
      <c r="AY212" s="221" t="s">
        <v>151</v>
      </c>
    </row>
    <row r="213" spans="2:65" s="1" customFormat="1" ht="16.5" customHeight="1">
      <c r="B213" s="34"/>
      <c r="C213" s="183" t="s">
        <v>467</v>
      </c>
      <c r="D213" s="183" t="s">
        <v>153</v>
      </c>
      <c r="E213" s="184" t="s">
        <v>1369</v>
      </c>
      <c r="F213" s="185" t="s">
        <v>1370</v>
      </c>
      <c r="G213" s="186" t="s">
        <v>188</v>
      </c>
      <c r="H213" s="187">
        <v>419</v>
      </c>
      <c r="I213" s="188"/>
      <c r="J213" s="189">
        <f>ROUND(I213*H213,2)</f>
        <v>0</v>
      </c>
      <c r="K213" s="185" t="s">
        <v>157</v>
      </c>
      <c r="L213" s="38"/>
      <c r="M213" s="190" t="s">
        <v>1</v>
      </c>
      <c r="N213" s="191" t="s">
        <v>43</v>
      </c>
      <c r="O213" s="66"/>
      <c r="P213" s="192">
        <f>O213*H213</f>
        <v>0</v>
      </c>
      <c r="Q213" s="192">
        <v>0</v>
      </c>
      <c r="R213" s="192">
        <f>Q213*H213</f>
        <v>0</v>
      </c>
      <c r="S213" s="192">
        <v>0</v>
      </c>
      <c r="T213" s="193">
        <f>S213*H213</f>
        <v>0</v>
      </c>
      <c r="AR213" s="194" t="s">
        <v>167</v>
      </c>
      <c r="AT213" s="194" t="s">
        <v>153</v>
      </c>
      <c r="AU213" s="194" t="s">
        <v>87</v>
      </c>
      <c r="AY213" s="17" t="s">
        <v>151</v>
      </c>
      <c r="BE213" s="195">
        <f>IF(N213="základní",J213,0)</f>
        <v>0</v>
      </c>
      <c r="BF213" s="195">
        <f>IF(N213="snížená",J213,0)</f>
        <v>0</v>
      </c>
      <c r="BG213" s="195">
        <f>IF(N213="zákl. přenesená",J213,0)</f>
        <v>0</v>
      </c>
      <c r="BH213" s="195">
        <f>IF(N213="sníž. přenesená",J213,0)</f>
        <v>0</v>
      </c>
      <c r="BI213" s="195">
        <f>IF(N213="nulová",J213,0)</f>
        <v>0</v>
      </c>
      <c r="BJ213" s="17" t="s">
        <v>14</v>
      </c>
      <c r="BK213" s="195">
        <f>ROUND(I213*H213,2)</f>
        <v>0</v>
      </c>
      <c r="BL213" s="17" t="s">
        <v>167</v>
      </c>
      <c r="BM213" s="194" t="s">
        <v>1371</v>
      </c>
    </row>
    <row r="214" spans="2:65" s="1" customFormat="1" ht="24" customHeight="1">
      <c r="B214" s="34"/>
      <c r="C214" s="183" t="s">
        <v>471</v>
      </c>
      <c r="D214" s="183" t="s">
        <v>153</v>
      </c>
      <c r="E214" s="184" t="s">
        <v>1372</v>
      </c>
      <c r="F214" s="185" t="s">
        <v>1373</v>
      </c>
      <c r="G214" s="186" t="s">
        <v>188</v>
      </c>
      <c r="H214" s="187">
        <v>1066.1</v>
      </c>
      <c r="I214" s="188"/>
      <c r="J214" s="189">
        <f>ROUND(I214*H214,2)</f>
        <v>0</v>
      </c>
      <c r="K214" s="185" t="s">
        <v>157</v>
      </c>
      <c r="L214" s="38"/>
      <c r="M214" s="190" t="s">
        <v>1</v>
      </c>
      <c r="N214" s="191" t="s">
        <v>43</v>
      </c>
      <c r="O214" s="66"/>
      <c r="P214" s="192">
        <f>O214*H214</f>
        <v>0</v>
      </c>
      <c r="Q214" s="192">
        <v>4E-05</v>
      </c>
      <c r="R214" s="192">
        <f>Q214*H214</f>
        <v>0.042644</v>
      </c>
      <c r="S214" s="192">
        <v>0</v>
      </c>
      <c r="T214" s="193">
        <f>S214*H214</f>
        <v>0</v>
      </c>
      <c r="AR214" s="194" t="s">
        <v>167</v>
      </c>
      <c r="AT214" s="194" t="s">
        <v>153</v>
      </c>
      <c r="AU214" s="194" t="s">
        <v>87</v>
      </c>
      <c r="AY214" s="17" t="s">
        <v>151</v>
      </c>
      <c r="BE214" s="195">
        <f>IF(N214="základní",J214,0)</f>
        <v>0</v>
      </c>
      <c r="BF214" s="195">
        <f>IF(N214="snížená",J214,0)</f>
        <v>0</v>
      </c>
      <c r="BG214" s="195">
        <f>IF(N214="zákl. přenesená",J214,0)</f>
        <v>0</v>
      </c>
      <c r="BH214" s="195">
        <f>IF(N214="sníž. přenesená",J214,0)</f>
        <v>0</v>
      </c>
      <c r="BI214" s="195">
        <f>IF(N214="nulová",J214,0)</f>
        <v>0</v>
      </c>
      <c r="BJ214" s="17" t="s">
        <v>14</v>
      </c>
      <c r="BK214" s="195">
        <f>ROUND(I214*H214,2)</f>
        <v>0</v>
      </c>
      <c r="BL214" s="17" t="s">
        <v>167</v>
      </c>
      <c r="BM214" s="194" t="s">
        <v>1374</v>
      </c>
    </row>
    <row r="215" spans="2:63" s="10" customFormat="1" ht="22.9" customHeight="1">
      <c r="B215" s="169"/>
      <c r="C215" s="170"/>
      <c r="D215" s="171" t="s">
        <v>77</v>
      </c>
      <c r="E215" s="208" t="s">
        <v>767</v>
      </c>
      <c r="F215" s="208" t="s">
        <v>768</v>
      </c>
      <c r="G215" s="170"/>
      <c r="H215" s="170"/>
      <c r="I215" s="173"/>
      <c r="J215" s="209">
        <f>BK215</f>
        <v>0</v>
      </c>
      <c r="K215" s="170"/>
      <c r="L215" s="175"/>
      <c r="M215" s="176"/>
      <c r="N215" s="177"/>
      <c r="O215" s="177"/>
      <c r="P215" s="178">
        <f>P216</f>
        <v>0</v>
      </c>
      <c r="Q215" s="177"/>
      <c r="R215" s="178">
        <f>R216</f>
        <v>0</v>
      </c>
      <c r="S215" s="177"/>
      <c r="T215" s="179">
        <f>T216</f>
        <v>0</v>
      </c>
      <c r="AR215" s="180" t="s">
        <v>14</v>
      </c>
      <c r="AT215" s="181" t="s">
        <v>77</v>
      </c>
      <c r="AU215" s="181" t="s">
        <v>14</v>
      </c>
      <c r="AY215" s="180" t="s">
        <v>151</v>
      </c>
      <c r="BK215" s="182">
        <f>BK216</f>
        <v>0</v>
      </c>
    </row>
    <row r="216" spans="2:65" s="1" customFormat="1" ht="24" customHeight="1">
      <c r="B216" s="34"/>
      <c r="C216" s="183" t="s">
        <v>475</v>
      </c>
      <c r="D216" s="183" t="s">
        <v>153</v>
      </c>
      <c r="E216" s="184" t="s">
        <v>1375</v>
      </c>
      <c r="F216" s="185" t="s">
        <v>1376</v>
      </c>
      <c r="G216" s="186" t="s">
        <v>237</v>
      </c>
      <c r="H216" s="187">
        <v>1082.633</v>
      </c>
      <c r="I216" s="188"/>
      <c r="J216" s="189">
        <f>ROUND(I216*H216,2)</f>
        <v>0</v>
      </c>
      <c r="K216" s="185" t="s">
        <v>157</v>
      </c>
      <c r="L216" s="38"/>
      <c r="M216" s="190" t="s">
        <v>1</v>
      </c>
      <c r="N216" s="191" t="s">
        <v>43</v>
      </c>
      <c r="O216" s="66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AR216" s="194" t="s">
        <v>167</v>
      </c>
      <c r="AT216" s="194" t="s">
        <v>153</v>
      </c>
      <c r="AU216" s="194" t="s">
        <v>87</v>
      </c>
      <c r="AY216" s="17" t="s">
        <v>151</v>
      </c>
      <c r="BE216" s="195">
        <f>IF(N216="základní",J216,0)</f>
        <v>0</v>
      </c>
      <c r="BF216" s="195">
        <f>IF(N216="snížená",J216,0)</f>
        <v>0</v>
      </c>
      <c r="BG216" s="195">
        <f>IF(N216="zákl. přenesená",J216,0)</f>
        <v>0</v>
      </c>
      <c r="BH216" s="195">
        <f>IF(N216="sníž. přenesená",J216,0)</f>
        <v>0</v>
      </c>
      <c r="BI216" s="195">
        <f>IF(N216="nulová",J216,0)</f>
        <v>0</v>
      </c>
      <c r="BJ216" s="17" t="s">
        <v>14</v>
      </c>
      <c r="BK216" s="195">
        <f>ROUND(I216*H216,2)</f>
        <v>0</v>
      </c>
      <c r="BL216" s="17" t="s">
        <v>167</v>
      </c>
      <c r="BM216" s="194" t="s">
        <v>1377</v>
      </c>
    </row>
    <row r="217" spans="2:63" s="10" customFormat="1" ht="25.9" customHeight="1">
      <c r="B217" s="169"/>
      <c r="C217" s="170"/>
      <c r="D217" s="171" t="s">
        <v>77</v>
      </c>
      <c r="E217" s="172" t="s">
        <v>773</v>
      </c>
      <c r="F217" s="172" t="s">
        <v>774</v>
      </c>
      <c r="G217" s="170"/>
      <c r="H217" s="170"/>
      <c r="I217" s="173"/>
      <c r="J217" s="174">
        <f>BK217</f>
        <v>0</v>
      </c>
      <c r="K217" s="170"/>
      <c r="L217" s="175"/>
      <c r="M217" s="176"/>
      <c r="N217" s="177"/>
      <c r="O217" s="177"/>
      <c r="P217" s="178">
        <f>P218+P232+P242+P247+P251+P257+P262+P268</f>
        <v>0</v>
      </c>
      <c r="Q217" s="177"/>
      <c r="R217" s="178">
        <f>R218+R232+R242+R247+R251+R257+R262+R268</f>
        <v>52.274805959999995</v>
      </c>
      <c r="S217" s="177"/>
      <c r="T217" s="179">
        <f>T218+T232+T242+T247+T251+T257+T262+T268</f>
        <v>0</v>
      </c>
      <c r="AR217" s="180" t="s">
        <v>87</v>
      </c>
      <c r="AT217" s="181" t="s">
        <v>77</v>
      </c>
      <c r="AU217" s="181" t="s">
        <v>78</v>
      </c>
      <c r="AY217" s="180" t="s">
        <v>151</v>
      </c>
      <c r="BK217" s="182">
        <f>BK218+BK232+BK242+BK247+BK251+BK257+BK262+BK268</f>
        <v>0</v>
      </c>
    </row>
    <row r="218" spans="2:63" s="10" customFormat="1" ht="22.9" customHeight="1">
      <c r="B218" s="169"/>
      <c r="C218" s="170"/>
      <c r="D218" s="171" t="s">
        <v>77</v>
      </c>
      <c r="E218" s="208" t="s">
        <v>779</v>
      </c>
      <c r="F218" s="208" t="s">
        <v>780</v>
      </c>
      <c r="G218" s="170"/>
      <c r="H218" s="170"/>
      <c r="I218" s="173"/>
      <c r="J218" s="209">
        <f>BK218</f>
        <v>0</v>
      </c>
      <c r="K218" s="170"/>
      <c r="L218" s="175"/>
      <c r="M218" s="176"/>
      <c r="N218" s="177"/>
      <c r="O218" s="177"/>
      <c r="P218" s="178">
        <f>SUM(P219:P231)</f>
        <v>0</v>
      </c>
      <c r="Q218" s="177"/>
      <c r="R218" s="178">
        <f>SUM(R219:R231)</f>
        <v>3.9812156600000006</v>
      </c>
      <c r="S218" s="177"/>
      <c r="T218" s="179">
        <f>SUM(T219:T231)</f>
        <v>0</v>
      </c>
      <c r="AR218" s="180" t="s">
        <v>87</v>
      </c>
      <c r="AT218" s="181" t="s">
        <v>77</v>
      </c>
      <c r="AU218" s="181" t="s">
        <v>14</v>
      </c>
      <c r="AY218" s="180" t="s">
        <v>151</v>
      </c>
      <c r="BK218" s="182">
        <f>SUM(BK219:BK231)</f>
        <v>0</v>
      </c>
    </row>
    <row r="219" spans="2:65" s="1" customFormat="1" ht="24" customHeight="1">
      <c r="B219" s="34"/>
      <c r="C219" s="183" t="s">
        <v>479</v>
      </c>
      <c r="D219" s="183" t="s">
        <v>153</v>
      </c>
      <c r="E219" s="184" t="s">
        <v>816</v>
      </c>
      <c r="F219" s="185" t="s">
        <v>817</v>
      </c>
      <c r="G219" s="186" t="s">
        <v>188</v>
      </c>
      <c r="H219" s="187">
        <v>1169.54</v>
      </c>
      <c r="I219" s="188"/>
      <c r="J219" s="189">
        <f>ROUND(I219*H219,2)</f>
        <v>0</v>
      </c>
      <c r="K219" s="185" t="s">
        <v>157</v>
      </c>
      <c r="L219" s="38"/>
      <c r="M219" s="190" t="s">
        <v>1</v>
      </c>
      <c r="N219" s="191" t="s">
        <v>43</v>
      </c>
      <c r="O219" s="66"/>
      <c r="P219" s="192">
        <f>O219*H219</f>
        <v>0</v>
      </c>
      <c r="Q219" s="192">
        <v>3E-05</v>
      </c>
      <c r="R219" s="192">
        <f>Q219*H219</f>
        <v>0.0350862</v>
      </c>
      <c r="S219" s="192">
        <v>0</v>
      </c>
      <c r="T219" s="193">
        <f>S219*H219</f>
        <v>0</v>
      </c>
      <c r="AR219" s="194" t="s">
        <v>264</v>
      </c>
      <c r="AT219" s="194" t="s">
        <v>153</v>
      </c>
      <c r="AU219" s="194" t="s">
        <v>87</v>
      </c>
      <c r="AY219" s="17" t="s">
        <v>151</v>
      </c>
      <c r="BE219" s="195">
        <f>IF(N219="základní",J219,0)</f>
        <v>0</v>
      </c>
      <c r="BF219" s="195">
        <f>IF(N219="snížená",J219,0)</f>
        <v>0</v>
      </c>
      <c r="BG219" s="195">
        <f>IF(N219="zákl. přenesená",J219,0)</f>
        <v>0</v>
      </c>
      <c r="BH219" s="195">
        <f>IF(N219="sníž. přenesená",J219,0)</f>
        <v>0</v>
      </c>
      <c r="BI219" s="195">
        <f>IF(N219="nulová",J219,0)</f>
        <v>0</v>
      </c>
      <c r="BJ219" s="17" t="s">
        <v>14</v>
      </c>
      <c r="BK219" s="195">
        <f>ROUND(I219*H219,2)</f>
        <v>0</v>
      </c>
      <c r="BL219" s="17" t="s">
        <v>264</v>
      </c>
      <c r="BM219" s="194" t="s">
        <v>1378</v>
      </c>
    </row>
    <row r="220" spans="2:51" s="12" customFormat="1" ht="11.25">
      <c r="B220" s="210"/>
      <c r="C220" s="211"/>
      <c r="D220" s="212" t="s">
        <v>202</v>
      </c>
      <c r="E220" s="213" t="s">
        <v>1</v>
      </c>
      <c r="F220" s="214" t="s">
        <v>1379</v>
      </c>
      <c r="G220" s="211"/>
      <c r="H220" s="215">
        <v>1169.54</v>
      </c>
      <c r="I220" s="216"/>
      <c r="J220" s="211"/>
      <c r="K220" s="211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202</v>
      </c>
      <c r="AU220" s="221" t="s">
        <v>87</v>
      </c>
      <c r="AV220" s="12" t="s">
        <v>87</v>
      </c>
      <c r="AW220" s="12" t="s">
        <v>34</v>
      </c>
      <c r="AX220" s="12" t="s">
        <v>14</v>
      </c>
      <c r="AY220" s="221" t="s">
        <v>151</v>
      </c>
    </row>
    <row r="221" spans="2:65" s="1" customFormat="1" ht="24" customHeight="1">
      <c r="B221" s="34"/>
      <c r="C221" s="183" t="s">
        <v>484</v>
      </c>
      <c r="D221" s="183" t="s">
        <v>153</v>
      </c>
      <c r="E221" s="184" t="s">
        <v>821</v>
      </c>
      <c r="F221" s="185" t="s">
        <v>822</v>
      </c>
      <c r="G221" s="186" t="s">
        <v>188</v>
      </c>
      <c r="H221" s="187">
        <v>58.17</v>
      </c>
      <c r="I221" s="188"/>
      <c r="J221" s="189">
        <f>ROUND(I221*H221,2)</f>
        <v>0</v>
      </c>
      <c r="K221" s="185" t="s">
        <v>157</v>
      </c>
      <c r="L221" s="38"/>
      <c r="M221" s="190" t="s">
        <v>1</v>
      </c>
      <c r="N221" s="191" t="s">
        <v>43</v>
      </c>
      <c r="O221" s="66"/>
      <c r="P221" s="192">
        <f>O221*H221</f>
        <v>0</v>
      </c>
      <c r="Q221" s="192">
        <v>5E-05</v>
      </c>
      <c r="R221" s="192">
        <f>Q221*H221</f>
        <v>0.0029085</v>
      </c>
      <c r="S221" s="192">
        <v>0</v>
      </c>
      <c r="T221" s="193">
        <f>S221*H221</f>
        <v>0</v>
      </c>
      <c r="AR221" s="194" t="s">
        <v>264</v>
      </c>
      <c r="AT221" s="194" t="s">
        <v>153</v>
      </c>
      <c r="AU221" s="194" t="s">
        <v>87</v>
      </c>
      <c r="AY221" s="17" t="s">
        <v>151</v>
      </c>
      <c r="BE221" s="195">
        <f>IF(N221="základní",J221,0)</f>
        <v>0</v>
      </c>
      <c r="BF221" s="195">
        <f>IF(N221="snížená",J221,0)</f>
        <v>0</v>
      </c>
      <c r="BG221" s="195">
        <f>IF(N221="zákl. přenesená",J221,0)</f>
        <v>0</v>
      </c>
      <c r="BH221" s="195">
        <f>IF(N221="sníž. přenesená",J221,0)</f>
        <v>0</v>
      </c>
      <c r="BI221" s="195">
        <f>IF(N221="nulová",J221,0)</f>
        <v>0</v>
      </c>
      <c r="BJ221" s="17" t="s">
        <v>14</v>
      </c>
      <c r="BK221" s="195">
        <f>ROUND(I221*H221,2)</f>
        <v>0</v>
      </c>
      <c r="BL221" s="17" t="s">
        <v>264</v>
      </c>
      <c r="BM221" s="194" t="s">
        <v>1380</v>
      </c>
    </row>
    <row r="222" spans="2:51" s="12" customFormat="1" ht="22.5">
      <c r="B222" s="210"/>
      <c r="C222" s="211"/>
      <c r="D222" s="212" t="s">
        <v>202</v>
      </c>
      <c r="E222" s="213" t="s">
        <v>1</v>
      </c>
      <c r="F222" s="214" t="s">
        <v>1381</v>
      </c>
      <c r="G222" s="211"/>
      <c r="H222" s="215">
        <v>58.17</v>
      </c>
      <c r="I222" s="216"/>
      <c r="J222" s="211"/>
      <c r="K222" s="211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202</v>
      </c>
      <c r="AU222" s="221" t="s">
        <v>87</v>
      </c>
      <c r="AV222" s="12" t="s">
        <v>87</v>
      </c>
      <c r="AW222" s="12" t="s">
        <v>34</v>
      </c>
      <c r="AX222" s="12" t="s">
        <v>14</v>
      </c>
      <c r="AY222" s="221" t="s">
        <v>151</v>
      </c>
    </row>
    <row r="223" spans="2:65" s="1" customFormat="1" ht="16.5" customHeight="1">
      <c r="B223" s="34"/>
      <c r="C223" s="236" t="s">
        <v>489</v>
      </c>
      <c r="D223" s="236" t="s">
        <v>318</v>
      </c>
      <c r="E223" s="237" t="s">
        <v>1382</v>
      </c>
      <c r="F223" s="238" t="s">
        <v>1383</v>
      </c>
      <c r="G223" s="239" t="s">
        <v>188</v>
      </c>
      <c r="H223" s="240">
        <v>1414.775</v>
      </c>
      <c r="I223" s="241"/>
      <c r="J223" s="242">
        <f>ROUND(I223*H223,2)</f>
        <v>0</v>
      </c>
      <c r="K223" s="238" t="s">
        <v>157</v>
      </c>
      <c r="L223" s="243"/>
      <c r="M223" s="244" t="s">
        <v>1</v>
      </c>
      <c r="N223" s="245" t="s">
        <v>43</v>
      </c>
      <c r="O223" s="66"/>
      <c r="P223" s="192">
        <f>O223*H223</f>
        <v>0</v>
      </c>
      <c r="Q223" s="192">
        <v>0.00254</v>
      </c>
      <c r="R223" s="192">
        <f>Q223*H223</f>
        <v>3.5935285000000006</v>
      </c>
      <c r="S223" s="192">
        <v>0</v>
      </c>
      <c r="T223" s="193">
        <f>S223*H223</f>
        <v>0</v>
      </c>
      <c r="AR223" s="194" t="s">
        <v>430</v>
      </c>
      <c r="AT223" s="194" t="s">
        <v>318</v>
      </c>
      <c r="AU223" s="194" t="s">
        <v>87</v>
      </c>
      <c r="AY223" s="17" t="s">
        <v>151</v>
      </c>
      <c r="BE223" s="195">
        <f>IF(N223="základní",J223,0)</f>
        <v>0</v>
      </c>
      <c r="BF223" s="195">
        <f>IF(N223="snížená",J223,0)</f>
        <v>0</v>
      </c>
      <c r="BG223" s="195">
        <f>IF(N223="zákl. přenesená",J223,0)</f>
        <v>0</v>
      </c>
      <c r="BH223" s="195">
        <f>IF(N223="sníž. přenesená",J223,0)</f>
        <v>0</v>
      </c>
      <c r="BI223" s="195">
        <f>IF(N223="nulová",J223,0)</f>
        <v>0</v>
      </c>
      <c r="BJ223" s="17" t="s">
        <v>14</v>
      </c>
      <c r="BK223" s="195">
        <f>ROUND(I223*H223,2)</f>
        <v>0</v>
      </c>
      <c r="BL223" s="17" t="s">
        <v>264</v>
      </c>
      <c r="BM223" s="194" t="s">
        <v>1384</v>
      </c>
    </row>
    <row r="224" spans="2:51" s="12" customFormat="1" ht="22.5">
      <c r="B224" s="210"/>
      <c r="C224" s="211"/>
      <c r="D224" s="212" t="s">
        <v>202</v>
      </c>
      <c r="E224" s="213" t="s">
        <v>1</v>
      </c>
      <c r="F224" s="214" t="s">
        <v>1385</v>
      </c>
      <c r="G224" s="211"/>
      <c r="H224" s="215">
        <v>1344.971</v>
      </c>
      <c r="I224" s="216"/>
      <c r="J224" s="211"/>
      <c r="K224" s="211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202</v>
      </c>
      <c r="AU224" s="221" t="s">
        <v>87</v>
      </c>
      <c r="AV224" s="12" t="s">
        <v>87</v>
      </c>
      <c r="AW224" s="12" t="s">
        <v>34</v>
      </c>
      <c r="AX224" s="12" t="s">
        <v>78</v>
      </c>
      <c r="AY224" s="221" t="s">
        <v>151</v>
      </c>
    </row>
    <row r="225" spans="2:51" s="12" customFormat="1" ht="22.5">
      <c r="B225" s="210"/>
      <c r="C225" s="211"/>
      <c r="D225" s="212" t="s">
        <v>202</v>
      </c>
      <c r="E225" s="213" t="s">
        <v>1</v>
      </c>
      <c r="F225" s="214" t="s">
        <v>1386</v>
      </c>
      <c r="G225" s="211"/>
      <c r="H225" s="215">
        <v>69.804</v>
      </c>
      <c r="I225" s="216"/>
      <c r="J225" s="211"/>
      <c r="K225" s="211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202</v>
      </c>
      <c r="AU225" s="221" t="s">
        <v>87</v>
      </c>
      <c r="AV225" s="12" t="s">
        <v>87</v>
      </c>
      <c r="AW225" s="12" t="s">
        <v>34</v>
      </c>
      <c r="AX225" s="12" t="s">
        <v>78</v>
      </c>
      <c r="AY225" s="221" t="s">
        <v>151</v>
      </c>
    </row>
    <row r="226" spans="2:51" s="13" customFormat="1" ht="11.25">
      <c r="B226" s="222"/>
      <c r="C226" s="223"/>
      <c r="D226" s="212" t="s">
        <v>202</v>
      </c>
      <c r="E226" s="224" t="s">
        <v>1</v>
      </c>
      <c r="F226" s="225" t="s">
        <v>243</v>
      </c>
      <c r="G226" s="223"/>
      <c r="H226" s="226">
        <v>1414.775</v>
      </c>
      <c r="I226" s="227"/>
      <c r="J226" s="223"/>
      <c r="K226" s="223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202</v>
      </c>
      <c r="AU226" s="232" t="s">
        <v>87</v>
      </c>
      <c r="AV226" s="13" t="s">
        <v>167</v>
      </c>
      <c r="AW226" s="13" t="s">
        <v>34</v>
      </c>
      <c r="AX226" s="13" t="s">
        <v>14</v>
      </c>
      <c r="AY226" s="232" t="s">
        <v>151</v>
      </c>
    </row>
    <row r="227" spans="2:65" s="1" customFormat="1" ht="24" customHeight="1">
      <c r="B227" s="34"/>
      <c r="C227" s="183" t="s">
        <v>493</v>
      </c>
      <c r="D227" s="183" t="s">
        <v>153</v>
      </c>
      <c r="E227" s="184" t="s">
        <v>1387</v>
      </c>
      <c r="F227" s="185" t="s">
        <v>1388</v>
      </c>
      <c r="G227" s="186" t="s">
        <v>188</v>
      </c>
      <c r="H227" s="187">
        <v>1169.54</v>
      </c>
      <c r="I227" s="188"/>
      <c r="J227" s="189">
        <f>ROUND(I227*H227,2)</f>
        <v>0</v>
      </c>
      <c r="K227" s="185" t="s">
        <v>157</v>
      </c>
      <c r="L227" s="38"/>
      <c r="M227" s="190" t="s">
        <v>1</v>
      </c>
      <c r="N227" s="191" t="s">
        <v>43</v>
      </c>
      <c r="O227" s="66"/>
      <c r="P227" s="192">
        <f>O227*H227</f>
        <v>0</v>
      </c>
      <c r="Q227" s="192">
        <v>0</v>
      </c>
      <c r="R227" s="192">
        <f>Q227*H227</f>
        <v>0</v>
      </c>
      <c r="S227" s="192">
        <v>0</v>
      </c>
      <c r="T227" s="193">
        <f>S227*H227</f>
        <v>0</v>
      </c>
      <c r="AR227" s="194" t="s">
        <v>264</v>
      </c>
      <c r="AT227" s="194" t="s">
        <v>153</v>
      </c>
      <c r="AU227" s="194" t="s">
        <v>87</v>
      </c>
      <c r="AY227" s="17" t="s">
        <v>151</v>
      </c>
      <c r="BE227" s="195">
        <f>IF(N227="základní",J227,0)</f>
        <v>0</v>
      </c>
      <c r="BF227" s="195">
        <f>IF(N227="snížená",J227,0)</f>
        <v>0</v>
      </c>
      <c r="BG227" s="195">
        <f>IF(N227="zákl. přenesená",J227,0)</f>
        <v>0</v>
      </c>
      <c r="BH227" s="195">
        <f>IF(N227="sníž. přenesená",J227,0)</f>
        <v>0</v>
      </c>
      <c r="BI227" s="195">
        <f>IF(N227="nulová",J227,0)</f>
        <v>0</v>
      </c>
      <c r="BJ227" s="17" t="s">
        <v>14</v>
      </c>
      <c r="BK227" s="195">
        <f>ROUND(I227*H227,2)</f>
        <v>0</v>
      </c>
      <c r="BL227" s="17" t="s">
        <v>264</v>
      </c>
      <c r="BM227" s="194" t="s">
        <v>1389</v>
      </c>
    </row>
    <row r="228" spans="2:65" s="1" customFormat="1" ht="24" customHeight="1">
      <c r="B228" s="34"/>
      <c r="C228" s="183" t="s">
        <v>497</v>
      </c>
      <c r="D228" s="183" t="s">
        <v>153</v>
      </c>
      <c r="E228" s="184" t="s">
        <v>1390</v>
      </c>
      <c r="F228" s="185" t="s">
        <v>1391</v>
      </c>
      <c r="G228" s="186" t="s">
        <v>188</v>
      </c>
      <c r="H228" s="187">
        <v>1169.54</v>
      </c>
      <c r="I228" s="188"/>
      <c r="J228" s="189">
        <f>ROUND(I228*H228,2)</f>
        <v>0</v>
      </c>
      <c r="K228" s="185" t="s">
        <v>157</v>
      </c>
      <c r="L228" s="38"/>
      <c r="M228" s="190" t="s">
        <v>1</v>
      </c>
      <c r="N228" s="191" t="s">
        <v>43</v>
      </c>
      <c r="O228" s="66"/>
      <c r="P228" s="192">
        <f>O228*H228</f>
        <v>0</v>
      </c>
      <c r="Q228" s="192">
        <v>0</v>
      </c>
      <c r="R228" s="192">
        <f>Q228*H228</f>
        <v>0</v>
      </c>
      <c r="S228" s="192">
        <v>0</v>
      </c>
      <c r="T228" s="193">
        <f>S228*H228</f>
        <v>0</v>
      </c>
      <c r="AR228" s="194" t="s">
        <v>264</v>
      </c>
      <c r="AT228" s="194" t="s">
        <v>153</v>
      </c>
      <c r="AU228" s="194" t="s">
        <v>87</v>
      </c>
      <c r="AY228" s="17" t="s">
        <v>151</v>
      </c>
      <c r="BE228" s="195">
        <f>IF(N228="základní",J228,0)</f>
        <v>0</v>
      </c>
      <c r="BF228" s="195">
        <f>IF(N228="snížená",J228,0)</f>
        <v>0</v>
      </c>
      <c r="BG228" s="195">
        <f>IF(N228="zákl. přenesená",J228,0)</f>
        <v>0</v>
      </c>
      <c r="BH228" s="195">
        <f>IF(N228="sníž. přenesená",J228,0)</f>
        <v>0</v>
      </c>
      <c r="BI228" s="195">
        <f>IF(N228="nulová",J228,0)</f>
        <v>0</v>
      </c>
      <c r="BJ228" s="17" t="s">
        <v>14</v>
      </c>
      <c r="BK228" s="195">
        <f>ROUND(I228*H228,2)</f>
        <v>0</v>
      </c>
      <c r="BL228" s="17" t="s">
        <v>264</v>
      </c>
      <c r="BM228" s="194" t="s">
        <v>1392</v>
      </c>
    </row>
    <row r="229" spans="2:65" s="1" customFormat="1" ht="16.5" customHeight="1">
      <c r="B229" s="34"/>
      <c r="C229" s="236" t="s">
        <v>501</v>
      </c>
      <c r="D229" s="236" t="s">
        <v>318</v>
      </c>
      <c r="E229" s="237" t="s">
        <v>913</v>
      </c>
      <c r="F229" s="238" t="s">
        <v>914</v>
      </c>
      <c r="G229" s="239" t="s">
        <v>188</v>
      </c>
      <c r="H229" s="240">
        <v>2689.942</v>
      </c>
      <c r="I229" s="241"/>
      <c r="J229" s="242">
        <f>ROUND(I229*H229,2)</f>
        <v>0</v>
      </c>
      <c r="K229" s="238" t="s">
        <v>157</v>
      </c>
      <c r="L229" s="243"/>
      <c r="M229" s="244" t="s">
        <v>1</v>
      </c>
      <c r="N229" s="245" t="s">
        <v>43</v>
      </c>
      <c r="O229" s="66"/>
      <c r="P229" s="192">
        <f>O229*H229</f>
        <v>0</v>
      </c>
      <c r="Q229" s="192">
        <v>0.00013</v>
      </c>
      <c r="R229" s="192">
        <f>Q229*H229</f>
        <v>0.34969246</v>
      </c>
      <c r="S229" s="192">
        <v>0</v>
      </c>
      <c r="T229" s="193">
        <f>S229*H229</f>
        <v>0</v>
      </c>
      <c r="AR229" s="194" t="s">
        <v>430</v>
      </c>
      <c r="AT229" s="194" t="s">
        <v>318</v>
      </c>
      <c r="AU229" s="194" t="s">
        <v>87</v>
      </c>
      <c r="AY229" s="17" t="s">
        <v>151</v>
      </c>
      <c r="BE229" s="195">
        <f>IF(N229="základní",J229,0)</f>
        <v>0</v>
      </c>
      <c r="BF229" s="195">
        <f>IF(N229="snížená",J229,0)</f>
        <v>0</v>
      </c>
      <c r="BG229" s="195">
        <f>IF(N229="zákl. přenesená",J229,0)</f>
        <v>0</v>
      </c>
      <c r="BH229" s="195">
        <f>IF(N229="sníž. přenesená",J229,0)</f>
        <v>0</v>
      </c>
      <c r="BI229" s="195">
        <f>IF(N229="nulová",J229,0)</f>
        <v>0</v>
      </c>
      <c r="BJ229" s="17" t="s">
        <v>14</v>
      </c>
      <c r="BK229" s="195">
        <f>ROUND(I229*H229,2)</f>
        <v>0</v>
      </c>
      <c r="BL229" s="17" t="s">
        <v>264</v>
      </c>
      <c r="BM229" s="194" t="s">
        <v>1393</v>
      </c>
    </row>
    <row r="230" spans="2:51" s="12" customFormat="1" ht="22.5">
      <c r="B230" s="210"/>
      <c r="C230" s="211"/>
      <c r="D230" s="212" t="s">
        <v>202</v>
      </c>
      <c r="E230" s="213" t="s">
        <v>1</v>
      </c>
      <c r="F230" s="214" t="s">
        <v>1394</v>
      </c>
      <c r="G230" s="211"/>
      <c r="H230" s="215">
        <v>2689.942</v>
      </c>
      <c r="I230" s="216"/>
      <c r="J230" s="211"/>
      <c r="K230" s="211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202</v>
      </c>
      <c r="AU230" s="221" t="s">
        <v>87</v>
      </c>
      <c r="AV230" s="12" t="s">
        <v>87</v>
      </c>
      <c r="AW230" s="12" t="s">
        <v>34</v>
      </c>
      <c r="AX230" s="12" t="s">
        <v>14</v>
      </c>
      <c r="AY230" s="221" t="s">
        <v>151</v>
      </c>
    </row>
    <row r="231" spans="2:65" s="1" customFormat="1" ht="24" customHeight="1">
      <c r="B231" s="34"/>
      <c r="C231" s="183" t="s">
        <v>506</v>
      </c>
      <c r="D231" s="183" t="s">
        <v>153</v>
      </c>
      <c r="E231" s="184" t="s">
        <v>1395</v>
      </c>
      <c r="F231" s="185" t="s">
        <v>1396</v>
      </c>
      <c r="G231" s="186" t="s">
        <v>237</v>
      </c>
      <c r="H231" s="187">
        <v>3.981</v>
      </c>
      <c r="I231" s="188"/>
      <c r="J231" s="189">
        <f>ROUND(I231*H231,2)</f>
        <v>0</v>
      </c>
      <c r="K231" s="185" t="s">
        <v>157</v>
      </c>
      <c r="L231" s="38"/>
      <c r="M231" s="190" t="s">
        <v>1</v>
      </c>
      <c r="N231" s="191" t="s">
        <v>43</v>
      </c>
      <c r="O231" s="66"/>
      <c r="P231" s="192">
        <f>O231*H231</f>
        <v>0</v>
      </c>
      <c r="Q231" s="192">
        <v>0</v>
      </c>
      <c r="R231" s="192">
        <f>Q231*H231</f>
        <v>0</v>
      </c>
      <c r="S231" s="192">
        <v>0</v>
      </c>
      <c r="T231" s="193">
        <f>S231*H231</f>
        <v>0</v>
      </c>
      <c r="AR231" s="194" t="s">
        <v>264</v>
      </c>
      <c r="AT231" s="194" t="s">
        <v>153</v>
      </c>
      <c r="AU231" s="194" t="s">
        <v>87</v>
      </c>
      <c r="AY231" s="17" t="s">
        <v>151</v>
      </c>
      <c r="BE231" s="195">
        <f>IF(N231="základní",J231,0)</f>
        <v>0</v>
      </c>
      <c r="BF231" s="195">
        <f>IF(N231="snížená",J231,0)</f>
        <v>0</v>
      </c>
      <c r="BG231" s="195">
        <f>IF(N231="zákl. přenesená",J231,0)</f>
        <v>0</v>
      </c>
      <c r="BH231" s="195">
        <f>IF(N231="sníž. přenesená",J231,0)</f>
        <v>0</v>
      </c>
      <c r="BI231" s="195">
        <f>IF(N231="nulová",J231,0)</f>
        <v>0</v>
      </c>
      <c r="BJ231" s="17" t="s">
        <v>14</v>
      </c>
      <c r="BK231" s="195">
        <f>ROUND(I231*H231,2)</f>
        <v>0</v>
      </c>
      <c r="BL231" s="17" t="s">
        <v>264</v>
      </c>
      <c r="BM231" s="194" t="s">
        <v>1397</v>
      </c>
    </row>
    <row r="232" spans="2:63" s="10" customFormat="1" ht="22.9" customHeight="1">
      <c r="B232" s="169"/>
      <c r="C232" s="170"/>
      <c r="D232" s="171" t="s">
        <v>77</v>
      </c>
      <c r="E232" s="208" t="s">
        <v>921</v>
      </c>
      <c r="F232" s="208" t="s">
        <v>922</v>
      </c>
      <c r="G232" s="170"/>
      <c r="H232" s="170"/>
      <c r="I232" s="173"/>
      <c r="J232" s="209">
        <f>BK232</f>
        <v>0</v>
      </c>
      <c r="K232" s="170"/>
      <c r="L232" s="175"/>
      <c r="M232" s="176"/>
      <c r="N232" s="177"/>
      <c r="O232" s="177"/>
      <c r="P232" s="178">
        <f>SUM(P233:P241)</f>
        <v>0</v>
      </c>
      <c r="Q232" s="177"/>
      <c r="R232" s="178">
        <f>SUM(R233:R241)</f>
        <v>3.5138656</v>
      </c>
      <c r="S232" s="177"/>
      <c r="T232" s="179">
        <f>SUM(T233:T241)</f>
        <v>0</v>
      </c>
      <c r="AR232" s="180" t="s">
        <v>87</v>
      </c>
      <c r="AT232" s="181" t="s">
        <v>77</v>
      </c>
      <c r="AU232" s="181" t="s">
        <v>14</v>
      </c>
      <c r="AY232" s="180" t="s">
        <v>151</v>
      </c>
      <c r="BK232" s="182">
        <f>SUM(BK233:BK241)</f>
        <v>0</v>
      </c>
    </row>
    <row r="233" spans="2:65" s="1" customFormat="1" ht="24" customHeight="1">
      <c r="B233" s="34"/>
      <c r="C233" s="183" t="s">
        <v>511</v>
      </c>
      <c r="D233" s="183" t="s">
        <v>153</v>
      </c>
      <c r="E233" s="184" t="s">
        <v>924</v>
      </c>
      <c r="F233" s="185" t="s">
        <v>925</v>
      </c>
      <c r="G233" s="186" t="s">
        <v>188</v>
      </c>
      <c r="H233" s="187">
        <v>1066.1</v>
      </c>
      <c r="I233" s="188"/>
      <c r="J233" s="189">
        <f>ROUND(I233*H233,2)</f>
        <v>0</v>
      </c>
      <c r="K233" s="185" t="s">
        <v>157</v>
      </c>
      <c r="L233" s="38"/>
      <c r="M233" s="190" t="s">
        <v>1</v>
      </c>
      <c r="N233" s="191" t="s">
        <v>43</v>
      </c>
      <c r="O233" s="66"/>
      <c r="P233" s="192">
        <f>O233*H233</f>
        <v>0</v>
      </c>
      <c r="Q233" s="192">
        <v>0</v>
      </c>
      <c r="R233" s="192">
        <f>Q233*H233</f>
        <v>0</v>
      </c>
      <c r="S233" s="192">
        <v>0</v>
      </c>
      <c r="T233" s="193">
        <f>S233*H233</f>
        <v>0</v>
      </c>
      <c r="AR233" s="194" t="s">
        <v>264</v>
      </c>
      <c r="AT233" s="194" t="s">
        <v>153</v>
      </c>
      <c r="AU233" s="194" t="s">
        <v>87</v>
      </c>
      <c r="AY233" s="17" t="s">
        <v>151</v>
      </c>
      <c r="BE233" s="195">
        <f>IF(N233="základní",J233,0)</f>
        <v>0</v>
      </c>
      <c r="BF233" s="195">
        <f>IF(N233="snížená",J233,0)</f>
        <v>0</v>
      </c>
      <c r="BG233" s="195">
        <f>IF(N233="zákl. přenesená",J233,0)</f>
        <v>0</v>
      </c>
      <c r="BH233" s="195">
        <f>IF(N233="sníž. přenesená",J233,0)</f>
        <v>0</v>
      </c>
      <c r="BI233" s="195">
        <f>IF(N233="nulová",J233,0)</f>
        <v>0</v>
      </c>
      <c r="BJ233" s="17" t="s">
        <v>14</v>
      </c>
      <c r="BK233" s="195">
        <f>ROUND(I233*H233,2)</f>
        <v>0</v>
      </c>
      <c r="BL233" s="17" t="s">
        <v>264</v>
      </c>
      <c r="BM233" s="194" t="s">
        <v>1398</v>
      </c>
    </row>
    <row r="234" spans="2:51" s="12" customFormat="1" ht="11.25">
      <c r="B234" s="210"/>
      <c r="C234" s="211"/>
      <c r="D234" s="212" t="s">
        <v>202</v>
      </c>
      <c r="E234" s="213" t="s">
        <v>1</v>
      </c>
      <c r="F234" s="214" t="s">
        <v>1399</v>
      </c>
      <c r="G234" s="211"/>
      <c r="H234" s="215">
        <v>1066.1</v>
      </c>
      <c r="I234" s="216"/>
      <c r="J234" s="211"/>
      <c r="K234" s="211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202</v>
      </c>
      <c r="AU234" s="221" t="s">
        <v>87</v>
      </c>
      <c r="AV234" s="12" t="s">
        <v>87</v>
      </c>
      <c r="AW234" s="12" t="s">
        <v>34</v>
      </c>
      <c r="AX234" s="12" t="s">
        <v>14</v>
      </c>
      <c r="AY234" s="221" t="s">
        <v>151</v>
      </c>
    </row>
    <row r="235" spans="2:65" s="1" customFormat="1" ht="24" customHeight="1">
      <c r="B235" s="34"/>
      <c r="C235" s="236" t="s">
        <v>517</v>
      </c>
      <c r="D235" s="236" t="s">
        <v>318</v>
      </c>
      <c r="E235" s="237" t="s">
        <v>1400</v>
      </c>
      <c r="F235" s="238" t="s">
        <v>1401</v>
      </c>
      <c r="G235" s="239" t="s">
        <v>188</v>
      </c>
      <c r="H235" s="240">
        <v>2238.81</v>
      </c>
      <c r="I235" s="241"/>
      <c r="J235" s="242">
        <f>ROUND(I235*H235,2)</f>
        <v>0</v>
      </c>
      <c r="K235" s="238" t="s">
        <v>157</v>
      </c>
      <c r="L235" s="243"/>
      <c r="M235" s="244" t="s">
        <v>1</v>
      </c>
      <c r="N235" s="245" t="s">
        <v>43</v>
      </c>
      <c r="O235" s="66"/>
      <c r="P235" s="192">
        <f>O235*H235</f>
        <v>0</v>
      </c>
      <c r="Q235" s="192">
        <v>0.00125</v>
      </c>
      <c r="R235" s="192">
        <f>Q235*H235</f>
        <v>2.7985125</v>
      </c>
      <c r="S235" s="192">
        <v>0</v>
      </c>
      <c r="T235" s="193">
        <f>S235*H235</f>
        <v>0</v>
      </c>
      <c r="AR235" s="194" t="s">
        <v>430</v>
      </c>
      <c r="AT235" s="194" t="s">
        <v>318</v>
      </c>
      <c r="AU235" s="194" t="s">
        <v>87</v>
      </c>
      <c r="AY235" s="17" t="s">
        <v>151</v>
      </c>
      <c r="BE235" s="195">
        <f>IF(N235="základní",J235,0)</f>
        <v>0</v>
      </c>
      <c r="BF235" s="195">
        <f>IF(N235="snížená",J235,0)</f>
        <v>0</v>
      </c>
      <c r="BG235" s="195">
        <f>IF(N235="zákl. přenesená",J235,0)</f>
        <v>0</v>
      </c>
      <c r="BH235" s="195">
        <f>IF(N235="sníž. přenesená",J235,0)</f>
        <v>0</v>
      </c>
      <c r="BI235" s="195">
        <f>IF(N235="nulová",J235,0)</f>
        <v>0</v>
      </c>
      <c r="BJ235" s="17" t="s">
        <v>14</v>
      </c>
      <c r="BK235" s="195">
        <f>ROUND(I235*H235,2)</f>
        <v>0</v>
      </c>
      <c r="BL235" s="17" t="s">
        <v>264</v>
      </c>
      <c r="BM235" s="194" t="s">
        <v>1402</v>
      </c>
    </row>
    <row r="236" spans="2:51" s="12" customFormat="1" ht="11.25">
      <c r="B236" s="210"/>
      <c r="C236" s="211"/>
      <c r="D236" s="212" t="s">
        <v>202</v>
      </c>
      <c r="E236" s="213" t="s">
        <v>1</v>
      </c>
      <c r="F236" s="214" t="s">
        <v>1403</v>
      </c>
      <c r="G236" s="211"/>
      <c r="H236" s="215">
        <v>2238.81</v>
      </c>
      <c r="I236" s="216"/>
      <c r="J236" s="211"/>
      <c r="K236" s="211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202</v>
      </c>
      <c r="AU236" s="221" t="s">
        <v>87</v>
      </c>
      <c r="AV236" s="12" t="s">
        <v>87</v>
      </c>
      <c r="AW236" s="12" t="s">
        <v>34</v>
      </c>
      <c r="AX236" s="12" t="s">
        <v>14</v>
      </c>
      <c r="AY236" s="221" t="s">
        <v>151</v>
      </c>
    </row>
    <row r="237" spans="2:65" s="1" customFormat="1" ht="24" customHeight="1">
      <c r="B237" s="34"/>
      <c r="C237" s="183" t="s">
        <v>523</v>
      </c>
      <c r="D237" s="183" t="s">
        <v>153</v>
      </c>
      <c r="E237" s="184" t="s">
        <v>971</v>
      </c>
      <c r="F237" s="185" t="s">
        <v>972</v>
      </c>
      <c r="G237" s="186" t="s">
        <v>188</v>
      </c>
      <c r="H237" s="187">
        <v>1066.1</v>
      </c>
      <c r="I237" s="188"/>
      <c r="J237" s="189">
        <f>ROUND(I237*H237,2)</f>
        <v>0</v>
      </c>
      <c r="K237" s="185" t="s">
        <v>157</v>
      </c>
      <c r="L237" s="38"/>
      <c r="M237" s="190" t="s">
        <v>1</v>
      </c>
      <c r="N237" s="191" t="s">
        <v>43</v>
      </c>
      <c r="O237" s="66"/>
      <c r="P237" s="192">
        <f>O237*H237</f>
        <v>0</v>
      </c>
      <c r="Q237" s="192">
        <v>0</v>
      </c>
      <c r="R237" s="192">
        <f>Q237*H237</f>
        <v>0</v>
      </c>
      <c r="S237" s="192">
        <v>0</v>
      </c>
      <c r="T237" s="193">
        <f>S237*H237</f>
        <v>0</v>
      </c>
      <c r="AR237" s="194" t="s">
        <v>264</v>
      </c>
      <c r="AT237" s="194" t="s">
        <v>153</v>
      </c>
      <c r="AU237" s="194" t="s">
        <v>87</v>
      </c>
      <c r="AY237" s="17" t="s">
        <v>151</v>
      </c>
      <c r="BE237" s="195">
        <f>IF(N237="základní",J237,0)</f>
        <v>0</v>
      </c>
      <c r="BF237" s="195">
        <f>IF(N237="snížená",J237,0)</f>
        <v>0</v>
      </c>
      <c r="BG237" s="195">
        <f>IF(N237="zákl. přenesená",J237,0)</f>
        <v>0</v>
      </c>
      <c r="BH237" s="195">
        <f>IF(N237="sníž. přenesená",J237,0)</f>
        <v>0</v>
      </c>
      <c r="BI237" s="195">
        <f>IF(N237="nulová",J237,0)</f>
        <v>0</v>
      </c>
      <c r="BJ237" s="17" t="s">
        <v>14</v>
      </c>
      <c r="BK237" s="195">
        <f>ROUND(I237*H237,2)</f>
        <v>0</v>
      </c>
      <c r="BL237" s="17" t="s">
        <v>264</v>
      </c>
      <c r="BM237" s="194" t="s">
        <v>1404</v>
      </c>
    </row>
    <row r="238" spans="2:51" s="12" customFormat="1" ht="11.25">
      <c r="B238" s="210"/>
      <c r="C238" s="211"/>
      <c r="D238" s="212" t="s">
        <v>202</v>
      </c>
      <c r="E238" s="213" t="s">
        <v>1</v>
      </c>
      <c r="F238" s="214" t="s">
        <v>1405</v>
      </c>
      <c r="G238" s="211"/>
      <c r="H238" s="215">
        <v>1066.1</v>
      </c>
      <c r="I238" s="216"/>
      <c r="J238" s="211"/>
      <c r="K238" s="211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202</v>
      </c>
      <c r="AU238" s="221" t="s">
        <v>87</v>
      </c>
      <c r="AV238" s="12" t="s">
        <v>87</v>
      </c>
      <c r="AW238" s="12" t="s">
        <v>34</v>
      </c>
      <c r="AX238" s="12" t="s">
        <v>14</v>
      </c>
      <c r="AY238" s="221" t="s">
        <v>151</v>
      </c>
    </row>
    <row r="239" spans="2:65" s="1" customFormat="1" ht="24" customHeight="1">
      <c r="B239" s="34"/>
      <c r="C239" s="236" t="s">
        <v>529</v>
      </c>
      <c r="D239" s="236" t="s">
        <v>318</v>
      </c>
      <c r="E239" s="237" t="s">
        <v>976</v>
      </c>
      <c r="F239" s="238" t="s">
        <v>977</v>
      </c>
      <c r="G239" s="239" t="s">
        <v>188</v>
      </c>
      <c r="H239" s="240">
        <v>1172.71</v>
      </c>
      <c r="I239" s="241"/>
      <c r="J239" s="242">
        <f>ROUND(I239*H239,2)</f>
        <v>0</v>
      </c>
      <c r="K239" s="238" t="s">
        <v>157</v>
      </c>
      <c r="L239" s="243"/>
      <c r="M239" s="244" t="s">
        <v>1</v>
      </c>
      <c r="N239" s="245" t="s">
        <v>43</v>
      </c>
      <c r="O239" s="66"/>
      <c r="P239" s="192">
        <f>O239*H239</f>
        <v>0</v>
      </c>
      <c r="Q239" s="192">
        <v>0.00061</v>
      </c>
      <c r="R239" s="192">
        <f>Q239*H239</f>
        <v>0.7153531</v>
      </c>
      <c r="S239" s="192">
        <v>0</v>
      </c>
      <c r="T239" s="193">
        <f>S239*H239</f>
        <v>0</v>
      </c>
      <c r="AR239" s="194" t="s">
        <v>430</v>
      </c>
      <c r="AT239" s="194" t="s">
        <v>318</v>
      </c>
      <c r="AU239" s="194" t="s">
        <v>87</v>
      </c>
      <c r="AY239" s="17" t="s">
        <v>151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17" t="s">
        <v>14</v>
      </c>
      <c r="BK239" s="195">
        <f>ROUND(I239*H239,2)</f>
        <v>0</v>
      </c>
      <c r="BL239" s="17" t="s">
        <v>264</v>
      </c>
      <c r="BM239" s="194" t="s">
        <v>1406</v>
      </c>
    </row>
    <row r="240" spans="2:51" s="12" customFormat="1" ht="11.25">
      <c r="B240" s="210"/>
      <c r="C240" s="211"/>
      <c r="D240" s="212" t="s">
        <v>202</v>
      </c>
      <c r="E240" s="213" t="s">
        <v>1</v>
      </c>
      <c r="F240" s="214" t="s">
        <v>1407</v>
      </c>
      <c r="G240" s="211"/>
      <c r="H240" s="215">
        <v>1172.71</v>
      </c>
      <c r="I240" s="216"/>
      <c r="J240" s="211"/>
      <c r="K240" s="211"/>
      <c r="L240" s="217"/>
      <c r="M240" s="218"/>
      <c r="N240" s="219"/>
      <c r="O240" s="219"/>
      <c r="P240" s="219"/>
      <c r="Q240" s="219"/>
      <c r="R240" s="219"/>
      <c r="S240" s="219"/>
      <c r="T240" s="220"/>
      <c r="AT240" s="221" t="s">
        <v>202</v>
      </c>
      <c r="AU240" s="221" t="s">
        <v>87</v>
      </c>
      <c r="AV240" s="12" t="s">
        <v>87</v>
      </c>
      <c r="AW240" s="12" t="s">
        <v>34</v>
      </c>
      <c r="AX240" s="12" t="s">
        <v>14</v>
      </c>
      <c r="AY240" s="221" t="s">
        <v>151</v>
      </c>
    </row>
    <row r="241" spans="2:65" s="1" customFormat="1" ht="24" customHeight="1">
      <c r="B241" s="34"/>
      <c r="C241" s="183" t="s">
        <v>533</v>
      </c>
      <c r="D241" s="183" t="s">
        <v>153</v>
      </c>
      <c r="E241" s="184" t="s">
        <v>1408</v>
      </c>
      <c r="F241" s="185" t="s">
        <v>1409</v>
      </c>
      <c r="G241" s="186" t="s">
        <v>237</v>
      </c>
      <c r="H241" s="187">
        <v>3.514</v>
      </c>
      <c r="I241" s="188"/>
      <c r="J241" s="189">
        <f>ROUND(I241*H241,2)</f>
        <v>0</v>
      </c>
      <c r="K241" s="185" t="s">
        <v>157</v>
      </c>
      <c r="L241" s="38"/>
      <c r="M241" s="190" t="s">
        <v>1</v>
      </c>
      <c r="N241" s="191" t="s">
        <v>43</v>
      </c>
      <c r="O241" s="66"/>
      <c r="P241" s="192">
        <f>O241*H241</f>
        <v>0</v>
      </c>
      <c r="Q241" s="192">
        <v>0</v>
      </c>
      <c r="R241" s="192">
        <f>Q241*H241</f>
        <v>0</v>
      </c>
      <c r="S241" s="192">
        <v>0</v>
      </c>
      <c r="T241" s="193">
        <f>S241*H241</f>
        <v>0</v>
      </c>
      <c r="AR241" s="194" t="s">
        <v>264</v>
      </c>
      <c r="AT241" s="194" t="s">
        <v>153</v>
      </c>
      <c r="AU241" s="194" t="s">
        <v>87</v>
      </c>
      <c r="AY241" s="17" t="s">
        <v>151</v>
      </c>
      <c r="BE241" s="195">
        <f>IF(N241="základní",J241,0)</f>
        <v>0</v>
      </c>
      <c r="BF241" s="195">
        <f>IF(N241="snížená",J241,0)</f>
        <v>0</v>
      </c>
      <c r="BG241" s="195">
        <f>IF(N241="zákl. přenesená",J241,0)</f>
        <v>0</v>
      </c>
      <c r="BH241" s="195">
        <f>IF(N241="sníž. přenesená",J241,0)</f>
        <v>0</v>
      </c>
      <c r="BI241" s="195">
        <f>IF(N241="nulová",J241,0)</f>
        <v>0</v>
      </c>
      <c r="BJ241" s="17" t="s">
        <v>14</v>
      </c>
      <c r="BK241" s="195">
        <f>ROUND(I241*H241,2)</f>
        <v>0</v>
      </c>
      <c r="BL241" s="17" t="s">
        <v>264</v>
      </c>
      <c r="BM241" s="194" t="s">
        <v>1410</v>
      </c>
    </row>
    <row r="242" spans="2:63" s="10" customFormat="1" ht="22.9" customHeight="1">
      <c r="B242" s="169"/>
      <c r="C242" s="170"/>
      <c r="D242" s="171" t="s">
        <v>77</v>
      </c>
      <c r="E242" s="208" t="s">
        <v>1411</v>
      </c>
      <c r="F242" s="208" t="s">
        <v>1412</v>
      </c>
      <c r="G242" s="170"/>
      <c r="H242" s="170"/>
      <c r="I242" s="173"/>
      <c r="J242" s="209">
        <f>BK242</f>
        <v>0</v>
      </c>
      <c r="K242" s="170"/>
      <c r="L242" s="175"/>
      <c r="M242" s="176"/>
      <c r="N242" s="177"/>
      <c r="O242" s="177"/>
      <c r="P242" s="178">
        <f>SUM(P243:P246)</f>
        <v>0</v>
      </c>
      <c r="Q242" s="177"/>
      <c r="R242" s="178">
        <f>SUM(R243:R246)</f>
        <v>38.1940986</v>
      </c>
      <c r="S242" s="177"/>
      <c r="T242" s="179">
        <f>SUM(T243:T246)</f>
        <v>0</v>
      </c>
      <c r="AR242" s="180" t="s">
        <v>87</v>
      </c>
      <c r="AT242" s="181" t="s">
        <v>77</v>
      </c>
      <c r="AU242" s="181" t="s">
        <v>14</v>
      </c>
      <c r="AY242" s="180" t="s">
        <v>151</v>
      </c>
      <c r="BK242" s="182">
        <f>SUM(BK243:BK246)</f>
        <v>0</v>
      </c>
    </row>
    <row r="243" spans="2:65" s="1" customFormat="1" ht="24" customHeight="1">
      <c r="B243" s="34"/>
      <c r="C243" s="183" t="s">
        <v>539</v>
      </c>
      <c r="D243" s="183" t="s">
        <v>153</v>
      </c>
      <c r="E243" s="184" t="s">
        <v>1413</v>
      </c>
      <c r="F243" s="185" t="s">
        <v>1414</v>
      </c>
      <c r="G243" s="186" t="s">
        <v>188</v>
      </c>
      <c r="H243" s="187">
        <v>1119.405</v>
      </c>
      <c r="I243" s="188"/>
      <c r="J243" s="189">
        <f>ROUND(I243*H243,2)</f>
        <v>0</v>
      </c>
      <c r="K243" s="185" t="s">
        <v>1</v>
      </c>
      <c r="L243" s="38"/>
      <c r="M243" s="190" t="s">
        <v>1</v>
      </c>
      <c r="N243" s="191" t="s">
        <v>43</v>
      </c>
      <c r="O243" s="66"/>
      <c r="P243" s="192">
        <f>O243*H243</f>
        <v>0</v>
      </c>
      <c r="Q243" s="192">
        <v>0.03412</v>
      </c>
      <c r="R243" s="192">
        <f>Q243*H243</f>
        <v>38.1940986</v>
      </c>
      <c r="S243" s="192">
        <v>0</v>
      </c>
      <c r="T243" s="193">
        <f>S243*H243</f>
        <v>0</v>
      </c>
      <c r="AR243" s="194" t="s">
        <v>264</v>
      </c>
      <c r="AT243" s="194" t="s">
        <v>153</v>
      </c>
      <c r="AU243" s="194" t="s">
        <v>87</v>
      </c>
      <c r="AY243" s="17" t="s">
        <v>151</v>
      </c>
      <c r="BE243" s="195">
        <f>IF(N243="základní",J243,0)</f>
        <v>0</v>
      </c>
      <c r="BF243" s="195">
        <f>IF(N243="snížená",J243,0)</f>
        <v>0</v>
      </c>
      <c r="BG243" s="195">
        <f>IF(N243="zákl. přenesená",J243,0)</f>
        <v>0</v>
      </c>
      <c r="BH243" s="195">
        <f>IF(N243="sníž. přenesená",J243,0)</f>
        <v>0</v>
      </c>
      <c r="BI243" s="195">
        <f>IF(N243="nulová",J243,0)</f>
        <v>0</v>
      </c>
      <c r="BJ243" s="17" t="s">
        <v>14</v>
      </c>
      <c r="BK243" s="195">
        <f>ROUND(I243*H243,2)</f>
        <v>0</v>
      </c>
      <c r="BL243" s="17" t="s">
        <v>264</v>
      </c>
      <c r="BM243" s="194" t="s">
        <v>1415</v>
      </c>
    </row>
    <row r="244" spans="2:47" s="1" customFormat="1" ht="19.5">
      <c r="B244" s="34"/>
      <c r="C244" s="35"/>
      <c r="D244" s="212" t="s">
        <v>515</v>
      </c>
      <c r="E244" s="35"/>
      <c r="F244" s="256" t="s">
        <v>1416</v>
      </c>
      <c r="G244" s="35"/>
      <c r="H244" s="35"/>
      <c r="I244" s="110"/>
      <c r="J244" s="35"/>
      <c r="K244" s="35"/>
      <c r="L244" s="38"/>
      <c r="M244" s="257"/>
      <c r="N244" s="66"/>
      <c r="O244" s="66"/>
      <c r="P244" s="66"/>
      <c r="Q244" s="66"/>
      <c r="R244" s="66"/>
      <c r="S244" s="66"/>
      <c r="T244" s="67"/>
      <c r="AT244" s="17" t="s">
        <v>515</v>
      </c>
      <c r="AU244" s="17" t="s">
        <v>87</v>
      </c>
    </row>
    <row r="245" spans="2:51" s="12" customFormat="1" ht="11.25">
      <c r="B245" s="210"/>
      <c r="C245" s="211"/>
      <c r="D245" s="212" t="s">
        <v>202</v>
      </c>
      <c r="E245" s="213" t="s">
        <v>1</v>
      </c>
      <c r="F245" s="214" t="s">
        <v>1417</v>
      </c>
      <c r="G245" s="211"/>
      <c r="H245" s="215">
        <v>1119.405</v>
      </c>
      <c r="I245" s="216"/>
      <c r="J245" s="211"/>
      <c r="K245" s="211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202</v>
      </c>
      <c r="AU245" s="221" t="s">
        <v>87</v>
      </c>
      <c r="AV245" s="12" t="s">
        <v>87</v>
      </c>
      <c r="AW245" s="12" t="s">
        <v>34</v>
      </c>
      <c r="AX245" s="12" t="s">
        <v>14</v>
      </c>
      <c r="AY245" s="221" t="s">
        <v>151</v>
      </c>
    </row>
    <row r="246" spans="2:65" s="1" customFormat="1" ht="24" customHeight="1">
      <c r="B246" s="34"/>
      <c r="C246" s="183" t="s">
        <v>544</v>
      </c>
      <c r="D246" s="183" t="s">
        <v>153</v>
      </c>
      <c r="E246" s="184" t="s">
        <v>1418</v>
      </c>
      <c r="F246" s="185" t="s">
        <v>1419</v>
      </c>
      <c r="G246" s="186" t="s">
        <v>237</v>
      </c>
      <c r="H246" s="187">
        <v>38.194</v>
      </c>
      <c r="I246" s="188"/>
      <c r="J246" s="189">
        <f>ROUND(I246*H246,2)</f>
        <v>0</v>
      </c>
      <c r="K246" s="185" t="s">
        <v>157</v>
      </c>
      <c r="L246" s="38"/>
      <c r="M246" s="190" t="s">
        <v>1</v>
      </c>
      <c r="N246" s="191" t="s">
        <v>43</v>
      </c>
      <c r="O246" s="66"/>
      <c r="P246" s="192">
        <f>O246*H246</f>
        <v>0</v>
      </c>
      <c r="Q246" s="192">
        <v>0</v>
      </c>
      <c r="R246" s="192">
        <f>Q246*H246</f>
        <v>0</v>
      </c>
      <c r="S246" s="192">
        <v>0</v>
      </c>
      <c r="T246" s="193">
        <f>S246*H246</f>
        <v>0</v>
      </c>
      <c r="AR246" s="194" t="s">
        <v>264</v>
      </c>
      <c r="AT246" s="194" t="s">
        <v>153</v>
      </c>
      <c r="AU246" s="194" t="s">
        <v>87</v>
      </c>
      <c r="AY246" s="17" t="s">
        <v>151</v>
      </c>
      <c r="BE246" s="195">
        <f>IF(N246="základní",J246,0)</f>
        <v>0</v>
      </c>
      <c r="BF246" s="195">
        <f>IF(N246="snížená",J246,0)</f>
        <v>0</v>
      </c>
      <c r="BG246" s="195">
        <f>IF(N246="zákl. přenesená",J246,0)</f>
        <v>0</v>
      </c>
      <c r="BH246" s="195">
        <f>IF(N246="sníž. přenesená",J246,0)</f>
        <v>0</v>
      </c>
      <c r="BI246" s="195">
        <f>IF(N246="nulová",J246,0)</f>
        <v>0</v>
      </c>
      <c r="BJ246" s="17" t="s">
        <v>14</v>
      </c>
      <c r="BK246" s="195">
        <f>ROUND(I246*H246,2)</f>
        <v>0</v>
      </c>
      <c r="BL246" s="17" t="s">
        <v>264</v>
      </c>
      <c r="BM246" s="194" t="s">
        <v>1420</v>
      </c>
    </row>
    <row r="247" spans="2:63" s="10" customFormat="1" ht="22.9" customHeight="1">
      <c r="B247" s="169"/>
      <c r="C247" s="170"/>
      <c r="D247" s="171" t="s">
        <v>77</v>
      </c>
      <c r="E247" s="208" t="s">
        <v>1037</v>
      </c>
      <c r="F247" s="208" t="s">
        <v>1038</v>
      </c>
      <c r="G247" s="170"/>
      <c r="H247" s="170"/>
      <c r="I247" s="173"/>
      <c r="J247" s="209">
        <f>BK247</f>
        <v>0</v>
      </c>
      <c r="K247" s="170"/>
      <c r="L247" s="175"/>
      <c r="M247" s="176"/>
      <c r="N247" s="177"/>
      <c r="O247" s="177"/>
      <c r="P247" s="178">
        <f>SUM(P248:P250)</f>
        <v>0</v>
      </c>
      <c r="Q247" s="177"/>
      <c r="R247" s="178">
        <f>SUM(R248:R250)</f>
        <v>0.048068</v>
      </c>
      <c r="S247" s="177"/>
      <c r="T247" s="179">
        <f>SUM(T248:T250)</f>
        <v>0</v>
      </c>
      <c r="AR247" s="180" t="s">
        <v>87</v>
      </c>
      <c r="AT247" s="181" t="s">
        <v>77</v>
      </c>
      <c r="AU247" s="181" t="s">
        <v>14</v>
      </c>
      <c r="AY247" s="180" t="s">
        <v>151</v>
      </c>
      <c r="BK247" s="182">
        <f>SUM(BK248:BK250)</f>
        <v>0</v>
      </c>
    </row>
    <row r="248" spans="2:65" s="1" customFormat="1" ht="24" customHeight="1">
      <c r="B248" s="34"/>
      <c r="C248" s="183" t="s">
        <v>549</v>
      </c>
      <c r="D248" s="183" t="s">
        <v>153</v>
      </c>
      <c r="E248" s="184" t="s">
        <v>1421</v>
      </c>
      <c r="F248" s="185" t="s">
        <v>1422</v>
      </c>
      <c r="G248" s="186" t="s">
        <v>229</v>
      </c>
      <c r="H248" s="187">
        <v>24.4</v>
      </c>
      <c r="I248" s="188"/>
      <c r="J248" s="189">
        <f>ROUND(I248*H248,2)</f>
        <v>0</v>
      </c>
      <c r="K248" s="185" t="s">
        <v>157</v>
      </c>
      <c r="L248" s="38"/>
      <c r="M248" s="190" t="s">
        <v>1</v>
      </c>
      <c r="N248" s="191" t="s">
        <v>43</v>
      </c>
      <c r="O248" s="66"/>
      <c r="P248" s="192">
        <f>O248*H248</f>
        <v>0</v>
      </c>
      <c r="Q248" s="192">
        <v>0.00197</v>
      </c>
      <c r="R248" s="192">
        <f>Q248*H248</f>
        <v>0.048068</v>
      </c>
      <c r="S248" s="192">
        <v>0</v>
      </c>
      <c r="T248" s="193">
        <f>S248*H248</f>
        <v>0</v>
      </c>
      <c r="AR248" s="194" t="s">
        <v>264</v>
      </c>
      <c r="AT248" s="194" t="s">
        <v>153</v>
      </c>
      <c r="AU248" s="194" t="s">
        <v>87</v>
      </c>
      <c r="AY248" s="17" t="s">
        <v>151</v>
      </c>
      <c r="BE248" s="195">
        <f>IF(N248="základní",J248,0)</f>
        <v>0</v>
      </c>
      <c r="BF248" s="195">
        <f>IF(N248="snížená",J248,0)</f>
        <v>0</v>
      </c>
      <c r="BG248" s="195">
        <f>IF(N248="zákl. přenesená",J248,0)</f>
        <v>0</v>
      </c>
      <c r="BH248" s="195">
        <f>IF(N248="sníž. přenesená",J248,0)</f>
        <v>0</v>
      </c>
      <c r="BI248" s="195">
        <f>IF(N248="nulová",J248,0)</f>
        <v>0</v>
      </c>
      <c r="BJ248" s="17" t="s">
        <v>14</v>
      </c>
      <c r="BK248" s="195">
        <f>ROUND(I248*H248,2)</f>
        <v>0</v>
      </c>
      <c r="BL248" s="17" t="s">
        <v>264</v>
      </c>
      <c r="BM248" s="194" t="s">
        <v>1423</v>
      </c>
    </row>
    <row r="249" spans="2:51" s="12" customFormat="1" ht="11.25">
      <c r="B249" s="210"/>
      <c r="C249" s="211"/>
      <c r="D249" s="212" t="s">
        <v>202</v>
      </c>
      <c r="E249" s="213" t="s">
        <v>1</v>
      </c>
      <c r="F249" s="214" t="s">
        <v>1424</v>
      </c>
      <c r="G249" s="211"/>
      <c r="H249" s="215">
        <v>24.4</v>
      </c>
      <c r="I249" s="216"/>
      <c r="J249" s="211"/>
      <c r="K249" s="211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202</v>
      </c>
      <c r="AU249" s="221" t="s">
        <v>87</v>
      </c>
      <c r="AV249" s="12" t="s">
        <v>87</v>
      </c>
      <c r="AW249" s="12" t="s">
        <v>34</v>
      </c>
      <c r="AX249" s="12" t="s">
        <v>14</v>
      </c>
      <c r="AY249" s="221" t="s">
        <v>151</v>
      </c>
    </row>
    <row r="250" spans="2:65" s="1" customFormat="1" ht="24" customHeight="1">
      <c r="B250" s="34"/>
      <c r="C250" s="183" t="s">
        <v>557</v>
      </c>
      <c r="D250" s="183" t="s">
        <v>153</v>
      </c>
      <c r="E250" s="184" t="s">
        <v>1425</v>
      </c>
      <c r="F250" s="185" t="s">
        <v>1426</v>
      </c>
      <c r="G250" s="186" t="s">
        <v>237</v>
      </c>
      <c r="H250" s="187">
        <v>0.048</v>
      </c>
      <c r="I250" s="188"/>
      <c r="J250" s="189">
        <f>ROUND(I250*H250,2)</f>
        <v>0</v>
      </c>
      <c r="K250" s="185" t="s">
        <v>157</v>
      </c>
      <c r="L250" s="38"/>
      <c r="M250" s="190" t="s">
        <v>1</v>
      </c>
      <c r="N250" s="191" t="s">
        <v>43</v>
      </c>
      <c r="O250" s="66"/>
      <c r="P250" s="192">
        <f>O250*H250</f>
        <v>0</v>
      </c>
      <c r="Q250" s="192">
        <v>0</v>
      </c>
      <c r="R250" s="192">
        <f>Q250*H250</f>
        <v>0</v>
      </c>
      <c r="S250" s="192">
        <v>0</v>
      </c>
      <c r="T250" s="193">
        <f>S250*H250</f>
        <v>0</v>
      </c>
      <c r="AR250" s="194" t="s">
        <v>264</v>
      </c>
      <c r="AT250" s="194" t="s">
        <v>153</v>
      </c>
      <c r="AU250" s="194" t="s">
        <v>87</v>
      </c>
      <c r="AY250" s="17" t="s">
        <v>151</v>
      </c>
      <c r="BE250" s="195">
        <f>IF(N250="základní",J250,0)</f>
        <v>0</v>
      </c>
      <c r="BF250" s="195">
        <f>IF(N250="snížená",J250,0)</f>
        <v>0</v>
      </c>
      <c r="BG250" s="195">
        <f>IF(N250="zákl. přenesená",J250,0)</f>
        <v>0</v>
      </c>
      <c r="BH250" s="195">
        <f>IF(N250="sníž. přenesená",J250,0)</f>
        <v>0</v>
      </c>
      <c r="BI250" s="195">
        <f>IF(N250="nulová",J250,0)</f>
        <v>0</v>
      </c>
      <c r="BJ250" s="17" t="s">
        <v>14</v>
      </c>
      <c r="BK250" s="195">
        <f>ROUND(I250*H250,2)</f>
        <v>0</v>
      </c>
      <c r="BL250" s="17" t="s">
        <v>264</v>
      </c>
      <c r="BM250" s="194" t="s">
        <v>1427</v>
      </c>
    </row>
    <row r="251" spans="2:63" s="10" customFormat="1" ht="22.9" customHeight="1">
      <c r="B251" s="169"/>
      <c r="C251" s="170"/>
      <c r="D251" s="171" t="s">
        <v>77</v>
      </c>
      <c r="E251" s="208" t="s">
        <v>1055</v>
      </c>
      <c r="F251" s="208" t="s">
        <v>1056</v>
      </c>
      <c r="G251" s="170"/>
      <c r="H251" s="170"/>
      <c r="I251" s="173"/>
      <c r="J251" s="209">
        <f>BK251</f>
        <v>0</v>
      </c>
      <c r="K251" s="170"/>
      <c r="L251" s="175"/>
      <c r="M251" s="176"/>
      <c r="N251" s="177"/>
      <c r="O251" s="177"/>
      <c r="P251" s="178">
        <f>SUM(P252:P256)</f>
        <v>0</v>
      </c>
      <c r="Q251" s="177"/>
      <c r="R251" s="178">
        <f>SUM(R252:R256)</f>
        <v>0.0772</v>
      </c>
      <c r="S251" s="177"/>
      <c r="T251" s="179">
        <f>SUM(T252:T256)</f>
        <v>0</v>
      </c>
      <c r="AR251" s="180" t="s">
        <v>87</v>
      </c>
      <c r="AT251" s="181" t="s">
        <v>77</v>
      </c>
      <c r="AU251" s="181" t="s">
        <v>14</v>
      </c>
      <c r="AY251" s="180" t="s">
        <v>151</v>
      </c>
      <c r="BK251" s="182">
        <f>SUM(BK252:BK256)</f>
        <v>0</v>
      </c>
    </row>
    <row r="252" spans="2:65" s="1" customFormat="1" ht="24" customHeight="1">
      <c r="B252" s="34"/>
      <c r="C252" s="183" t="s">
        <v>563</v>
      </c>
      <c r="D252" s="183" t="s">
        <v>153</v>
      </c>
      <c r="E252" s="184" t="s">
        <v>1097</v>
      </c>
      <c r="F252" s="185" t="s">
        <v>1098</v>
      </c>
      <c r="G252" s="186" t="s">
        <v>412</v>
      </c>
      <c r="H252" s="187">
        <v>20</v>
      </c>
      <c r="I252" s="188"/>
      <c r="J252" s="189">
        <f>ROUND(I252*H252,2)</f>
        <v>0</v>
      </c>
      <c r="K252" s="185" t="s">
        <v>157</v>
      </c>
      <c r="L252" s="38"/>
      <c r="M252" s="190" t="s">
        <v>1</v>
      </c>
      <c r="N252" s="191" t="s">
        <v>43</v>
      </c>
      <c r="O252" s="66"/>
      <c r="P252" s="192">
        <f>O252*H252</f>
        <v>0</v>
      </c>
      <c r="Q252" s="192">
        <v>0</v>
      </c>
      <c r="R252" s="192">
        <f>Q252*H252</f>
        <v>0</v>
      </c>
      <c r="S252" s="192">
        <v>0</v>
      </c>
      <c r="T252" s="193">
        <f>S252*H252</f>
        <v>0</v>
      </c>
      <c r="AR252" s="194" t="s">
        <v>264</v>
      </c>
      <c r="AT252" s="194" t="s">
        <v>153</v>
      </c>
      <c r="AU252" s="194" t="s">
        <v>87</v>
      </c>
      <c r="AY252" s="17" t="s">
        <v>151</v>
      </c>
      <c r="BE252" s="195">
        <f>IF(N252="základní",J252,0)</f>
        <v>0</v>
      </c>
      <c r="BF252" s="195">
        <f>IF(N252="snížená",J252,0)</f>
        <v>0</v>
      </c>
      <c r="BG252" s="195">
        <f>IF(N252="zákl. přenesená",J252,0)</f>
        <v>0</v>
      </c>
      <c r="BH252" s="195">
        <f>IF(N252="sníž. přenesená",J252,0)</f>
        <v>0</v>
      </c>
      <c r="BI252" s="195">
        <f>IF(N252="nulová",J252,0)</f>
        <v>0</v>
      </c>
      <c r="BJ252" s="17" t="s">
        <v>14</v>
      </c>
      <c r="BK252" s="195">
        <f>ROUND(I252*H252,2)</f>
        <v>0</v>
      </c>
      <c r="BL252" s="17" t="s">
        <v>264</v>
      </c>
      <c r="BM252" s="194" t="s">
        <v>1428</v>
      </c>
    </row>
    <row r="253" spans="2:65" s="1" customFormat="1" ht="16.5" customHeight="1">
      <c r="B253" s="34"/>
      <c r="C253" s="236" t="s">
        <v>567</v>
      </c>
      <c r="D253" s="236" t="s">
        <v>318</v>
      </c>
      <c r="E253" s="237" t="s">
        <v>1429</v>
      </c>
      <c r="F253" s="238" t="s">
        <v>1430</v>
      </c>
      <c r="G253" s="239" t="s">
        <v>229</v>
      </c>
      <c r="H253" s="240">
        <v>24.4</v>
      </c>
      <c r="I253" s="241"/>
      <c r="J253" s="242">
        <f>ROUND(I253*H253,2)</f>
        <v>0</v>
      </c>
      <c r="K253" s="238" t="s">
        <v>157</v>
      </c>
      <c r="L253" s="243"/>
      <c r="M253" s="244" t="s">
        <v>1</v>
      </c>
      <c r="N253" s="245" t="s">
        <v>43</v>
      </c>
      <c r="O253" s="66"/>
      <c r="P253" s="192">
        <f>O253*H253</f>
        <v>0</v>
      </c>
      <c r="Q253" s="192">
        <v>0.003</v>
      </c>
      <c r="R253" s="192">
        <f>Q253*H253</f>
        <v>0.0732</v>
      </c>
      <c r="S253" s="192">
        <v>0</v>
      </c>
      <c r="T253" s="193">
        <f>S253*H253</f>
        <v>0</v>
      </c>
      <c r="AR253" s="194" t="s">
        <v>430</v>
      </c>
      <c r="AT253" s="194" t="s">
        <v>318</v>
      </c>
      <c r="AU253" s="194" t="s">
        <v>87</v>
      </c>
      <c r="AY253" s="17" t="s">
        <v>151</v>
      </c>
      <c r="BE253" s="195">
        <f>IF(N253="základní",J253,0)</f>
        <v>0</v>
      </c>
      <c r="BF253" s="195">
        <f>IF(N253="snížená",J253,0)</f>
        <v>0</v>
      </c>
      <c r="BG253" s="195">
        <f>IF(N253="zákl. přenesená",J253,0)</f>
        <v>0</v>
      </c>
      <c r="BH253" s="195">
        <f>IF(N253="sníž. přenesená",J253,0)</f>
        <v>0</v>
      </c>
      <c r="BI253" s="195">
        <f>IF(N253="nulová",J253,0)</f>
        <v>0</v>
      </c>
      <c r="BJ253" s="17" t="s">
        <v>14</v>
      </c>
      <c r="BK253" s="195">
        <f>ROUND(I253*H253,2)</f>
        <v>0</v>
      </c>
      <c r="BL253" s="17" t="s">
        <v>264</v>
      </c>
      <c r="BM253" s="194" t="s">
        <v>1431</v>
      </c>
    </row>
    <row r="254" spans="2:51" s="12" customFormat="1" ht="11.25">
      <c r="B254" s="210"/>
      <c r="C254" s="211"/>
      <c r="D254" s="212" t="s">
        <v>202</v>
      </c>
      <c r="E254" s="213" t="s">
        <v>1</v>
      </c>
      <c r="F254" s="214" t="s">
        <v>1424</v>
      </c>
      <c r="G254" s="211"/>
      <c r="H254" s="215">
        <v>24.4</v>
      </c>
      <c r="I254" s="216"/>
      <c r="J254" s="211"/>
      <c r="K254" s="211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202</v>
      </c>
      <c r="AU254" s="221" t="s">
        <v>87</v>
      </c>
      <c r="AV254" s="12" t="s">
        <v>87</v>
      </c>
      <c r="AW254" s="12" t="s">
        <v>34</v>
      </c>
      <c r="AX254" s="12" t="s">
        <v>14</v>
      </c>
      <c r="AY254" s="221" t="s">
        <v>151</v>
      </c>
    </row>
    <row r="255" spans="2:65" s="1" customFormat="1" ht="16.5" customHeight="1">
      <c r="B255" s="34"/>
      <c r="C255" s="236" t="s">
        <v>572</v>
      </c>
      <c r="D255" s="236" t="s">
        <v>318</v>
      </c>
      <c r="E255" s="237" t="s">
        <v>1106</v>
      </c>
      <c r="F255" s="238" t="s">
        <v>1107</v>
      </c>
      <c r="G255" s="239" t="s">
        <v>1108</v>
      </c>
      <c r="H255" s="240">
        <v>20</v>
      </c>
      <c r="I255" s="241"/>
      <c r="J255" s="242">
        <f>ROUND(I255*H255,2)</f>
        <v>0</v>
      </c>
      <c r="K255" s="238" t="s">
        <v>157</v>
      </c>
      <c r="L255" s="243"/>
      <c r="M255" s="244" t="s">
        <v>1</v>
      </c>
      <c r="N255" s="245" t="s">
        <v>43</v>
      </c>
      <c r="O255" s="66"/>
      <c r="P255" s="192">
        <f>O255*H255</f>
        <v>0</v>
      </c>
      <c r="Q255" s="192">
        <v>0.0002</v>
      </c>
      <c r="R255" s="192">
        <f>Q255*H255</f>
        <v>0.004</v>
      </c>
      <c r="S255" s="192">
        <v>0</v>
      </c>
      <c r="T255" s="193">
        <f>S255*H255</f>
        <v>0</v>
      </c>
      <c r="AR255" s="194" t="s">
        <v>430</v>
      </c>
      <c r="AT255" s="194" t="s">
        <v>318</v>
      </c>
      <c r="AU255" s="194" t="s">
        <v>87</v>
      </c>
      <c r="AY255" s="17" t="s">
        <v>151</v>
      </c>
      <c r="BE255" s="195">
        <f>IF(N255="základní",J255,0)</f>
        <v>0</v>
      </c>
      <c r="BF255" s="195">
        <f>IF(N255="snížená",J255,0)</f>
        <v>0</v>
      </c>
      <c r="BG255" s="195">
        <f>IF(N255="zákl. přenesená",J255,0)</f>
        <v>0</v>
      </c>
      <c r="BH255" s="195">
        <f>IF(N255="sníž. přenesená",J255,0)</f>
        <v>0</v>
      </c>
      <c r="BI255" s="195">
        <f>IF(N255="nulová",J255,0)</f>
        <v>0</v>
      </c>
      <c r="BJ255" s="17" t="s">
        <v>14</v>
      </c>
      <c r="BK255" s="195">
        <f>ROUND(I255*H255,2)</f>
        <v>0</v>
      </c>
      <c r="BL255" s="17" t="s">
        <v>264</v>
      </c>
      <c r="BM255" s="194" t="s">
        <v>1432</v>
      </c>
    </row>
    <row r="256" spans="2:65" s="1" customFormat="1" ht="24" customHeight="1">
      <c r="B256" s="34"/>
      <c r="C256" s="183" t="s">
        <v>577</v>
      </c>
      <c r="D256" s="183" t="s">
        <v>153</v>
      </c>
      <c r="E256" s="184" t="s">
        <v>1433</v>
      </c>
      <c r="F256" s="185" t="s">
        <v>1434</v>
      </c>
      <c r="G256" s="186" t="s">
        <v>237</v>
      </c>
      <c r="H256" s="187">
        <v>0.077</v>
      </c>
      <c r="I256" s="188"/>
      <c r="J256" s="189">
        <f>ROUND(I256*H256,2)</f>
        <v>0</v>
      </c>
      <c r="K256" s="185" t="s">
        <v>157</v>
      </c>
      <c r="L256" s="38"/>
      <c r="M256" s="190" t="s">
        <v>1</v>
      </c>
      <c r="N256" s="191" t="s">
        <v>43</v>
      </c>
      <c r="O256" s="66"/>
      <c r="P256" s="192">
        <f>O256*H256</f>
        <v>0</v>
      </c>
      <c r="Q256" s="192">
        <v>0</v>
      </c>
      <c r="R256" s="192">
        <f>Q256*H256</f>
        <v>0</v>
      </c>
      <c r="S256" s="192">
        <v>0</v>
      </c>
      <c r="T256" s="193">
        <f>S256*H256</f>
        <v>0</v>
      </c>
      <c r="AR256" s="194" t="s">
        <v>264</v>
      </c>
      <c r="AT256" s="194" t="s">
        <v>153</v>
      </c>
      <c r="AU256" s="194" t="s">
        <v>87</v>
      </c>
      <c r="AY256" s="17" t="s">
        <v>151</v>
      </c>
      <c r="BE256" s="195">
        <f>IF(N256="základní",J256,0)</f>
        <v>0</v>
      </c>
      <c r="BF256" s="195">
        <f>IF(N256="snížená",J256,0)</f>
        <v>0</v>
      </c>
      <c r="BG256" s="195">
        <f>IF(N256="zákl. přenesená",J256,0)</f>
        <v>0</v>
      </c>
      <c r="BH256" s="195">
        <f>IF(N256="sníž. přenesená",J256,0)</f>
        <v>0</v>
      </c>
      <c r="BI256" s="195">
        <f>IF(N256="nulová",J256,0)</f>
        <v>0</v>
      </c>
      <c r="BJ256" s="17" t="s">
        <v>14</v>
      </c>
      <c r="BK256" s="195">
        <f>ROUND(I256*H256,2)</f>
        <v>0</v>
      </c>
      <c r="BL256" s="17" t="s">
        <v>264</v>
      </c>
      <c r="BM256" s="194" t="s">
        <v>1435</v>
      </c>
    </row>
    <row r="257" spans="2:63" s="10" customFormat="1" ht="22.9" customHeight="1">
      <c r="B257" s="169"/>
      <c r="C257" s="170"/>
      <c r="D257" s="171" t="s">
        <v>77</v>
      </c>
      <c r="E257" s="208" t="s">
        <v>1436</v>
      </c>
      <c r="F257" s="208" t="s">
        <v>1437</v>
      </c>
      <c r="G257" s="170"/>
      <c r="H257" s="170"/>
      <c r="I257" s="173"/>
      <c r="J257" s="209">
        <f>BK257</f>
        <v>0</v>
      </c>
      <c r="K257" s="170"/>
      <c r="L257" s="175"/>
      <c r="M257" s="176"/>
      <c r="N257" s="177"/>
      <c r="O257" s="177"/>
      <c r="P257" s="178">
        <f>SUM(P258:P261)</f>
        <v>0</v>
      </c>
      <c r="Q257" s="177"/>
      <c r="R257" s="178">
        <f>SUM(R258:R261)</f>
        <v>0.6716429999999999</v>
      </c>
      <c r="S257" s="177"/>
      <c r="T257" s="179">
        <f>SUM(T258:T261)</f>
        <v>0</v>
      </c>
      <c r="AR257" s="180" t="s">
        <v>87</v>
      </c>
      <c r="AT257" s="181" t="s">
        <v>77</v>
      </c>
      <c r="AU257" s="181" t="s">
        <v>14</v>
      </c>
      <c r="AY257" s="180" t="s">
        <v>151</v>
      </c>
      <c r="BK257" s="182">
        <f>SUM(BK258:BK261)</f>
        <v>0</v>
      </c>
    </row>
    <row r="258" spans="2:65" s="1" customFormat="1" ht="24" customHeight="1">
      <c r="B258" s="34"/>
      <c r="C258" s="183" t="s">
        <v>583</v>
      </c>
      <c r="D258" s="183" t="s">
        <v>153</v>
      </c>
      <c r="E258" s="184" t="s">
        <v>1438</v>
      </c>
      <c r="F258" s="185" t="s">
        <v>1439</v>
      </c>
      <c r="G258" s="186" t="s">
        <v>188</v>
      </c>
      <c r="H258" s="187">
        <v>1066.1</v>
      </c>
      <c r="I258" s="188"/>
      <c r="J258" s="189">
        <f>ROUND(I258*H258,2)</f>
        <v>0</v>
      </c>
      <c r="K258" s="185" t="s">
        <v>157</v>
      </c>
      <c r="L258" s="38"/>
      <c r="M258" s="190" t="s">
        <v>1</v>
      </c>
      <c r="N258" s="191" t="s">
        <v>43</v>
      </c>
      <c r="O258" s="66"/>
      <c r="P258" s="192">
        <f>O258*H258</f>
        <v>0</v>
      </c>
      <c r="Q258" s="192">
        <v>0</v>
      </c>
      <c r="R258" s="192">
        <f>Q258*H258</f>
        <v>0</v>
      </c>
      <c r="S258" s="192">
        <v>0</v>
      </c>
      <c r="T258" s="193">
        <f>S258*H258</f>
        <v>0</v>
      </c>
      <c r="AR258" s="194" t="s">
        <v>264</v>
      </c>
      <c r="AT258" s="194" t="s">
        <v>153</v>
      </c>
      <c r="AU258" s="194" t="s">
        <v>87</v>
      </c>
      <c r="AY258" s="17" t="s">
        <v>151</v>
      </c>
      <c r="BE258" s="195">
        <f>IF(N258="základní",J258,0)</f>
        <v>0</v>
      </c>
      <c r="BF258" s="195">
        <f>IF(N258="snížená",J258,0)</f>
        <v>0</v>
      </c>
      <c r="BG258" s="195">
        <f>IF(N258="zákl. přenesená",J258,0)</f>
        <v>0</v>
      </c>
      <c r="BH258" s="195">
        <f>IF(N258="sníž. přenesená",J258,0)</f>
        <v>0</v>
      </c>
      <c r="BI258" s="195">
        <f>IF(N258="nulová",J258,0)</f>
        <v>0</v>
      </c>
      <c r="BJ258" s="17" t="s">
        <v>14</v>
      </c>
      <c r="BK258" s="195">
        <f>ROUND(I258*H258,2)</f>
        <v>0</v>
      </c>
      <c r="BL258" s="17" t="s">
        <v>264</v>
      </c>
      <c r="BM258" s="194" t="s">
        <v>1440</v>
      </c>
    </row>
    <row r="259" spans="2:51" s="12" customFormat="1" ht="11.25">
      <c r="B259" s="210"/>
      <c r="C259" s="211"/>
      <c r="D259" s="212" t="s">
        <v>202</v>
      </c>
      <c r="E259" s="213" t="s">
        <v>1</v>
      </c>
      <c r="F259" s="214" t="s">
        <v>1441</v>
      </c>
      <c r="G259" s="211"/>
      <c r="H259" s="215">
        <v>1066.1</v>
      </c>
      <c r="I259" s="216"/>
      <c r="J259" s="211"/>
      <c r="K259" s="211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202</v>
      </c>
      <c r="AU259" s="221" t="s">
        <v>87</v>
      </c>
      <c r="AV259" s="12" t="s">
        <v>87</v>
      </c>
      <c r="AW259" s="12" t="s">
        <v>34</v>
      </c>
      <c r="AX259" s="12" t="s">
        <v>14</v>
      </c>
      <c r="AY259" s="221" t="s">
        <v>151</v>
      </c>
    </row>
    <row r="260" spans="2:65" s="1" customFormat="1" ht="16.5" customHeight="1">
      <c r="B260" s="34"/>
      <c r="C260" s="236" t="s">
        <v>588</v>
      </c>
      <c r="D260" s="236" t="s">
        <v>318</v>
      </c>
      <c r="E260" s="237" t="s">
        <v>1442</v>
      </c>
      <c r="F260" s="238" t="s">
        <v>1443</v>
      </c>
      <c r="G260" s="239" t="s">
        <v>188</v>
      </c>
      <c r="H260" s="240">
        <v>1119.405</v>
      </c>
      <c r="I260" s="241"/>
      <c r="J260" s="242">
        <f>ROUND(I260*H260,2)</f>
        <v>0</v>
      </c>
      <c r="K260" s="238" t="s">
        <v>1</v>
      </c>
      <c r="L260" s="243"/>
      <c r="M260" s="244" t="s">
        <v>1</v>
      </c>
      <c r="N260" s="245" t="s">
        <v>43</v>
      </c>
      <c r="O260" s="66"/>
      <c r="P260" s="192">
        <f>O260*H260</f>
        <v>0</v>
      </c>
      <c r="Q260" s="192">
        <v>0.0006</v>
      </c>
      <c r="R260" s="192">
        <f>Q260*H260</f>
        <v>0.6716429999999999</v>
      </c>
      <c r="S260" s="192">
        <v>0</v>
      </c>
      <c r="T260" s="193">
        <f>S260*H260</f>
        <v>0</v>
      </c>
      <c r="AR260" s="194" t="s">
        <v>430</v>
      </c>
      <c r="AT260" s="194" t="s">
        <v>318</v>
      </c>
      <c r="AU260" s="194" t="s">
        <v>87</v>
      </c>
      <c r="AY260" s="17" t="s">
        <v>151</v>
      </c>
      <c r="BE260" s="195">
        <f>IF(N260="základní",J260,0)</f>
        <v>0</v>
      </c>
      <c r="BF260" s="195">
        <f>IF(N260="snížená",J260,0)</f>
        <v>0</v>
      </c>
      <c r="BG260" s="195">
        <f>IF(N260="zákl. přenesená",J260,0)</f>
        <v>0</v>
      </c>
      <c r="BH260" s="195">
        <f>IF(N260="sníž. přenesená",J260,0)</f>
        <v>0</v>
      </c>
      <c r="BI260" s="195">
        <f>IF(N260="nulová",J260,0)</f>
        <v>0</v>
      </c>
      <c r="BJ260" s="17" t="s">
        <v>14</v>
      </c>
      <c r="BK260" s="195">
        <f>ROUND(I260*H260,2)</f>
        <v>0</v>
      </c>
      <c r="BL260" s="17" t="s">
        <v>264</v>
      </c>
      <c r="BM260" s="194" t="s">
        <v>1444</v>
      </c>
    </row>
    <row r="261" spans="2:51" s="12" customFormat="1" ht="11.25">
      <c r="B261" s="210"/>
      <c r="C261" s="211"/>
      <c r="D261" s="212" t="s">
        <v>202</v>
      </c>
      <c r="E261" s="213" t="s">
        <v>1</v>
      </c>
      <c r="F261" s="214" t="s">
        <v>1445</v>
      </c>
      <c r="G261" s="211"/>
      <c r="H261" s="215">
        <v>1119.405</v>
      </c>
      <c r="I261" s="216"/>
      <c r="J261" s="211"/>
      <c r="K261" s="211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202</v>
      </c>
      <c r="AU261" s="221" t="s">
        <v>87</v>
      </c>
      <c r="AV261" s="12" t="s">
        <v>87</v>
      </c>
      <c r="AW261" s="12" t="s">
        <v>34</v>
      </c>
      <c r="AX261" s="12" t="s">
        <v>14</v>
      </c>
      <c r="AY261" s="221" t="s">
        <v>151</v>
      </c>
    </row>
    <row r="262" spans="2:63" s="10" customFormat="1" ht="22.9" customHeight="1">
      <c r="B262" s="169"/>
      <c r="C262" s="170"/>
      <c r="D262" s="171" t="s">
        <v>77</v>
      </c>
      <c r="E262" s="208" t="s">
        <v>1446</v>
      </c>
      <c r="F262" s="208" t="s">
        <v>1447</v>
      </c>
      <c r="G262" s="170"/>
      <c r="H262" s="170"/>
      <c r="I262" s="173"/>
      <c r="J262" s="209">
        <f>BK262</f>
        <v>0</v>
      </c>
      <c r="K262" s="170"/>
      <c r="L262" s="175"/>
      <c r="M262" s="176"/>
      <c r="N262" s="177"/>
      <c r="O262" s="177"/>
      <c r="P262" s="178">
        <f>SUM(P263:P267)</f>
        <v>0</v>
      </c>
      <c r="Q262" s="177"/>
      <c r="R262" s="178">
        <f>SUM(R263:R267)</f>
        <v>5.437109999999999</v>
      </c>
      <c r="S262" s="177"/>
      <c r="T262" s="179">
        <f>SUM(T263:T267)</f>
        <v>0</v>
      </c>
      <c r="AR262" s="180" t="s">
        <v>87</v>
      </c>
      <c r="AT262" s="181" t="s">
        <v>77</v>
      </c>
      <c r="AU262" s="181" t="s">
        <v>14</v>
      </c>
      <c r="AY262" s="180" t="s">
        <v>151</v>
      </c>
      <c r="BK262" s="182">
        <f>SUM(BK263:BK267)</f>
        <v>0</v>
      </c>
    </row>
    <row r="263" spans="2:65" s="1" customFormat="1" ht="24" customHeight="1">
      <c r="B263" s="34"/>
      <c r="C263" s="183" t="s">
        <v>593</v>
      </c>
      <c r="D263" s="183" t="s">
        <v>153</v>
      </c>
      <c r="E263" s="184" t="s">
        <v>1448</v>
      </c>
      <c r="F263" s="185" t="s">
        <v>1449</v>
      </c>
      <c r="G263" s="186" t="s">
        <v>188</v>
      </c>
      <c r="H263" s="187">
        <v>1066.1</v>
      </c>
      <c r="I263" s="188"/>
      <c r="J263" s="189">
        <f>ROUND(I263*H263,2)</f>
        <v>0</v>
      </c>
      <c r="K263" s="185" t="s">
        <v>157</v>
      </c>
      <c r="L263" s="38"/>
      <c r="M263" s="190" t="s">
        <v>1</v>
      </c>
      <c r="N263" s="191" t="s">
        <v>43</v>
      </c>
      <c r="O263" s="66"/>
      <c r="P263" s="192">
        <f>O263*H263</f>
        <v>0</v>
      </c>
      <c r="Q263" s="192">
        <v>0.0003</v>
      </c>
      <c r="R263" s="192">
        <f>Q263*H263</f>
        <v>0.31982999999999995</v>
      </c>
      <c r="S263" s="192">
        <v>0</v>
      </c>
      <c r="T263" s="193">
        <f>S263*H263</f>
        <v>0</v>
      </c>
      <c r="AR263" s="194" t="s">
        <v>264</v>
      </c>
      <c r="AT263" s="194" t="s">
        <v>153</v>
      </c>
      <c r="AU263" s="194" t="s">
        <v>87</v>
      </c>
      <c r="AY263" s="17" t="s">
        <v>151</v>
      </c>
      <c r="BE263" s="195">
        <f>IF(N263="základní",J263,0)</f>
        <v>0</v>
      </c>
      <c r="BF263" s="195">
        <f>IF(N263="snížená",J263,0)</f>
        <v>0</v>
      </c>
      <c r="BG263" s="195">
        <f>IF(N263="zákl. přenesená",J263,0)</f>
        <v>0</v>
      </c>
      <c r="BH263" s="195">
        <f>IF(N263="sníž. přenesená",J263,0)</f>
        <v>0</v>
      </c>
      <c r="BI263" s="195">
        <f>IF(N263="nulová",J263,0)</f>
        <v>0</v>
      </c>
      <c r="BJ263" s="17" t="s">
        <v>14</v>
      </c>
      <c r="BK263" s="195">
        <f>ROUND(I263*H263,2)</f>
        <v>0</v>
      </c>
      <c r="BL263" s="17" t="s">
        <v>264</v>
      </c>
      <c r="BM263" s="194" t="s">
        <v>1450</v>
      </c>
    </row>
    <row r="264" spans="2:65" s="1" customFormat="1" ht="24" customHeight="1">
      <c r="B264" s="34"/>
      <c r="C264" s="183" t="s">
        <v>618</v>
      </c>
      <c r="D264" s="183" t="s">
        <v>153</v>
      </c>
      <c r="E264" s="184" t="s">
        <v>1451</v>
      </c>
      <c r="F264" s="185" t="s">
        <v>1452</v>
      </c>
      <c r="G264" s="186" t="s">
        <v>188</v>
      </c>
      <c r="H264" s="187">
        <v>1066.1</v>
      </c>
      <c r="I264" s="188"/>
      <c r="J264" s="189">
        <f>ROUND(I264*H264,2)</f>
        <v>0</v>
      </c>
      <c r="K264" s="185" t="s">
        <v>1</v>
      </c>
      <c r="L264" s="38"/>
      <c r="M264" s="190" t="s">
        <v>1</v>
      </c>
      <c r="N264" s="191" t="s">
        <v>43</v>
      </c>
      <c r="O264" s="66"/>
      <c r="P264" s="192">
        <f>O264*H264</f>
        <v>0</v>
      </c>
      <c r="Q264" s="192">
        <v>0.0048</v>
      </c>
      <c r="R264" s="192">
        <f>Q264*H264</f>
        <v>5.117279999999999</v>
      </c>
      <c r="S264" s="192">
        <v>0</v>
      </c>
      <c r="T264" s="193">
        <f>S264*H264</f>
        <v>0</v>
      </c>
      <c r="AR264" s="194" t="s">
        <v>264</v>
      </c>
      <c r="AT264" s="194" t="s">
        <v>153</v>
      </c>
      <c r="AU264" s="194" t="s">
        <v>87</v>
      </c>
      <c r="AY264" s="17" t="s">
        <v>151</v>
      </c>
      <c r="BE264" s="195">
        <f>IF(N264="základní",J264,0)</f>
        <v>0</v>
      </c>
      <c r="BF264" s="195">
        <f>IF(N264="snížená",J264,0)</f>
        <v>0</v>
      </c>
      <c r="BG264" s="195">
        <f>IF(N264="zákl. přenesená",J264,0)</f>
        <v>0</v>
      </c>
      <c r="BH264" s="195">
        <f>IF(N264="sníž. přenesená",J264,0)</f>
        <v>0</v>
      </c>
      <c r="BI264" s="195">
        <f>IF(N264="nulová",J264,0)</f>
        <v>0</v>
      </c>
      <c r="BJ264" s="17" t="s">
        <v>14</v>
      </c>
      <c r="BK264" s="195">
        <f>ROUND(I264*H264,2)</f>
        <v>0</v>
      </c>
      <c r="BL264" s="17" t="s">
        <v>264</v>
      </c>
      <c r="BM264" s="194" t="s">
        <v>1453</v>
      </c>
    </row>
    <row r="265" spans="2:51" s="12" customFormat="1" ht="11.25">
      <c r="B265" s="210"/>
      <c r="C265" s="211"/>
      <c r="D265" s="212" t="s">
        <v>202</v>
      </c>
      <c r="E265" s="213" t="s">
        <v>1</v>
      </c>
      <c r="F265" s="214" t="s">
        <v>1454</v>
      </c>
      <c r="G265" s="211"/>
      <c r="H265" s="215">
        <v>1066.1</v>
      </c>
      <c r="I265" s="216"/>
      <c r="J265" s="211"/>
      <c r="K265" s="211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202</v>
      </c>
      <c r="AU265" s="221" t="s">
        <v>87</v>
      </c>
      <c r="AV265" s="12" t="s">
        <v>87</v>
      </c>
      <c r="AW265" s="12" t="s">
        <v>34</v>
      </c>
      <c r="AX265" s="12" t="s">
        <v>14</v>
      </c>
      <c r="AY265" s="221" t="s">
        <v>151</v>
      </c>
    </row>
    <row r="266" spans="2:65" s="1" customFormat="1" ht="24" customHeight="1">
      <c r="B266" s="34"/>
      <c r="C266" s="183" t="s">
        <v>623</v>
      </c>
      <c r="D266" s="183" t="s">
        <v>153</v>
      </c>
      <c r="E266" s="184" t="s">
        <v>1455</v>
      </c>
      <c r="F266" s="185" t="s">
        <v>1456</v>
      </c>
      <c r="G266" s="186" t="s">
        <v>188</v>
      </c>
      <c r="H266" s="187">
        <v>1065.47</v>
      </c>
      <c r="I266" s="188"/>
      <c r="J266" s="189">
        <f>ROUND(I266*H266,2)</f>
        <v>0</v>
      </c>
      <c r="K266" s="185" t="s">
        <v>1</v>
      </c>
      <c r="L266" s="38"/>
      <c r="M266" s="190" t="s">
        <v>1</v>
      </c>
      <c r="N266" s="191" t="s">
        <v>43</v>
      </c>
      <c r="O266" s="66"/>
      <c r="P266" s="192">
        <f>O266*H266</f>
        <v>0</v>
      </c>
      <c r="Q266" s="192">
        <v>0</v>
      </c>
      <c r="R266" s="192">
        <f>Q266*H266</f>
        <v>0</v>
      </c>
      <c r="S266" s="192">
        <v>0</v>
      </c>
      <c r="T266" s="193">
        <f>S266*H266</f>
        <v>0</v>
      </c>
      <c r="AR266" s="194" t="s">
        <v>264</v>
      </c>
      <c r="AT266" s="194" t="s">
        <v>153</v>
      </c>
      <c r="AU266" s="194" t="s">
        <v>87</v>
      </c>
      <c r="AY266" s="17" t="s">
        <v>151</v>
      </c>
      <c r="BE266" s="195">
        <f>IF(N266="základní",J266,0)</f>
        <v>0</v>
      </c>
      <c r="BF266" s="195">
        <f>IF(N266="snížená",J266,0)</f>
        <v>0</v>
      </c>
      <c r="BG266" s="195">
        <f>IF(N266="zákl. přenesená",J266,0)</f>
        <v>0</v>
      </c>
      <c r="BH266" s="195">
        <f>IF(N266="sníž. přenesená",J266,0)</f>
        <v>0</v>
      </c>
      <c r="BI266" s="195">
        <f>IF(N266="nulová",J266,0)</f>
        <v>0</v>
      </c>
      <c r="BJ266" s="17" t="s">
        <v>14</v>
      </c>
      <c r="BK266" s="195">
        <f>ROUND(I266*H266,2)</f>
        <v>0</v>
      </c>
      <c r="BL266" s="17" t="s">
        <v>264</v>
      </c>
      <c r="BM266" s="194" t="s">
        <v>1457</v>
      </c>
    </row>
    <row r="267" spans="2:47" s="1" customFormat="1" ht="19.5">
      <c r="B267" s="34"/>
      <c r="C267" s="35"/>
      <c r="D267" s="212" t="s">
        <v>515</v>
      </c>
      <c r="E267" s="35"/>
      <c r="F267" s="256" t="s">
        <v>1458</v>
      </c>
      <c r="G267" s="35"/>
      <c r="H267" s="35"/>
      <c r="I267" s="110"/>
      <c r="J267" s="35"/>
      <c r="K267" s="35"/>
      <c r="L267" s="38"/>
      <c r="M267" s="257"/>
      <c r="N267" s="66"/>
      <c r="O267" s="66"/>
      <c r="P267" s="66"/>
      <c r="Q267" s="66"/>
      <c r="R267" s="66"/>
      <c r="S267" s="66"/>
      <c r="T267" s="67"/>
      <c r="AT267" s="17" t="s">
        <v>515</v>
      </c>
      <c r="AU267" s="17" t="s">
        <v>87</v>
      </c>
    </row>
    <row r="268" spans="2:63" s="10" customFormat="1" ht="22.9" customHeight="1">
      <c r="B268" s="169"/>
      <c r="C268" s="170"/>
      <c r="D268" s="171" t="s">
        <v>77</v>
      </c>
      <c r="E268" s="208" t="s">
        <v>1219</v>
      </c>
      <c r="F268" s="208" t="s">
        <v>1220</v>
      </c>
      <c r="G268" s="170"/>
      <c r="H268" s="170"/>
      <c r="I268" s="173"/>
      <c r="J268" s="209">
        <f>BK268</f>
        <v>0</v>
      </c>
      <c r="K268" s="170"/>
      <c r="L268" s="175"/>
      <c r="M268" s="176"/>
      <c r="N268" s="177"/>
      <c r="O268" s="177"/>
      <c r="P268" s="178">
        <f>SUM(P269:P270)</f>
        <v>0</v>
      </c>
      <c r="Q268" s="177"/>
      <c r="R268" s="178">
        <f>SUM(R269:R270)</f>
        <v>0.3516051</v>
      </c>
      <c r="S268" s="177"/>
      <c r="T268" s="179">
        <f>SUM(T269:T270)</f>
        <v>0</v>
      </c>
      <c r="AR268" s="180" t="s">
        <v>87</v>
      </c>
      <c r="AT268" s="181" t="s">
        <v>77</v>
      </c>
      <c r="AU268" s="181" t="s">
        <v>14</v>
      </c>
      <c r="AY268" s="180" t="s">
        <v>151</v>
      </c>
      <c r="BK268" s="182">
        <f>SUM(BK269:BK270)</f>
        <v>0</v>
      </c>
    </row>
    <row r="269" spans="2:65" s="1" customFormat="1" ht="24" customHeight="1">
      <c r="B269" s="34"/>
      <c r="C269" s="183" t="s">
        <v>628</v>
      </c>
      <c r="D269" s="183" t="s">
        <v>153</v>
      </c>
      <c r="E269" s="184" t="s">
        <v>1459</v>
      </c>
      <c r="F269" s="185" t="s">
        <v>1460</v>
      </c>
      <c r="G269" s="186" t="s">
        <v>188</v>
      </c>
      <c r="H269" s="187">
        <v>1065.47</v>
      </c>
      <c r="I269" s="188"/>
      <c r="J269" s="189">
        <f>ROUND(I269*H269,2)</f>
        <v>0</v>
      </c>
      <c r="K269" s="185" t="s">
        <v>157</v>
      </c>
      <c r="L269" s="38"/>
      <c r="M269" s="190" t="s">
        <v>1</v>
      </c>
      <c r="N269" s="191" t="s">
        <v>43</v>
      </c>
      <c r="O269" s="66"/>
      <c r="P269" s="192">
        <f>O269*H269</f>
        <v>0</v>
      </c>
      <c r="Q269" s="192">
        <v>0.00033</v>
      </c>
      <c r="R269" s="192">
        <f>Q269*H269</f>
        <v>0.3516051</v>
      </c>
      <c r="S269" s="192">
        <v>0</v>
      </c>
      <c r="T269" s="193">
        <f>S269*H269</f>
        <v>0</v>
      </c>
      <c r="AR269" s="194" t="s">
        <v>264</v>
      </c>
      <c r="AT269" s="194" t="s">
        <v>153</v>
      </c>
      <c r="AU269" s="194" t="s">
        <v>87</v>
      </c>
      <c r="AY269" s="17" t="s">
        <v>151</v>
      </c>
      <c r="BE269" s="195">
        <f>IF(N269="základní",J269,0)</f>
        <v>0</v>
      </c>
      <c r="BF269" s="195">
        <f>IF(N269="snížená",J269,0)</f>
        <v>0</v>
      </c>
      <c r="BG269" s="195">
        <f>IF(N269="zákl. přenesená",J269,0)</f>
        <v>0</v>
      </c>
      <c r="BH269" s="195">
        <f>IF(N269="sníž. přenesená",J269,0)</f>
        <v>0</v>
      </c>
      <c r="BI269" s="195">
        <f>IF(N269="nulová",J269,0)</f>
        <v>0</v>
      </c>
      <c r="BJ269" s="17" t="s">
        <v>14</v>
      </c>
      <c r="BK269" s="195">
        <f>ROUND(I269*H269,2)</f>
        <v>0</v>
      </c>
      <c r="BL269" s="17" t="s">
        <v>264</v>
      </c>
      <c r="BM269" s="194" t="s">
        <v>1461</v>
      </c>
    </row>
    <row r="270" spans="2:51" s="12" customFormat="1" ht="11.25">
      <c r="B270" s="210"/>
      <c r="C270" s="211"/>
      <c r="D270" s="212" t="s">
        <v>202</v>
      </c>
      <c r="E270" s="213" t="s">
        <v>1</v>
      </c>
      <c r="F270" s="214" t="s">
        <v>1462</v>
      </c>
      <c r="G270" s="211"/>
      <c r="H270" s="215">
        <v>1065.47</v>
      </c>
      <c r="I270" s="216"/>
      <c r="J270" s="211"/>
      <c r="K270" s="211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202</v>
      </c>
      <c r="AU270" s="221" t="s">
        <v>87</v>
      </c>
      <c r="AV270" s="12" t="s">
        <v>87</v>
      </c>
      <c r="AW270" s="12" t="s">
        <v>34</v>
      </c>
      <c r="AX270" s="12" t="s">
        <v>14</v>
      </c>
      <c r="AY270" s="221" t="s">
        <v>151</v>
      </c>
    </row>
    <row r="271" spans="2:63" s="10" customFormat="1" ht="25.9" customHeight="1">
      <c r="B271" s="169"/>
      <c r="C271" s="170"/>
      <c r="D271" s="171" t="s">
        <v>77</v>
      </c>
      <c r="E271" s="172" t="s">
        <v>318</v>
      </c>
      <c r="F271" s="172" t="s">
        <v>1463</v>
      </c>
      <c r="G271" s="170"/>
      <c r="H271" s="170"/>
      <c r="I271" s="173"/>
      <c r="J271" s="174">
        <f>BK271</f>
        <v>0</v>
      </c>
      <c r="K271" s="170"/>
      <c r="L271" s="175"/>
      <c r="M271" s="176"/>
      <c r="N271" s="177"/>
      <c r="O271" s="177"/>
      <c r="P271" s="178">
        <f>P272</f>
        <v>0</v>
      </c>
      <c r="Q271" s="177"/>
      <c r="R271" s="178">
        <f>R272</f>
        <v>0</v>
      </c>
      <c r="S271" s="177"/>
      <c r="T271" s="179">
        <f>T272</f>
        <v>0</v>
      </c>
      <c r="AR271" s="180" t="s">
        <v>163</v>
      </c>
      <c r="AT271" s="181" t="s">
        <v>77</v>
      </c>
      <c r="AU271" s="181" t="s">
        <v>78</v>
      </c>
      <c r="AY271" s="180" t="s">
        <v>151</v>
      </c>
      <c r="BK271" s="182">
        <f>BK272</f>
        <v>0</v>
      </c>
    </row>
    <row r="272" spans="2:63" s="10" customFormat="1" ht="22.9" customHeight="1">
      <c r="B272" s="169"/>
      <c r="C272" s="170"/>
      <c r="D272" s="171" t="s">
        <v>77</v>
      </c>
      <c r="E272" s="208" t="s">
        <v>1464</v>
      </c>
      <c r="F272" s="208" t="s">
        <v>1465</v>
      </c>
      <c r="G272" s="170"/>
      <c r="H272" s="170"/>
      <c r="I272" s="173"/>
      <c r="J272" s="209">
        <f>BK272</f>
        <v>0</v>
      </c>
      <c r="K272" s="170"/>
      <c r="L272" s="175"/>
      <c r="M272" s="176"/>
      <c r="N272" s="177"/>
      <c r="O272" s="177"/>
      <c r="P272" s="178">
        <f>SUM(P273:P284)</f>
        <v>0</v>
      </c>
      <c r="Q272" s="177"/>
      <c r="R272" s="178">
        <f>SUM(R273:R284)</f>
        <v>0</v>
      </c>
      <c r="S272" s="177"/>
      <c r="T272" s="179">
        <f>SUM(T273:T284)</f>
        <v>0</v>
      </c>
      <c r="AR272" s="180" t="s">
        <v>14</v>
      </c>
      <c r="AT272" s="181" t="s">
        <v>77</v>
      </c>
      <c r="AU272" s="181" t="s">
        <v>14</v>
      </c>
      <c r="AY272" s="180" t="s">
        <v>151</v>
      </c>
      <c r="BK272" s="182">
        <f>SUM(BK273:BK284)</f>
        <v>0</v>
      </c>
    </row>
    <row r="273" spans="2:65" s="1" customFormat="1" ht="36" customHeight="1">
      <c r="B273" s="34"/>
      <c r="C273" s="183" t="s">
        <v>633</v>
      </c>
      <c r="D273" s="183" t="s">
        <v>153</v>
      </c>
      <c r="E273" s="184" t="s">
        <v>1466</v>
      </c>
      <c r="F273" s="185" t="s">
        <v>1467</v>
      </c>
      <c r="G273" s="186" t="s">
        <v>188</v>
      </c>
      <c r="H273" s="187">
        <v>1149.2</v>
      </c>
      <c r="I273" s="188"/>
      <c r="J273" s="189">
        <f>ROUND(I273*H273,2)</f>
        <v>0</v>
      </c>
      <c r="K273" s="185" t="s">
        <v>1</v>
      </c>
      <c r="L273" s="38"/>
      <c r="M273" s="190" t="s">
        <v>1</v>
      </c>
      <c r="N273" s="191" t="s">
        <v>43</v>
      </c>
      <c r="O273" s="66"/>
      <c r="P273" s="192">
        <f>O273*H273</f>
        <v>0</v>
      </c>
      <c r="Q273" s="192">
        <v>0</v>
      </c>
      <c r="R273" s="192">
        <f>Q273*H273</f>
        <v>0</v>
      </c>
      <c r="S273" s="192">
        <v>0</v>
      </c>
      <c r="T273" s="193">
        <f>S273*H273</f>
        <v>0</v>
      </c>
      <c r="AR273" s="194" t="s">
        <v>167</v>
      </c>
      <c r="AT273" s="194" t="s">
        <v>153</v>
      </c>
      <c r="AU273" s="194" t="s">
        <v>87</v>
      </c>
      <c r="AY273" s="17" t="s">
        <v>151</v>
      </c>
      <c r="BE273" s="195">
        <f>IF(N273="základní",J273,0)</f>
        <v>0</v>
      </c>
      <c r="BF273" s="195">
        <f>IF(N273="snížená",J273,0)</f>
        <v>0</v>
      </c>
      <c r="BG273" s="195">
        <f>IF(N273="zákl. přenesená",J273,0)</f>
        <v>0</v>
      </c>
      <c r="BH273" s="195">
        <f>IF(N273="sníž. přenesená",J273,0)</f>
        <v>0</v>
      </c>
      <c r="BI273" s="195">
        <f>IF(N273="nulová",J273,0)</f>
        <v>0</v>
      </c>
      <c r="BJ273" s="17" t="s">
        <v>14</v>
      </c>
      <c r="BK273" s="195">
        <f>ROUND(I273*H273,2)</f>
        <v>0</v>
      </c>
      <c r="BL273" s="17" t="s">
        <v>167</v>
      </c>
      <c r="BM273" s="194" t="s">
        <v>1468</v>
      </c>
    </row>
    <row r="274" spans="2:47" s="1" customFormat="1" ht="126.75">
      <c r="B274" s="34"/>
      <c r="C274" s="35"/>
      <c r="D274" s="212" t="s">
        <v>515</v>
      </c>
      <c r="E274" s="35"/>
      <c r="F274" s="256" t="s">
        <v>1469</v>
      </c>
      <c r="G274" s="35"/>
      <c r="H274" s="35"/>
      <c r="I274" s="110"/>
      <c r="J274" s="35"/>
      <c r="K274" s="35"/>
      <c r="L274" s="38"/>
      <c r="M274" s="257"/>
      <c r="N274" s="66"/>
      <c r="O274" s="66"/>
      <c r="P274" s="66"/>
      <c r="Q274" s="66"/>
      <c r="R274" s="66"/>
      <c r="S274" s="66"/>
      <c r="T274" s="67"/>
      <c r="AT274" s="17" t="s">
        <v>515</v>
      </c>
      <c r="AU274" s="17" t="s">
        <v>87</v>
      </c>
    </row>
    <row r="275" spans="2:65" s="1" customFormat="1" ht="24" customHeight="1">
      <c r="B275" s="34"/>
      <c r="C275" s="183" t="s">
        <v>638</v>
      </c>
      <c r="D275" s="183" t="s">
        <v>153</v>
      </c>
      <c r="E275" s="184" t="s">
        <v>1470</v>
      </c>
      <c r="F275" s="185" t="s">
        <v>1471</v>
      </c>
      <c r="G275" s="186" t="s">
        <v>188</v>
      </c>
      <c r="H275" s="187">
        <v>270.32</v>
      </c>
      <c r="I275" s="188"/>
      <c r="J275" s="189">
        <f>ROUND(I275*H275,2)</f>
        <v>0</v>
      </c>
      <c r="K275" s="185" t="s">
        <v>1</v>
      </c>
      <c r="L275" s="38"/>
      <c r="M275" s="190" t="s">
        <v>1</v>
      </c>
      <c r="N275" s="191" t="s">
        <v>43</v>
      </c>
      <c r="O275" s="66"/>
      <c r="P275" s="192">
        <f>O275*H275</f>
        <v>0</v>
      </c>
      <c r="Q275" s="192">
        <v>0</v>
      </c>
      <c r="R275" s="192">
        <f>Q275*H275</f>
        <v>0</v>
      </c>
      <c r="S275" s="192">
        <v>0</v>
      </c>
      <c r="T275" s="193">
        <f>S275*H275</f>
        <v>0</v>
      </c>
      <c r="AR275" s="194" t="s">
        <v>167</v>
      </c>
      <c r="AT275" s="194" t="s">
        <v>153</v>
      </c>
      <c r="AU275" s="194" t="s">
        <v>87</v>
      </c>
      <c r="AY275" s="17" t="s">
        <v>151</v>
      </c>
      <c r="BE275" s="195">
        <f>IF(N275="základní",J275,0)</f>
        <v>0</v>
      </c>
      <c r="BF275" s="195">
        <f>IF(N275="snížená",J275,0)</f>
        <v>0</v>
      </c>
      <c r="BG275" s="195">
        <f>IF(N275="zákl. přenesená",J275,0)</f>
        <v>0</v>
      </c>
      <c r="BH275" s="195">
        <f>IF(N275="sníž. přenesená",J275,0)</f>
        <v>0</v>
      </c>
      <c r="BI275" s="195">
        <f>IF(N275="nulová",J275,0)</f>
        <v>0</v>
      </c>
      <c r="BJ275" s="17" t="s">
        <v>14</v>
      </c>
      <c r="BK275" s="195">
        <f>ROUND(I275*H275,2)</f>
        <v>0</v>
      </c>
      <c r="BL275" s="17" t="s">
        <v>167</v>
      </c>
      <c r="BM275" s="194" t="s">
        <v>1472</v>
      </c>
    </row>
    <row r="276" spans="2:47" s="1" customFormat="1" ht="78">
      <c r="B276" s="34"/>
      <c r="C276" s="35"/>
      <c r="D276" s="212" t="s">
        <v>515</v>
      </c>
      <c r="E276" s="35"/>
      <c r="F276" s="256" t="s">
        <v>1473</v>
      </c>
      <c r="G276" s="35"/>
      <c r="H276" s="35"/>
      <c r="I276" s="110"/>
      <c r="J276" s="35"/>
      <c r="K276" s="35"/>
      <c r="L276" s="38"/>
      <c r="M276" s="257"/>
      <c r="N276" s="66"/>
      <c r="O276" s="66"/>
      <c r="P276" s="66"/>
      <c r="Q276" s="66"/>
      <c r="R276" s="66"/>
      <c r="S276" s="66"/>
      <c r="T276" s="67"/>
      <c r="AT276" s="17" t="s">
        <v>515</v>
      </c>
      <c r="AU276" s="17" t="s">
        <v>87</v>
      </c>
    </row>
    <row r="277" spans="2:65" s="1" customFormat="1" ht="24" customHeight="1">
      <c r="B277" s="34"/>
      <c r="C277" s="183" t="s">
        <v>644</v>
      </c>
      <c r="D277" s="183" t="s">
        <v>153</v>
      </c>
      <c r="E277" s="184" t="s">
        <v>1474</v>
      </c>
      <c r="F277" s="185" t="s">
        <v>1475</v>
      </c>
      <c r="G277" s="186" t="s">
        <v>188</v>
      </c>
      <c r="H277" s="187">
        <v>1443.16</v>
      </c>
      <c r="I277" s="188"/>
      <c r="J277" s="189">
        <f>ROUND(I277*H277,2)</f>
        <v>0</v>
      </c>
      <c r="K277" s="185" t="s">
        <v>1</v>
      </c>
      <c r="L277" s="38"/>
      <c r="M277" s="190" t="s">
        <v>1</v>
      </c>
      <c r="N277" s="191" t="s">
        <v>43</v>
      </c>
      <c r="O277" s="66"/>
      <c r="P277" s="192">
        <f>O277*H277</f>
        <v>0</v>
      </c>
      <c r="Q277" s="192">
        <v>0</v>
      </c>
      <c r="R277" s="192">
        <f>Q277*H277</f>
        <v>0</v>
      </c>
      <c r="S277" s="192">
        <v>0</v>
      </c>
      <c r="T277" s="193">
        <f>S277*H277</f>
        <v>0</v>
      </c>
      <c r="AR277" s="194" t="s">
        <v>167</v>
      </c>
      <c r="AT277" s="194" t="s">
        <v>153</v>
      </c>
      <c r="AU277" s="194" t="s">
        <v>87</v>
      </c>
      <c r="AY277" s="17" t="s">
        <v>151</v>
      </c>
      <c r="BE277" s="195">
        <f>IF(N277="základní",J277,0)</f>
        <v>0</v>
      </c>
      <c r="BF277" s="195">
        <f>IF(N277="snížená",J277,0)</f>
        <v>0</v>
      </c>
      <c r="BG277" s="195">
        <f>IF(N277="zákl. přenesená",J277,0)</f>
        <v>0</v>
      </c>
      <c r="BH277" s="195">
        <f>IF(N277="sníž. přenesená",J277,0)</f>
        <v>0</v>
      </c>
      <c r="BI277" s="195">
        <f>IF(N277="nulová",J277,0)</f>
        <v>0</v>
      </c>
      <c r="BJ277" s="17" t="s">
        <v>14</v>
      </c>
      <c r="BK277" s="195">
        <f>ROUND(I277*H277,2)</f>
        <v>0</v>
      </c>
      <c r="BL277" s="17" t="s">
        <v>167</v>
      </c>
      <c r="BM277" s="194" t="s">
        <v>1476</v>
      </c>
    </row>
    <row r="278" spans="2:47" s="1" customFormat="1" ht="78">
      <c r="B278" s="34"/>
      <c r="C278" s="35"/>
      <c r="D278" s="212" t="s">
        <v>515</v>
      </c>
      <c r="E278" s="35"/>
      <c r="F278" s="256" t="s">
        <v>1477</v>
      </c>
      <c r="G278" s="35"/>
      <c r="H278" s="35"/>
      <c r="I278" s="110"/>
      <c r="J278" s="35"/>
      <c r="K278" s="35"/>
      <c r="L278" s="38"/>
      <c r="M278" s="257"/>
      <c r="N278" s="66"/>
      <c r="O278" s="66"/>
      <c r="P278" s="66"/>
      <c r="Q278" s="66"/>
      <c r="R278" s="66"/>
      <c r="S278" s="66"/>
      <c r="T278" s="67"/>
      <c r="AT278" s="17" t="s">
        <v>515</v>
      </c>
      <c r="AU278" s="17" t="s">
        <v>87</v>
      </c>
    </row>
    <row r="279" spans="2:65" s="1" customFormat="1" ht="24" customHeight="1">
      <c r="B279" s="34"/>
      <c r="C279" s="183" t="s">
        <v>649</v>
      </c>
      <c r="D279" s="183" t="s">
        <v>153</v>
      </c>
      <c r="E279" s="184" t="s">
        <v>1478</v>
      </c>
      <c r="F279" s="185" t="s">
        <v>1479</v>
      </c>
      <c r="G279" s="186" t="s">
        <v>188</v>
      </c>
      <c r="H279" s="187">
        <v>353.22</v>
      </c>
      <c r="I279" s="188"/>
      <c r="J279" s="189">
        <f>ROUND(I279*H279,2)</f>
        <v>0</v>
      </c>
      <c r="K279" s="185" t="s">
        <v>1</v>
      </c>
      <c r="L279" s="38"/>
      <c r="M279" s="190" t="s">
        <v>1</v>
      </c>
      <c r="N279" s="191" t="s">
        <v>43</v>
      </c>
      <c r="O279" s="66"/>
      <c r="P279" s="192">
        <f>O279*H279</f>
        <v>0</v>
      </c>
      <c r="Q279" s="192">
        <v>0</v>
      </c>
      <c r="R279" s="192">
        <f>Q279*H279</f>
        <v>0</v>
      </c>
      <c r="S279" s="192">
        <v>0</v>
      </c>
      <c r="T279" s="193">
        <f>S279*H279</f>
        <v>0</v>
      </c>
      <c r="AR279" s="194" t="s">
        <v>167</v>
      </c>
      <c r="AT279" s="194" t="s">
        <v>153</v>
      </c>
      <c r="AU279" s="194" t="s">
        <v>87</v>
      </c>
      <c r="AY279" s="17" t="s">
        <v>151</v>
      </c>
      <c r="BE279" s="195">
        <f>IF(N279="základní",J279,0)</f>
        <v>0</v>
      </c>
      <c r="BF279" s="195">
        <f>IF(N279="snížená",J279,0)</f>
        <v>0</v>
      </c>
      <c r="BG279" s="195">
        <f>IF(N279="zákl. přenesená",J279,0)</f>
        <v>0</v>
      </c>
      <c r="BH279" s="195">
        <f>IF(N279="sníž. přenesená",J279,0)</f>
        <v>0</v>
      </c>
      <c r="BI279" s="195">
        <f>IF(N279="nulová",J279,0)</f>
        <v>0</v>
      </c>
      <c r="BJ279" s="17" t="s">
        <v>14</v>
      </c>
      <c r="BK279" s="195">
        <f>ROUND(I279*H279,2)</f>
        <v>0</v>
      </c>
      <c r="BL279" s="17" t="s">
        <v>167</v>
      </c>
      <c r="BM279" s="194" t="s">
        <v>1480</v>
      </c>
    </row>
    <row r="280" spans="2:47" s="1" customFormat="1" ht="117">
      <c r="B280" s="34"/>
      <c r="C280" s="35"/>
      <c r="D280" s="212" t="s">
        <v>515</v>
      </c>
      <c r="E280" s="35"/>
      <c r="F280" s="256" t="s">
        <v>1481</v>
      </c>
      <c r="G280" s="35"/>
      <c r="H280" s="35"/>
      <c r="I280" s="110"/>
      <c r="J280" s="35"/>
      <c r="K280" s="35"/>
      <c r="L280" s="38"/>
      <c r="M280" s="257"/>
      <c r="N280" s="66"/>
      <c r="O280" s="66"/>
      <c r="P280" s="66"/>
      <c r="Q280" s="66"/>
      <c r="R280" s="66"/>
      <c r="S280" s="66"/>
      <c r="T280" s="67"/>
      <c r="AT280" s="17" t="s">
        <v>515</v>
      </c>
      <c r="AU280" s="17" t="s">
        <v>87</v>
      </c>
    </row>
    <row r="281" spans="2:65" s="1" customFormat="1" ht="24" customHeight="1">
      <c r="B281" s="34"/>
      <c r="C281" s="183" t="s">
        <v>654</v>
      </c>
      <c r="D281" s="183" t="s">
        <v>153</v>
      </c>
      <c r="E281" s="184" t="s">
        <v>1482</v>
      </c>
      <c r="F281" s="185" t="s">
        <v>1483</v>
      </c>
      <c r="G281" s="186" t="s">
        <v>188</v>
      </c>
      <c r="H281" s="187">
        <v>158.03</v>
      </c>
      <c r="I281" s="188"/>
      <c r="J281" s="189">
        <f>ROUND(I281*H281,2)</f>
        <v>0</v>
      </c>
      <c r="K281" s="185" t="s">
        <v>1</v>
      </c>
      <c r="L281" s="38"/>
      <c r="M281" s="190" t="s">
        <v>1</v>
      </c>
      <c r="N281" s="191" t="s">
        <v>43</v>
      </c>
      <c r="O281" s="66"/>
      <c r="P281" s="192">
        <f>O281*H281</f>
        <v>0</v>
      </c>
      <c r="Q281" s="192">
        <v>0</v>
      </c>
      <c r="R281" s="192">
        <f>Q281*H281</f>
        <v>0</v>
      </c>
      <c r="S281" s="192">
        <v>0</v>
      </c>
      <c r="T281" s="193">
        <f>S281*H281</f>
        <v>0</v>
      </c>
      <c r="AR281" s="194" t="s">
        <v>167</v>
      </c>
      <c r="AT281" s="194" t="s">
        <v>153</v>
      </c>
      <c r="AU281" s="194" t="s">
        <v>87</v>
      </c>
      <c r="AY281" s="17" t="s">
        <v>151</v>
      </c>
      <c r="BE281" s="195">
        <f>IF(N281="základní",J281,0)</f>
        <v>0</v>
      </c>
      <c r="BF281" s="195">
        <f>IF(N281="snížená",J281,0)</f>
        <v>0</v>
      </c>
      <c r="BG281" s="195">
        <f>IF(N281="zákl. přenesená",J281,0)</f>
        <v>0</v>
      </c>
      <c r="BH281" s="195">
        <f>IF(N281="sníž. přenesená",J281,0)</f>
        <v>0</v>
      </c>
      <c r="BI281" s="195">
        <f>IF(N281="nulová",J281,0)</f>
        <v>0</v>
      </c>
      <c r="BJ281" s="17" t="s">
        <v>14</v>
      </c>
      <c r="BK281" s="195">
        <f>ROUND(I281*H281,2)</f>
        <v>0</v>
      </c>
      <c r="BL281" s="17" t="s">
        <v>167</v>
      </c>
      <c r="BM281" s="194" t="s">
        <v>1484</v>
      </c>
    </row>
    <row r="282" spans="2:47" s="1" customFormat="1" ht="117">
      <c r="B282" s="34"/>
      <c r="C282" s="35"/>
      <c r="D282" s="212" t="s">
        <v>515</v>
      </c>
      <c r="E282" s="35"/>
      <c r="F282" s="256" t="s">
        <v>1485</v>
      </c>
      <c r="G282" s="35"/>
      <c r="H282" s="35"/>
      <c r="I282" s="110"/>
      <c r="J282" s="35"/>
      <c r="K282" s="35"/>
      <c r="L282" s="38"/>
      <c r="M282" s="257"/>
      <c r="N282" s="66"/>
      <c r="O282" s="66"/>
      <c r="P282" s="66"/>
      <c r="Q282" s="66"/>
      <c r="R282" s="66"/>
      <c r="S282" s="66"/>
      <c r="T282" s="67"/>
      <c r="AT282" s="17" t="s">
        <v>515</v>
      </c>
      <c r="AU282" s="17" t="s">
        <v>87</v>
      </c>
    </row>
    <row r="283" spans="2:65" s="1" customFormat="1" ht="16.5" customHeight="1">
      <c r="B283" s="34"/>
      <c r="C283" s="183" t="s">
        <v>658</v>
      </c>
      <c r="D283" s="183" t="s">
        <v>153</v>
      </c>
      <c r="E283" s="184" t="s">
        <v>1486</v>
      </c>
      <c r="F283" s="185" t="s">
        <v>1487</v>
      </c>
      <c r="G283" s="186" t="s">
        <v>1336</v>
      </c>
      <c r="H283" s="187">
        <v>1</v>
      </c>
      <c r="I283" s="188"/>
      <c r="J283" s="189">
        <f>ROUND(I283*H283,2)</f>
        <v>0</v>
      </c>
      <c r="K283" s="185" t="s">
        <v>1</v>
      </c>
      <c r="L283" s="38"/>
      <c r="M283" s="190" t="s">
        <v>1</v>
      </c>
      <c r="N283" s="191" t="s">
        <v>43</v>
      </c>
      <c r="O283" s="66"/>
      <c r="P283" s="192">
        <f>O283*H283</f>
        <v>0</v>
      </c>
      <c r="Q283" s="192">
        <v>0</v>
      </c>
      <c r="R283" s="192">
        <f>Q283*H283</f>
        <v>0</v>
      </c>
      <c r="S283" s="192">
        <v>0</v>
      </c>
      <c r="T283" s="193">
        <f>S283*H283</f>
        <v>0</v>
      </c>
      <c r="AR283" s="194" t="s">
        <v>167</v>
      </c>
      <c r="AT283" s="194" t="s">
        <v>153</v>
      </c>
      <c r="AU283" s="194" t="s">
        <v>87</v>
      </c>
      <c r="AY283" s="17" t="s">
        <v>151</v>
      </c>
      <c r="BE283" s="195">
        <f>IF(N283="základní",J283,0)</f>
        <v>0</v>
      </c>
      <c r="BF283" s="195">
        <f>IF(N283="snížená",J283,0)</f>
        <v>0</v>
      </c>
      <c r="BG283" s="195">
        <f>IF(N283="zákl. přenesená",J283,0)</f>
        <v>0</v>
      </c>
      <c r="BH283" s="195">
        <f>IF(N283="sníž. přenesená",J283,0)</f>
        <v>0</v>
      </c>
      <c r="BI283" s="195">
        <f>IF(N283="nulová",J283,0)</f>
        <v>0</v>
      </c>
      <c r="BJ283" s="17" t="s">
        <v>14</v>
      </c>
      <c r="BK283" s="195">
        <f>ROUND(I283*H283,2)</f>
        <v>0</v>
      </c>
      <c r="BL283" s="17" t="s">
        <v>167</v>
      </c>
      <c r="BM283" s="194" t="s">
        <v>1488</v>
      </c>
    </row>
    <row r="284" spans="2:65" s="1" customFormat="1" ht="16.5" customHeight="1">
      <c r="B284" s="34"/>
      <c r="C284" s="183" t="s">
        <v>661</v>
      </c>
      <c r="D284" s="183" t="s">
        <v>153</v>
      </c>
      <c r="E284" s="184" t="s">
        <v>1489</v>
      </c>
      <c r="F284" s="185" t="s">
        <v>1490</v>
      </c>
      <c r="G284" s="186" t="s">
        <v>1336</v>
      </c>
      <c r="H284" s="187">
        <v>1</v>
      </c>
      <c r="I284" s="188"/>
      <c r="J284" s="189">
        <f>ROUND(I284*H284,2)</f>
        <v>0</v>
      </c>
      <c r="K284" s="185" t="s">
        <v>1</v>
      </c>
      <c r="L284" s="38"/>
      <c r="M284" s="190" t="s">
        <v>1</v>
      </c>
      <c r="N284" s="191" t="s">
        <v>43</v>
      </c>
      <c r="O284" s="66"/>
      <c r="P284" s="192">
        <f>O284*H284</f>
        <v>0</v>
      </c>
      <c r="Q284" s="192">
        <v>0</v>
      </c>
      <c r="R284" s="192">
        <f>Q284*H284</f>
        <v>0</v>
      </c>
      <c r="S284" s="192">
        <v>0</v>
      </c>
      <c r="T284" s="193">
        <f>S284*H284</f>
        <v>0</v>
      </c>
      <c r="AR284" s="194" t="s">
        <v>167</v>
      </c>
      <c r="AT284" s="194" t="s">
        <v>153</v>
      </c>
      <c r="AU284" s="194" t="s">
        <v>87</v>
      </c>
      <c r="AY284" s="17" t="s">
        <v>151</v>
      </c>
      <c r="BE284" s="195">
        <f>IF(N284="základní",J284,0)</f>
        <v>0</v>
      </c>
      <c r="BF284" s="195">
        <f>IF(N284="snížená",J284,0)</f>
        <v>0</v>
      </c>
      <c r="BG284" s="195">
        <f>IF(N284="zákl. přenesená",J284,0)</f>
        <v>0</v>
      </c>
      <c r="BH284" s="195">
        <f>IF(N284="sníž. přenesená",J284,0)</f>
        <v>0</v>
      </c>
      <c r="BI284" s="195">
        <f>IF(N284="nulová",J284,0)</f>
        <v>0</v>
      </c>
      <c r="BJ284" s="17" t="s">
        <v>14</v>
      </c>
      <c r="BK284" s="195">
        <f>ROUND(I284*H284,2)</f>
        <v>0</v>
      </c>
      <c r="BL284" s="17" t="s">
        <v>167</v>
      </c>
      <c r="BM284" s="194" t="s">
        <v>1491</v>
      </c>
    </row>
    <row r="285" spans="2:63" s="10" customFormat="1" ht="25.9" customHeight="1">
      <c r="B285" s="169"/>
      <c r="C285" s="170"/>
      <c r="D285" s="171" t="s">
        <v>77</v>
      </c>
      <c r="E285" s="172" t="s">
        <v>1246</v>
      </c>
      <c r="F285" s="172" t="s">
        <v>1247</v>
      </c>
      <c r="G285" s="170"/>
      <c r="H285" s="170"/>
      <c r="I285" s="173"/>
      <c r="J285" s="174">
        <f>BK285</f>
        <v>0</v>
      </c>
      <c r="K285" s="170"/>
      <c r="L285" s="175"/>
      <c r="M285" s="176"/>
      <c r="N285" s="177"/>
      <c r="O285" s="177"/>
      <c r="P285" s="178">
        <f>P286</f>
        <v>0</v>
      </c>
      <c r="Q285" s="177"/>
      <c r="R285" s="178">
        <f>R286</f>
        <v>0</v>
      </c>
      <c r="S285" s="177"/>
      <c r="T285" s="179">
        <f>T286</f>
        <v>0</v>
      </c>
      <c r="AR285" s="180" t="s">
        <v>167</v>
      </c>
      <c r="AT285" s="181" t="s">
        <v>77</v>
      </c>
      <c r="AU285" s="181" t="s">
        <v>78</v>
      </c>
      <c r="AY285" s="180" t="s">
        <v>151</v>
      </c>
      <c r="BK285" s="182">
        <f>BK286</f>
        <v>0</v>
      </c>
    </row>
    <row r="286" spans="2:65" s="1" customFormat="1" ht="16.5" customHeight="1">
      <c r="B286" s="34"/>
      <c r="C286" s="183" t="s">
        <v>665</v>
      </c>
      <c r="D286" s="183" t="s">
        <v>153</v>
      </c>
      <c r="E286" s="184" t="s">
        <v>1249</v>
      </c>
      <c r="F286" s="185" t="s">
        <v>1250</v>
      </c>
      <c r="G286" s="186" t="s">
        <v>1251</v>
      </c>
      <c r="H286" s="187">
        <v>300</v>
      </c>
      <c r="I286" s="188"/>
      <c r="J286" s="189">
        <f>ROUND(I286*H286,2)</f>
        <v>0</v>
      </c>
      <c r="K286" s="185" t="s">
        <v>157</v>
      </c>
      <c r="L286" s="38"/>
      <c r="M286" s="196" t="s">
        <v>1</v>
      </c>
      <c r="N286" s="197" t="s">
        <v>43</v>
      </c>
      <c r="O286" s="198"/>
      <c r="P286" s="199">
        <f>O286*H286</f>
        <v>0</v>
      </c>
      <c r="Q286" s="199">
        <v>0</v>
      </c>
      <c r="R286" s="199">
        <f>Q286*H286</f>
        <v>0</v>
      </c>
      <c r="S286" s="199">
        <v>0</v>
      </c>
      <c r="T286" s="200">
        <f>S286*H286</f>
        <v>0</v>
      </c>
      <c r="AR286" s="194" t="s">
        <v>1252</v>
      </c>
      <c r="AT286" s="194" t="s">
        <v>153</v>
      </c>
      <c r="AU286" s="194" t="s">
        <v>14</v>
      </c>
      <c r="AY286" s="17" t="s">
        <v>151</v>
      </c>
      <c r="BE286" s="195">
        <f>IF(N286="základní",J286,0)</f>
        <v>0</v>
      </c>
      <c r="BF286" s="195">
        <f>IF(N286="snížená",J286,0)</f>
        <v>0</v>
      </c>
      <c r="BG286" s="195">
        <f>IF(N286="zákl. přenesená",J286,0)</f>
        <v>0</v>
      </c>
      <c r="BH286" s="195">
        <f>IF(N286="sníž. přenesená",J286,0)</f>
        <v>0</v>
      </c>
      <c r="BI286" s="195">
        <f>IF(N286="nulová",J286,0)</f>
        <v>0</v>
      </c>
      <c r="BJ286" s="17" t="s">
        <v>14</v>
      </c>
      <c r="BK286" s="195">
        <f>ROUND(I286*H286,2)</f>
        <v>0</v>
      </c>
      <c r="BL286" s="17" t="s">
        <v>1252</v>
      </c>
      <c r="BM286" s="194" t="s">
        <v>1492</v>
      </c>
    </row>
    <row r="287" spans="2:12" s="1" customFormat="1" ht="6.95" customHeight="1">
      <c r="B287" s="49"/>
      <c r="C287" s="50"/>
      <c r="D287" s="50"/>
      <c r="E287" s="50"/>
      <c r="F287" s="50"/>
      <c r="G287" s="50"/>
      <c r="H287" s="50"/>
      <c r="I287" s="142"/>
      <c r="J287" s="50"/>
      <c r="K287" s="50"/>
      <c r="L287" s="38"/>
    </row>
  </sheetData>
  <sheetProtection algorithmName="SHA-512" hashValue="NoFprF9MnQ2c61oqe4sddgJre9GD7u3T0XEiDUpan9r0o9mXSvHeX9tYfm70GuN2etpZXJ09tiKtVpHRhDgtaQ==" saltValue="f3RcGaIyD14dEm610jGQ2E2ZVRmigk7VAr56ytfUexDhTrH4Pfo8o1nCKFD39bqCSMlnoaG3zmi5R5V8U5uglw==" spinCount="100000" sheet="1" objects="1" scenarios="1" formatColumns="0" formatRows="0" autoFilter="0"/>
  <autoFilter ref="C134:K286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99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127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16" t="str">
        <f>'Rekapitulace stavby'!K6</f>
        <v>Rozšíření kapacit zázemí ZŠ Šlapanice - pavilon G</v>
      </c>
      <c r="F7" s="317"/>
      <c r="G7" s="317"/>
      <c r="H7" s="317"/>
      <c r="L7" s="20"/>
    </row>
    <row r="8" spans="2:12" s="1" customFormat="1" ht="12" customHeight="1">
      <c r="B8" s="38"/>
      <c r="D8" s="109" t="s">
        <v>128</v>
      </c>
      <c r="I8" s="110"/>
      <c r="L8" s="38"/>
    </row>
    <row r="9" spans="2:12" s="1" customFormat="1" ht="36.95" customHeight="1">
      <c r="B9" s="38"/>
      <c r="E9" s="318" t="s">
        <v>1493</v>
      </c>
      <c r="F9" s="319"/>
      <c r="G9" s="319"/>
      <c r="H9" s="31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36</v>
      </c>
      <c r="I12" s="112" t="s">
        <v>22</v>
      </c>
      <c r="J12" s="113" t="str">
        <f>'Rekapitulace stavby'!AN8</f>
        <v>11. 12. 2018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>00282651</v>
      </c>
      <c r="L14" s="38"/>
    </row>
    <row r="15" spans="2:12" s="1" customFormat="1" ht="18" customHeight="1">
      <c r="B15" s="38"/>
      <c r="E15" s="111" t="str">
        <f>IF('Rekapitulace stavby'!E11="","",'Rekapitulace stavby'!E11)</f>
        <v>Město Šlapanice</v>
      </c>
      <c r="I15" s="112" t="s">
        <v>28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29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0" t="str">
        <f>'Rekapitulace stavby'!E14</f>
        <v>Vyplň údaj</v>
      </c>
      <c r="F18" s="321"/>
      <c r="G18" s="321"/>
      <c r="H18" s="321"/>
      <c r="I18" s="112" t="s">
        <v>28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31</v>
      </c>
      <c r="I20" s="112" t="s">
        <v>25</v>
      </c>
      <c r="J20" s="111" t="str">
        <f>IF('Rekapitulace stavby'!AN16="","",'Rekapitulace stavby'!AN16)</f>
        <v>04679199</v>
      </c>
      <c r="L20" s="38"/>
    </row>
    <row r="21" spans="2:12" s="1" customFormat="1" ht="18" customHeight="1">
      <c r="B21" s="38"/>
      <c r="E21" s="111" t="str">
        <f>IF('Rekapitulace stavby'!E17="","",'Rekapitulace stavby'!E17)</f>
        <v>T PROJEKT AED s.r.o.</v>
      </c>
      <c r="I21" s="112" t="s">
        <v>28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35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28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22" t="s">
        <v>1</v>
      </c>
      <c r="F27" s="322"/>
      <c r="G27" s="322"/>
      <c r="H27" s="32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ROUND(J129,2)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ROUND((SUM(BE129:BE253)),2)</f>
        <v>0</v>
      </c>
      <c r="I33" s="123">
        <v>0.21</v>
      </c>
      <c r="J33" s="122">
        <f>ROUND(((SUM(BE129:BE253))*I33),2)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ROUND((SUM(BF129:BF253)),2)</f>
        <v>0</v>
      </c>
      <c r="I34" s="123">
        <v>0.15</v>
      </c>
      <c r="J34" s="122">
        <f>ROUND(((SUM(BF129:BF253))*I34),2)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ROUND((SUM(BG129:BG253)),2)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ROUND((SUM(BH129:BH253)),2)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ROUND((SUM(BI129:BI253)),2)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130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3" t="str">
        <f>E7</f>
        <v>Rozšíření kapacit zázemí ZŠ Šlapanice - pavilon G</v>
      </c>
      <c r="F85" s="324"/>
      <c r="G85" s="324"/>
      <c r="H85" s="324"/>
      <c r="I85" s="110"/>
      <c r="J85" s="35"/>
      <c r="K85" s="35"/>
      <c r="L85" s="38"/>
    </row>
    <row r="86" spans="2:12" s="1" customFormat="1" ht="12" customHeight="1">
      <c r="B86" s="34"/>
      <c r="C86" s="29" t="s">
        <v>128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95" t="str">
        <f>E9</f>
        <v>SO 04 - Zpevněné plochy</v>
      </c>
      <c r="F87" s="325"/>
      <c r="G87" s="325"/>
      <c r="H87" s="32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11. 12. 2018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Město Šlapanice</v>
      </c>
      <c r="G91" s="35"/>
      <c r="H91" s="35"/>
      <c r="I91" s="112" t="s">
        <v>31</v>
      </c>
      <c r="J91" s="32" t="str">
        <f>E21</f>
        <v>T PROJEKT AED s.r.o.</v>
      </c>
      <c r="K91" s="35"/>
      <c r="L91" s="38"/>
    </row>
    <row r="92" spans="2:12" s="1" customFormat="1" ht="15.2" customHeight="1">
      <c r="B92" s="34"/>
      <c r="C92" s="29" t="s">
        <v>29</v>
      </c>
      <c r="D92" s="35"/>
      <c r="E92" s="35"/>
      <c r="F92" s="27" t="str">
        <f>IF(E18="","",E18)</f>
        <v>Vyplň údaj</v>
      </c>
      <c r="G92" s="35"/>
      <c r="H92" s="35"/>
      <c r="I92" s="112" t="s">
        <v>35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131</v>
      </c>
      <c r="D94" s="147"/>
      <c r="E94" s="147"/>
      <c r="F94" s="147"/>
      <c r="G94" s="147"/>
      <c r="H94" s="147"/>
      <c r="I94" s="148"/>
      <c r="J94" s="149" t="s">
        <v>132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133</v>
      </c>
      <c r="D96" s="35"/>
      <c r="E96" s="35"/>
      <c r="F96" s="35"/>
      <c r="G96" s="35"/>
      <c r="H96" s="35"/>
      <c r="I96" s="110"/>
      <c r="J96" s="79">
        <f>J129</f>
        <v>0</v>
      </c>
      <c r="K96" s="35"/>
      <c r="L96" s="38"/>
      <c r="AU96" s="17" t="s">
        <v>134</v>
      </c>
    </row>
    <row r="97" spans="2:12" s="8" customFormat="1" ht="24.95" customHeight="1">
      <c r="B97" s="151"/>
      <c r="C97" s="152"/>
      <c r="D97" s="153" t="s">
        <v>179</v>
      </c>
      <c r="E97" s="154"/>
      <c r="F97" s="154"/>
      <c r="G97" s="154"/>
      <c r="H97" s="154"/>
      <c r="I97" s="155"/>
      <c r="J97" s="156">
        <f>J130</f>
        <v>0</v>
      </c>
      <c r="K97" s="152"/>
      <c r="L97" s="157"/>
    </row>
    <row r="98" spans="2:12" s="11" customFormat="1" ht="19.9" customHeight="1">
      <c r="B98" s="201"/>
      <c r="C98" s="202"/>
      <c r="D98" s="203" t="s">
        <v>180</v>
      </c>
      <c r="E98" s="204"/>
      <c r="F98" s="204"/>
      <c r="G98" s="204"/>
      <c r="H98" s="204"/>
      <c r="I98" s="205"/>
      <c r="J98" s="206">
        <f>J131</f>
        <v>0</v>
      </c>
      <c r="K98" s="202"/>
      <c r="L98" s="207"/>
    </row>
    <row r="99" spans="2:12" s="11" customFormat="1" ht="19.9" customHeight="1">
      <c r="B99" s="201"/>
      <c r="C99" s="202"/>
      <c r="D99" s="203" t="s">
        <v>270</v>
      </c>
      <c r="E99" s="204"/>
      <c r="F99" s="204"/>
      <c r="G99" s="204"/>
      <c r="H99" s="204"/>
      <c r="I99" s="205"/>
      <c r="J99" s="206">
        <f>J162</f>
        <v>0</v>
      </c>
      <c r="K99" s="202"/>
      <c r="L99" s="207"/>
    </row>
    <row r="100" spans="2:12" s="11" customFormat="1" ht="19.9" customHeight="1">
      <c r="B100" s="201"/>
      <c r="C100" s="202"/>
      <c r="D100" s="203" t="s">
        <v>271</v>
      </c>
      <c r="E100" s="204"/>
      <c r="F100" s="204"/>
      <c r="G100" s="204"/>
      <c r="H100" s="204"/>
      <c r="I100" s="205"/>
      <c r="J100" s="206">
        <f>J168</f>
        <v>0</v>
      </c>
      <c r="K100" s="202"/>
      <c r="L100" s="207"/>
    </row>
    <row r="101" spans="2:12" s="11" customFormat="1" ht="19.9" customHeight="1">
      <c r="B101" s="201"/>
      <c r="C101" s="202"/>
      <c r="D101" s="203" t="s">
        <v>1494</v>
      </c>
      <c r="E101" s="204"/>
      <c r="F101" s="204"/>
      <c r="G101" s="204"/>
      <c r="H101" s="204"/>
      <c r="I101" s="205"/>
      <c r="J101" s="206">
        <f>J170</f>
        <v>0</v>
      </c>
      <c r="K101" s="202"/>
      <c r="L101" s="207"/>
    </row>
    <row r="102" spans="2:12" s="11" customFormat="1" ht="19.9" customHeight="1">
      <c r="B102" s="201"/>
      <c r="C102" s="202"/>
      <c r="D102" s="203" t="s">
        <v>1495</v>
      </c>
      <c r="E102" s="204"/>
      <c r="F102" s="204"/>
      <c r="G102" s="204"/>
      <c r="H102" s="204"/>
      <c r="I102" s="205"/>
      <c r="J102" s="206">
        <f>J202</f>
        <v>0</v>
      </c>
      <c r="K102" s="202"/>
      <c r="L102" s="207"/>
    </row>
    <row r="103" spans="2:12" s="11" customFormat="1" ht="19.9" customHeight="1">
      <c r="B103" s="201"/>
      <c r="C103" s="202"/>
      <c r="D103" s="203" t="s">
        <v>181</v>
      </c>
      <c r="E103" s="204"/>
      <c r="F103" s="204"/>
      <c r="G103" s="204"/>
      <c r="H103" s="204"/>
      <c r="I103" s="205"/>
      <c r="J103" s="206">
        <f>J205</f>
        <v>0</v>
      </c>
      <c r="K103" s="202"/>
      <c r="L103" s="207"/>
    </row>
    <row r="104" spans="2:12" s="11" customFormat="1" ht="19.9" customHeight="1">
      <c r="B104" s="201"/>
      <c r="C104" s="202"/>
      <c r="D104" s="203" t="s">
        <v>182</v>
      </c>
      <c r="E104" s="204"/>
      <c r="F104" s="204"/>
      <c r="G104" s="204"/>
      <c r="H104" s="204"/>
      <c r="I104" s="205"/>
      <c r="J104" s="206">
        <f>J234</f>
        <v>0</v>
      </c>
      <c r="K104" s="202"/>
      <c r="L104" s="207"/>
    </row>
    <row r="105" spans="2:12" s="11" customFormat="1" ht="19.9" customHeight="1">
      <c r="B105" s="201"/>
      <c r="C105" s="202"/>
      <c r="D105" s="203" t="s">
        <v>276</v>
      </c>
      <c r="E105" s="204"/>
      <c r="F105" s="204"/>
      <c r="G105" s="204"/>
      <c r="H105" s="204"/>
      <c r="I105" s="205"/>
      <c r="J105" s="206">
        <f>J242</f>
        <v>0</v>
      </c>
      <c r="K105" s="202"/>
      <c r="L105" s="207"/>
    </row>
    <row r="106" spans="2:12" s="8" customFormat="1" ht="24.95" customHeight="1">
      <c r="B106" s="151"/>
      <c r="C106" s="152"/>
      <c r="D106" s="153" t="s">
        <v>277</v>
      </c>
      <c r="E106" s="154"/>
      <c r="F106" s="154"/>
      <c r="G106" s="154"/>
      <c r="H106" s="154"/>
      <c r="I106" s="155"/>
      <c r="J106" s="156">
        <f>J244</f>
        <v>0</v>
      </c>
      <c r="K106" s="152"/>
      <c r="L106" s="157"/>
    </row>
    <row r="107" spans="2:12" s="11" customFormat="1" ht="19.9" customHeight="1">
      <c r="B107" s="201"/>
      <c r="C107" s="202"/>
      <c r="D107" s="203" t="s">
        <v>278</v>
      </c>
      <c r="E107" s="204"/>
      <c r="F107" s="204"/>
      <c r="G107" s="204"/>
      <c r="H107" s="204"/>
      <c r="I107" s="205"/>
      <c r="J107" s="206">
        <f>J245</f>
        <v>0</v>
      </c>
      <c r="K107" s="202"/>
      <c r="L107" s="207"/>
    </row>
    <row r="108" spans="2:12" s="8" customFormat="1" ht="24.95" customHeight="1">
      <c r="B108" s="151"/>
      <c r="C108" s="152"/>
      <c r="D108" s="153" t="s">
        <v>135</v>
      </c>
      <c r="E108" s="154"/>
      <c r="F108" s="154"/>
      <c r="G108" s="154"/>
      <c r="H108" s="154"/>
      <c r="I108" s="155"/>
      <c r="J108" s="156">
        <f>J247</f>
        <v>0</v>
      </c>
      <c r="K108" s="152"/>
      <c r="L108" s="157"/>
    </row>
    <row r="109" spans="2:12" s="11" customFormat="1" ht="19.9" customHeight="1">
      <c r="B109" s="201"/>
      <c r="C109" s="202"/>
      <c r="D109" s="203" t="s">
        <v>1496</v>
      </c>
      <c r="E109" s="204"/>
      <c r="F109" s="204"/>
      <c r="G109" s="204"/>
      <c r="H109" s="204"/>
      <c r="I109" s="205"/>
      <c r="J109" s="206">
        <f>J248</f>
        <v>0</v>
      </c>
      <c r="K109" s="202"/>
      <c r="L109" s="207"/>
    </row>
    <row r="110" spans="2:12" s="1" customFormat="1" ht="21.75" customHeight="1">
      <c r="B110" s="34"/>
      <c r="C110" s="35"/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6.95" customHeight="1">
      <c r="B111" s="49"/>
      <c r="C111" s="50"/>
      <c r="D111" s="50"/>
      <c r="E111" s="50"/>
      <c r="F111" s="50"/>
      <c r="G111" s="50"/>
      <c r="H111" s="50"/>
      <c r="I111" s="142"/>
      <c r="J111" s="50"/>
      <c r="K111" s="50"/>
      <c r="L111" s="38"/>
    </row>
    <row r="115" spans="2:12" s="1" customFormat="1" ht="6.95" customHeight="1">
      <c r="B115" s="51"/>
      <c r="C115" s="52"/>
      <c r="D115" s="52"/>
      <c r="E115" s="52"/>
      <c r="F115" s="52"/>
      <c r="G115" s="52"/>
      <c r="H115" s="52"/>
      <c r="I115" s="145"/>
      <c r="J115" s="52"/>
      <c r="K115" s="52"/>
      <c r="L115" s="38"/>
    </row>
    <row r="116" spans="2:12" s="1" customFormat="1" ht="24.95" customHeight="1">
      <c r="B116" s="34"/>
      <c r="C116" s="23" t="s">
        <v>136</v>
      </c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10"/>
      <c r="J117" s="35"/>
      <c r="K117" s="35"/>
      <c r="L117" s="38"/>
    </row>
    <row r="118" spans="2:12" s="1" customFormat="1" ht="12" customHeight="1">
      <c r="B118" s="34"/>
      <c r="C118" s="29" t="s">
        <v>16</v>
      </c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16.5" customHeight="1">
      <c r="B119" s="34"/>
      <c r="C119" s="35"/>
      <c r="D119" s="35"/>
      <c r="E119" s="323" t="str">
        <f>E7</f>
        <v>Rozšíření kapacit zázemí ZŠ Šlapanice - pavilon G</v>
      </c>
      <c r="F119" s="324"/>
      <c r="G119" s="324"/>
      <c r="H119" s="324"/>
      <c r="I119" s="110"/>
      <c r="J119" s="35"/>
      <c r="K119" s="35"/>
      <c r="L119" s="38"/>
    </row>
    <row r="120" spans="2:12" s="1" customFormat="1" ht="12" customHeight="1">
      <c r="B120" s="34"/>
      <c r="C120" s="29" t="s">
        <v>128</v>
      </c>
      <c r="D120" s="35"/>
      <c r="E120" s="35"/>
      <c r="F120" s="35"/>
      <c r="G120" s="35"/>
      <c r="H120" s="35"/>
      <c r="I120" s="110"/>
      <c r="J120" s="35"/>
      <c r="K120" s="35"/>
      <c r="L120" s="38"/>
    </row>
    <row r="121" spans="2:12" s="1" customFormat="1" ht="16.5" customHeight="1">
      <c r="B121" s="34"/>
      <c r="C121" s="35"/>
      <c r="D121" s="35"/>
      <c r="E121" s="295" t="str">
        <f>E9</f>
        <v>SO 04 - Zpevněné plochy</v>
      </c>
      <c r="F121" s="325"/>
      <c r="G121" s="325"/>
      <c r="H121" s="325"/>
      <c r="I121" s="110"/>
      <c r="J121" s="35"/>
      <c r="K121" s="35"/>
      <c r="L121" s="38"/>
    </row>
    <row r="122" spans="2:12" s="1" customFormat="1" ht="6.95" customHeight="1">
      <c r="B122" s="34"/>
      <c r="C122" s="35"/>
      <c r="D122" s="35"/>
      <c r="E122" s="35"/>
      <c r="F122" s="35"/>
      <c r="G122" s="35"/>
      <c r="H122" s="35"/>
      <c r="I122" s="110"/>
      <c r="J122" s="35"/>
      <c r="K122" s="35"/>
      <c r="L122" s="38"/>
    </row>
    <row r="123" spans="2:12" s="1" customFormat="1" ht="12" customHeight="1">
      <c r="B123" s="34"/>
      <c r="C123" s="29" t="s">
        <v>20</v>
      </c>
      <c r="D123" s="35"/>
      <c r="E123" s="35"/>
      <c r="F123" s="27" t="str">
        <f>F12</f>
        <v xml:space="preserve"> </v>
      </c>
      <c r="G123" s="35"/>
      <c r="H123" s="35"/>
      <c r="I123" s="112" t="s">
        <v>22</v>
      </c>
      <c r="J123" s="61" t="str">
        <f>IF(J12="","",J12)</f>
        <v>11. 12. 2018</v>
      </c>
      <c r="K123" s="35"/>
      <c r="L123" s="38"/>
    </row>
    <row r="124" spans="2:12" s="1" customFormat="1" ht="6.95" customHeight="1">
      <c r="B124" s="34"/>
      <c r="C124" s="35"/>
      <c r="D124" s="35"/>
      <c r="E124" s="35"/>
      <c r="F124" s="35"/>
      <c r="G124" s="35"/>
      <c r="H124" s="35"/>
      <c r="I124" s="110"/>
      <c r="J124" s="35"/>
      <c r="K124" s="35"/>
      <c r="L124" s="38"/>
    </row>
    <row r="125" spans="2:12" s="1" customFormat="1" ht="27.95" customHeight="1">
      <c r="B125" s="34"/>
      <c r="C125" s="29" t="s">
        <v>24</v>
      </c>
      <c r="D125" s="35"/>
      <c r="E125" s="35"/>
      <c r="F125" s="27" t="str">
        <f>E15</f>
        <v>Město Šlapanice</v>
      </c>
      <c r="G125" s="35"/>
      <c r="H125" s="35"/>
      <c r="I125" s="112" t="s">
        <v>31</v>
      </c>
      <c r="J125" s="32" t="str">
        <f>E21</f>
        <v>T PROJEKT AED s.r.o.</v>
      </c>
      <c r="K125" s="35"/>
      <c r="L125" s="38"/>
    </row>
    <row r="126" spans="2:12" s="1" customFormat="1" ht="15.2" customHeight="1">
      <c r="B126" s="34"/>
      <c r="C126" s="29" t="s">
        <v>29</v>
      </c>
      <c r="D126" s="35"/>
      <c r="E126" s="35"/>
      <c r="F126" s="27" t="str">
        <f>IF(E18="","",E18)</f>
        <v>Vyplň údaj</v>
      </c>
      <c r="G126" s="35"/>
      <c r="H126" s="35"/>
      <c r="I126" s="112" t="s">
        <v>35</v>
      </c>
      <c r="J126" s="32" t="str">
        <f>E24</f>
        <v xml:space="preserve"> </v>
      </c>
      <c r="K126" s="35"/>
      <c r="L126" s="38"/>
    </row>
    <row r="127" spans="2:12" s="1" customFormat="1" ht="10.35" customHeight="1">
      <c r="B127" s="34"/>
      <c r="C127" s="35"/>
      <c r="D127" s="35"/>
      <c r="E127" s="35"/>
      <c r="F127" s="35"/>
      <c r="G127" s="35"/>
      <c r="H127" s="35"/>
      <c r="I127" s="110"/>
      <c r="J127" s="35"/>
      <c r="K127" s="35"/>
      <c r="L127" s="38"/>
    </row>
    <row r="128" spans="2:20" s="9" customFormat="1" ht="29.25" customHeight="1">
      <c r="B128" s="158"/>
      <c r="C128" s="159" t="s">
        <v>137</v>
      </c>
      <c r="D128" s="160" t="s">
        <v>63</v>
      </c>
      <c r="E128" s="160" t="s">
        <v>59</v>
      </c>
      <c r="F128" s="160" t="s">
        <v>60</v>
      </c>
      <c r="G128" s="160" t="s">
        <v>138</v>
      </c>
      <c r="H128" s="160" t="s">
        <v>139</v>
      </c>
      <c r="I128" s="161" t="s">
        <v>140</v>
      </c>
      <c r="J128" s="162" t="s">
        <v>132</v>
      </c>
      <c r="K128" s="163" t="s">
        <v>141</v>
      </c>
      <c r="L128" s="164"/>
      <c r="M128" s="70" t="s">
        <v>1</v>
      </c>
      <c r="N128" s="71" t="s">
        <v>42</v>
      </c>
      <c r="O128" s="71" t="s">
        <v>142</v>
      </c>
      <c r="P128" s="71" t="s">
        <v>143</v>
      </c>
      <c r="Q128" s="71" t="s">
        <v>144</v>
      </c>
      <c r="R128" s="71" t="s">
        <v>145</v>
      </c>
      <c r="S128" s="71" t="s">
        <v>146</v>
      </c>
      <c r="T128" s="72" t="s">
        <v>147</v>
      </c>
    </row>
    <row r="129" spans="2:63" s="1" customFormat="1" ht="22.9" customHeight="1">
      <c r="B129" s="34"/>
      <c r="C129" s="77" t="s">
        <v>148</v>
      </c>
      <c r="D129" s="35"/>
      <c r="E129" s="35"/>
      <c r="F129" s="35"/>
      <c r="G129" s="35"/>
      <c r="H129" s="35"/>
      <c r="I129" s="110"/>
      <c r="J129" s="165">
        <f>BK129</f>
        <v>0</v>
      </c>
      <c r="K129" s="35"/>
      <c r="L129" s="38"/>
      <c r="M129" s="73"/>
      <c r="N129" s="74"/>
      <c r="O129" s="74"/>
      <c r="P129" s="166">
        <f>P130+P244+P247</f>
        <v>0</v>
      </c>
      <c r="Q129" s="74"/>
      <c r="R129" s="166">
        <f>R130+R244+R247</f>
        <v>0</v>
      </c>
      <c r="S129" s="74"/>
      <c r="T129" s="167">
        <f>T130+T244+T247</f>
        <v>0</v>
      </c>
      <c r="AT129" s="17" t="s">
        <v>77</v>
      </c>
      <c r="AU129" s="17" t="s">
        <v>134</v>
      </c>
      <c r="BK129" s="168">
        <f>BK130+BK244+BK247</f>
        <v>0</v>
      </c>
    </row>
    <row r="130" spans="2:63" s="10" customFormat="1" ht="25.9" customHeight="1">
      <c r="B130" s="169"/>
      <c r="C130" s="170"/>
      <c r="D130" s="171" t="s">
        <v>77</v>
      </c>
      <c r="E130" s="172" t="s">
        <v>183</v>
      </c>
      <c r="F130" s="172" t="s">
        <v>184</v>
      </c>
      <c r="G130" s="170"/>
      <c r="H130" s="170"/>
      <c r="I130" s="173"/>
      <c r="J130" s="174">
        <f>BK130</f>
        <v>0</v>
      </c>
      <c r="K130" s="170"/>
      <c r="L130" s="175"/>
      <c r="M130" s="176"/>
      <c r="N130" s="177"/>
      <c r="O130" s="177"/>
      <c r="P130" s="178">
        <f>P131+P162+P168+P170+P202+P205+P234+P242</f>
        <v>0</v>
      </c>
      <c r="Q130" s="177"/>
      <c r="R130" s="178">
        <f>R131+R162+R168+R170+R202+R205+R234+R242</f>
        <v>0</v>
      </c>
      <c r="S130" s="177"/>
      <c r="T130" s="179">
        <f>T131+T162+T168+T170+T202+T205+T234+T242</f>
        <v>0</v>
      </c>
      <c r="AR130" s="180" t="s">
        <v>14</v>
      </c>
      <c r="AT130" s="181" t="s">
        <v>77</v>
      </c>
      <c r="AU130" s="181" t="s">
        <v>78</v>
      </c>
      <c r="AY130" s="180" t="s">
        <v>151</v>
      </c>
      <c r="BK130" s="182">
        <f>BK131+BK162+BK168+BK170+BK202+BK205+BK234+BK242</f>
        <v>0</v>
      </c>
    </row>
    <row r="131" spans="2:63" s="10" customFormat="1" ht="22.9" customHeight="1">
      <c r="B131" s="169"/>
      <c r="C131" s="170"/>
      <c r="D131" s="171" t="s">
        <v>77</v>
      </c>
      <c r="E131" s="208" t="s">
        <v>14</v>
      </c>
      <c r="F131" s="208" t="s">
        <v>185</v>
      </c>
      <c r="G131" s="170"/>
      <c r="H131" s="170"/>
      <c r="I131" s="173"/>
      <c r="J131" s="209">
        <f>BK131</f>
        <v>0</v>
      </c>
      <c r="K131" s="170"/>
      <c r="L131" s="175"/>
      <c r="M131" s="176"/>
      <c r="N131" s="177"/>
      <c r="O131" s="177"/>
      <c r="P131" s="178">
        <f>SUM(P132:P161)</f>
        <v>0</v>
      </c>
      <c r="Q131" s="177"/>
      <c r="R131" s="178">
        <f>SUM(R132:R161)</f>
        <v>0</v>
      </c>
      <c r="S131" s="177"/>
      <c r="T131" s="179">
        <f>SUM(T132:T161)</f>
        <v>0</v>
      </c>
      <c r="AR131" s="180" t="s">
        <v>14</v>
      </c>
      <c r="AT131" s="181" t="s">
        <v>77</v>
      </c>
      <c r="AU131" s="181" t="s">
        <v>14</v>
      </c>
      <c r="AY131" s="180" t="s">
        <v>151</v>
      </c>
      <c r="BK131" s="182">
        <f>SUM(BK132:BK161)</f>
        <v>0</v>
      </c>
    </row>
    <row r="132" spans="2:65" s="1" customFormat="1" ht="60" customHeight="1">
      <c r="B132" s="34"/>
      <c r="C132" s="183" t="s">
        <v>14</v>
      </c>
      <c r="D132" s="183" t="s">
        <v>153</v>
      </c>
      <c r="E132" s="184" t="s">
        <v>1497</v>
      </c>
      <c r="F132" s="185" t="s">
        <v>1498</v>
      </c>
      <c r="G132" s="186" t="s">
        <v>188</v>
      </c>
      <c r="H132" s="187">
        <v>63.6</v>
      </c>
      <c r="I132" s="188"/>
      <c r="J132" s="189">
        <f aca="true" t="shared" si="0" ref="J132:J144">ROUND(I132*H132,2)</f>
        <v>0</v>
      </c>
      <c r="K132" s="185" t="s">
        <v>1</v>
      </c>
      <c r="L132" s="38"/>
      <c r="M132" s="190" t="s">
        <v>1</v>
      </c>
      <c r="N132" s="191" t="s">
        <v>43</v>
      </c>
      <c r="O132" s="66"/>
      <c r="P132" s="192">
        <f aca="true" t="shared" si="1" ref="P132:P144">O132*H132</f>
        <v>0</v>
      </c>
      <c r="Q132" s="192">
        <v>0</v>
      </c>
      <c r="R132" s="192">
        <f aca="true" t="shared" si="2" ref="R132:R144">Q132*H132</f>
        <v>0</v>
      </c>
      <c r="S132" s="192">
        <v>0</v>
      </c>
      <c r="T132" s="193">
        <f aca="true" t="shared" si="3" ref="T132:T144">S132*H132</f>
        <v>0</v>
      </c>
      <c r="AR132" s="194" t="s">
        <v>167</v>
      </c>
      <c r="AT132" s="194" t="s">
        <v>153</v>
      </c>
      <c r="AU132" s="194" t="s">
        <v>87</v>
      </c>
      <c r="AY132" s="17" t="s">
        <v>151</v>
      </c>
      <c r="BE132" s="195">
        <f aca="true" t="shared" si="4" ref="BE132:BE144">IF(N132="základní",J132,0)</f>
        <v>0</v>
      </c>
      <c r="BF132" s="195">
        <f aca="true" t="shared" si="5" ref="BF132:BF144">IF(N132="snížená",J132,0)</f>
        <v>0</v>
      </c>
      <c r="BG132" s="195">
        <f aca="true" t="shared" si="6" ref="BG132:BG144">IF(N132="zákl. přenesená",J132,0)</f>
        <v>0</v>
      </c>
      <c r="BH132" s="195">
        <f aca="true" t="shared" si="7" ref="BH132:BH144">IF(N132="sníž. přenesená",J132,0)</f>
        <v>0</v>
      </c>
      <c r="BI132" s="195">
        <f aca="true" t="shared" si="8" ref="BI132:BI144">IF(N132="nulová",J132,0)</f>
        <v>0</v>
      </c>
      <c r="BJ132" s="17" t="s">
        <v>14</v>
      </c>
      <c r="BK132" s="195">
        <f aca="true" t="shared" si="9" ref="BK132:BK144">ROUND(I132*H132,2)</f>
        <v>0</v>
      </c>
      <c r="BL132" s="17" t="s">
        <v>167</v>
      </c>
      <c r="BM132" s="194" t="s">
        <v>87</v>
      </c>
    </row>
    <row r="133" spans="2:65" s="1" customFormat="1" ht="60" customHeight="1">
      <c r="B133" s="34"/>
      <c r="C133" s="183" t="s">
        <v>87</v>
      </c>
      <c r="D133" s="183" t="s">
        <v>153</v>
      </c>
      <c r="E133" s="184" t="s">
        <v>1499</v>
      </c>
      <c r="F133" s="185" t="s">
        <v>1500</v>
      </c>
      <c r="G133" s="186" t="s">
        <v>188</v>
      </c>
      <c r="H133" s="187">
        <v>469.97</v>
      </c>
      <c r="I133" s="188"/>
      <c r="J133" s="189">
        <f t="shared" si="0"/>
        <v>0</v>
      </c>
      <c r="K133" s="185" t="s">
        <v>1501</v>
      </c>
      <c r="L133" s="38"/>
      <c r="M133" s="190" t="s">
        <v>1</v>
      </c>
      <c r="N133" s="191" t="s">
        <v>43</v>
      </c>
      <c r="O133" s="66"/>
      <c r="P133" s="192">
        <f t="shared" si="1"/>
        <v>0</v>
      </c>
      <c r="Q133" s="192">
        <v>0</v>
      </c>
      <c r="R133" s="192">
        <f t="shared" si="2"/>
        <v>0</v>
      </c>
      <c r="S133" s="192">
        <v>0</v>
      </c>
      <c r="T133" s="193">
        <f t="shared" si="3"/>
        <v>0</v>
      </c>
      <c r="AR133" s="194" t="s">
        <v>167</v>
      </c>
      <c r="AT133" s="194" t="s">
        <v>153</v>
      </c>
      <c r="AU133" s="194" t="s">
        <v>87</v>
      </c>
      <c r="AY133" s="17" t="s">
        <v>151</v>
      </c>
      <c r="BE133" s="195">
        <f t="shared" si="4"/>
        <v>0</v>
      </c>
      <c r="BF133" s="195">
        <f t="shared" si="5"/>
        <v>0</v>
      </c>
      <c r="BG133" s="195">
        <f t="shared" si="6"/>
        <v>0</v>
      </c>
      <c r="BH133" s="195">
        <f t="shared" si="7"/>
        <v>0</v>
      </c>
      <c r="BI133" s="195">
        <f t="shared" si="8"/>
        <v>0</v>
      </c>
      <c r="BJ133" s="17" t="s">
        <v>14</v>
      </c>
      <c r="BK133" s="195">
        <f t="shared" si="9"/>
        <v>0</v>
      </c>
      <c r="BL133" s="17" t="s">
        <v>167</v>
      </c>
      <c r="BM133" s="194" t="s">
        <v>167</v>
      </c>
    </row>
    <row r="134" spans="2:65" s="1" customFormat="1" ht="60" customHeight="1">
      <c r="B134" s="34"/>
      <c r="C134" s="183" t="s">
        <v>163</v>
      </c>
      <c r="D134" s="183" t="s">
        <v>153</v>
      </c>
      <c r="E134" s="184" t="s">
        <v>1502</v>
      </c>
      <c r="F134" s="185" t="s">
        <v>1503</v>
      </c>
      <c r="G134" s="186" t="s">
        <v>188</v>
      </c>
      <c r="H134" s="187">
        <v>244.56</v>
      </c>
      <c r="I134" s="188"/>
      <c r="J134" s="189">
        <f t="shared" si="0"/>
        <v>0</v>
      </c>
      <c r="K134" s="185" t="s">
        <v>1501</v>
      </c>
      <c r="L134" s="38"/>
      <c r="M134" s="190" t="s">
        <v>1</v>
      </c>
      <c r="N134" s="191" t="s">
        <v>43</v>
      </c>
      <c r="O134" s="66"/>
      <c r="P134" s="192">
        <f t="shared" si="1"/>
        <v>0</v>
      </c>
      <c r="Q134" s="192">
        <v>0</v>
      </c>
      <c r="R134" s="192">
        <f t="shared" si="2"/>
        <v>0</v>
      </c>
      <c r="S134" s="192">
        <v>0</v>
      </c>
      <c r="T134" s="193">
        <f t="shared" si="3"/>
        <v>0</v>
      </c>
      <c r="AR134" s="194" t="s">
        <v>167</v>
      </c>
      <c r="AT134" s="194" t="s">
        <v>153</v>
      </c>
      <c r="AU134" s="194" t="s">
        <v>87</v>
      </c>
      <c r="AY134" s="17" t="s">
        <v>151</v>
      </c>
      <c r="BE134" s="195">
        <f t="shared" si="4"/>
        <v>0</v>
      </c>
      <c r="BF134" s="195">
        <f t="shared" si="5"/>
        <v>0</v>
      </c>
      <c r="BG134" s="195">
        <f t="shared" si="6"/>
        <v>0</v>
      </c>
      <c r="BH134" s="195">
        <f t="shared" si="7"/>
        <v>0</v>
      </c>
      <c r="BI134" s="195">
        <f t="shared" si="8"/>
        <v>0</v>
      </c>
      <c r="BJ134" s="17" t="s">
        <v>14</v>
      </c>
      <c r="BK134" s="195">
        <f t="shared" si="9"/>
        <v>0</v>
      </c>
      <c r="BL134" s="17" t="s">
        <v>167</v>
      </c>
      <c r="BM134" s="194" t="s">
        <v>174</v>
      </c>
    </row>
    <row r="135" spans="2:65" s="1" customFormat="1" ht="48" customHeight="1">
      <c r="B135" s="34"/>
      <c r="C135" s="183" t="s">
        <v>167</v>
      </c>
      <c r="D135" s="183" t="s">
        <v>153</v>
      </c>
      <c r="E135" s="184" t="s">
        <v>1504</v>
      </c>
      <c r="F135" s="185" t="s">
        <v>1505</v>
      </c>
      <c r="G135" s="186" t="s">
        <v>188</v>
      </c>
      <c r="H135" s="187">
        <v>244.56</v>
      </c>
      <c r="I135" s="188"/>
      <c r="J135" s="189">
        <f t="shared" si="0"/>
        <v>0</v>
      </c>
      <c r="K135" s="185" t="s">
        <v>1501</v>
      </c>
      <c r="L135" s="38"/>
      <c r="M135" s="190" t="s">
        <v>1</v>
      </c>
      <c r="N135" s="191" t="s">
        <v>43</v>
      </c>
      <c r="O135" s="66"/>
      <c r="P135" s="192">
        <f t="shared" si="1"/>
        <v>0</v>
      </c>
      <c r="Q135" s="192">
        <v>0</v>
      </c>
      <c r="R135" s="192">
        <f t="shared" si="2"/>
        <v>0</v>
      </c>
      <c r="S135" s="192">
        <v>0</v>
      </c>
      <c r="T135" s="193">
        <f t="shared" si="3"/>
        <v>0</v>
      </c>
      <c r="AR135" s="194" t="s">
        <v>167</v>
      </c>
      <c r="AT135" s="194" t="s">
        <v>153</v>
      </c>
      <c r="AU135" s="194" t="s">
        <v>87</v>
      </c>
      <c r="AY135" s="17" t="s">
        <v>151</v>
      </c>
      <c r="BE135" s="195">
        <f t="shared" si="4"/>
        <v>0</v>
      </c>
      <c r="BF135" s="195">
        <f t="shared" si="5"/>
        <v>0</v>
      </c>
      <c r="BG135" s="195">
        <f t="shared" si="6"/>
        <v>0</v>
      </c>
      <c r="BH135" s="195">
        <f t="shared" si="7"/>
        <v>0</v>
      </c>
      <c r="BI135" s="195">
        <f t="shared" si="8"/>
        <v>0</v>
      </c>
      <c r="BJ135" s="17" t="s">
        <v>14</v>
      </c>
      <c r="BK135" s="195">
        <f t="shared" si="9"/>
        <v>0</v>
      </c>
      <c r="BL135" s="17" t="s">
        <v>167</v>
      </c>
      <c r="BM135" s="194" t="s">
        <v>234</v>
      </c>
    </row>
    <row r="136" spans="2:65" s="1" customFormat="1" ht="60" customHeight="1">
      <c r="B136" s="34"/>
      <c r="C136" s="183" t="s">
        <v>150</v>
      </c>
      <c r="D136" s="183" t="s">
        <v>153</v>
      </c>
      <c r="E136" s="184" t="s">
        <v>1506</v>
      </c>
      <c r="F136" s="185" t="s">
        <v>1507</v>
      </c>
      <c r="G136" s="186" t="s">
        <v>188</v>
      </c>
      <c r="H136" s="187">
        <v>406.37</v>
      </c>
      <c r="I136" s="188"/>
      <c r="J136" s="189">
        <f t="shared" si="0"/>
        <v>0</v>
      </c>
      <c r="K136" s="185" t="s">
        <v>1501</v>
      </c>
      <c r="L136" s="38"/>
      <c r="M136" s="190" t="s">
        <v>1</v>
      </c>
      <c r="N136" s="191" t="s">
        <v>43</v>
      </c>
      <c r="O136" s="66"/>
      <c r="P136" s="192">
        <f t="shared" si="1"/>
        <v>0</v>
      </c>
      <c r="Q136" s="192">
        <v>0</v>
      </c>
      <c r="R136" s="192">
        <f t="shared" si="2"/>
        <v>0</v>
      </c>
      <c r="S136" s="192">
        <v>0</v>
      </c>
      <c r="T136" s="193">
        <f t="shared" si="3"/>
        <v>0</v>
      </c>
      <c r="AR136" s="194" t="s">
        <v>167</v>
      </c>
      <c r="AT136" s="194" t="s">
        <v>153</v>
      </c>
      <c r="AU136" s="194" t="s">
        <v>87</v>
      </c>
      <c r="AY136" s="17" t="s">
        <v>151</v>
      </c>
      <c r="BE136" s="195">
        <f t="shared" si="4"/>
        <v>0</v>
      </c>
      <c r="BF136" s="195">
        <f t="shared" si="5"/>
        <v>0</v>
      </c>
      <c r="BG136" s="195">
        <f t="shared" si="6"/>
        <v>0</v>
      </c>
      <c r="BH136" s="195">
        <f t="shared" si="7"/>
        <v>0</v>
      </c>
      <c r="BI136" s="195">
        <f t="shared" si="8"/>
        <v>0</v>
      </c>
      <c r="BJ136" s="17" t="s">
        <v>14</v>
      </c>
      <c r="BK136" s="195">
        <f t="shared" si="9"/>
        <v>0</v>
      </c>
      <c r="BL136" s="17" t="s">
        <v>167</v>
      </c>
      <c r="BM136" s="194" t="s">
        <v>247</v>
      </c>
    </row>
    <row r="137" spans="2:65" s="1" customFormat="1" ht="48" customHeight="1">
      <c r="B137" s="34"/>
      <c r="C137" s="183" t="s">
        <v>174</v>
      </c>
      <c r="D137" s="183" t="s">
        <v>153</v>
      </c>
      <c r="E137" s="184" t="s">
        <v>1508</v>
      </c>
      <c r="F137" s="185" t="s">
        <v>1509</v>
      </c>
      <c r="G137" s="186" t="s">
        <v>200</v>
      </c>
      <c r="H137" s="187">
        <v>246.86</v>
      </c>
      <c r="I137" s="188"/>
      <c r="J137" s="189">
        <f t="shared" si="0"/>
        <v>0</v>
      </c>
      <c r="K137" s="185" t="s">
        <v>1501</v>
      </c>
      <c r="L137" s="38"/>
      <c r="M137" s="190" t="s">
        <v>1</v>
      </c>
      <c r="N137" s="191" t="s">
        <v>43</v>
      </c>
      <c r="O137" s="66"/>
      <c r="P137" s="192">
        <f t="shared" si="1"/>
        <v>0</v>
      </c>
      <c r="Q137" s="192">
        <v>0</v>
      </c>
      <c r="R137" s="192">
        <f t="shared" si="2"/>
        <v>0</v>
      </c>
      <c r="S137" s="192">
        <v>0</v>
      </c>
      <c r="T137" s="193">
        <f t="shared" si="3"/>
        <v>0</v>
      </c>
      <c r="AR137" s="194" t="s">
        <v>167</v>
      </c>
      <c r="AT137" s="194" t="s">
        <v>153</v>
      </c>
      <c r="AU137" s="194" t="s">
        <v>87</v>
      </c>
      <c r="AY137" s="17" t="s">
        <v>151</v>
      </c>
      <c r="BE137" s="195">
        <f t="shared" si="4"/>
        <v>0</v>
      </c>
      <c r="BF137" s="195">
        <f t="shared" si="5"/>
        <v>0</v>
      </c>
      <c r="BG137" s="195">
        <f t="shared" si="6"/>
        <v>0</v>
      </c>
      <c r="BH137" s="195">
        <f t="shared" si="7"/>
        <v>0</v>
      </c>
      <c r="BI137" s="195">
        <f t="shared" si="8"/>
        <v>0</v>
      </c>
      <c r="BJ137" s="17" t="s">
        <v>14</v>
      </c>
      <c r="BK137" s="195">
        <f t="shared" si="9"/>
        <v>0</v>
      </c>
      <c r="BL137" s="17" t="s">
        <v>167</v>
      </c>
      <c r="BM137" s="194" t="s">
        <v>256</v>
      </c>
    </row>
    <row r="138" spans="2:65" s="1" customFormat="1" ht="48" customHeight="1">
      <c r="B138" s="34"/>
      <c r="C138" s="183" t="s">
        <v>152</v>
      </c>
      <c r="D138" s="183" t="s">
        <v>153</v>
      </c>
      <c r="E138" s="184" t="s">
        <v>1510</v>
      </c>
      <c r="F138" s="185" t="s">
        <v>1511</v>
      </c>
      <c r="G138" s="186" t="s">
        <v>200</v>
      </c>
      <c r="H138" s="187">
        <v>246.86</v>
      </c>
      <c r="I138" s="188"/>
      <c r="J138" s="189">
        <f t="shared" si="0"/>
        <v>0</v>
      </c>
      <c r="K138" s="185" t="s">
        <v>1501</v>
      </c>
      <c r="L138" s="38"/>
      <c r="M138" s="190" t="s">
        <v>1</v>
      </c>
      <c r="N138" s="191" t="s">
        <v>43</v>
      </c>
      <c r="O138" s="66"/>
      <c r="P138" s="192">
        <f t="shared" si="1"/>
        <v>0</v>
      </c>
      <c r="Q138" s="192">
        <v>0</v>
      </c>
      <c r="R138" s="192">
        <f t="shared" si="2"/>
        <v>0</v>
      </c>
      <c r="S138" s="192">
        <v>0</v>
      </c>
      <c r="T138" s="193">
        <f t="shared" si="3"/>
        <v>0</v>
      </c>
      <c r="AR138" s="194" t="s">
        <v>167</v>
      </c>
      <c r="AT138" s="194" t="s">
        <v>153</v>
      </c>
      <c r="AU138" s="194" t="s">
        <v>87</v>
      </c>
      <c r="AY138" s="17" t="s">
        <v>151</v>
      </c>
      <c r="BE138" s="195">
        <f t="shared" si="4"/>
        <v>0</v>
      </c>
      <c r="BF138" s="195">
        <f t="shared" si="5"/>
        <v>0</v>
      </c>
      <c r="BG138" s="195">
        <f t="shared" si="6"/>
        <v>0</v>
      </c>
      <c r="BH138" s="195">
        <f t="shared" si="7"/>
        <v>0</v>
      </c>
      <c r="BI138" s="195">
        <f t="shared" si="8"/>
        <v>0</v>
      </c>
      <c r="BJ138" s="17" t="s">
        <v>14</v>
      </c>
      <c r="BK138" s="195">
        <f t="shared" si="9"/>
        <v>0</v>
      </c>
      <c r="BL138" s="17" t="s">
        <v>167</v>
      </c>
      <c r="BM138" s="194" t="s">
        <v>343</v>
      </c>
    </row>
    <row r="139" spans="2:65" s="1" customFormat="1" ht="36" customHeight="1">
      <c r="B139" s="34"/>
      <c r="C139" s="183" t="s">
        <v>234</v>
      </c>
      <c r="D139" s="183" t="s">
        <v>153</v>
      </c>
      <c r="E139" s="184" t="s">
        <v>1512</v>
      </c>
      <c r="F139" s="185" t="s">
        <v>1513</v>
      </c>
      <c r="G139" s="186" t="s">
        <v>200</v>
      </c>
      <c r="H139" s="187">
        <v>9</v>
      </c>
      <c r="I139" s="188"/>
      <c r="J139" s="189">
        <f t="shared" si="0"/>
        <v>0</v>
      </c>
      <c r="K139" s="185" t="s">
        <v>1501</v>
      </c>
      <c r="L139" s="38"/>
      <c r="M139" s="190" t="s">
        <v>1</v>
      </c>
      <c r="N139" s="191" t="s">
        <v>43</v>
      </c>
      <c r="O139" s="66"/>
      <c r="P139" s="192">
        <f t="shared" si="1"/>
        <v>0</v>
      </c>
      <c r="Q139" s="192">
        <v>0</v>
      </c>
      <c r="R139" s="192">
        <f t="shared" si="2"/>
        <v>0</v>
      </c>
      <c r="S139" s="192">
        <v>0</v>
      </c>
      <c r="T139" s="193">
        <f t="shared" si="3"/>
        <v>0</v>
      </c>
      <c r="AR139" s="194" t="s">
        <v>167</v>
      </c>
      <c r="AT139" s="194" t="s">
        <v>153</v>
      </c>
      <c r="AU139" s="194" t="s">
        <v>87</v>
      </c>
      <c r="AY139" s="17" t="s">
        <v>151</v>
      </c>
      <c r="BE139" s="195">
        <f t="shared" si="4"/>
        <v>0</v>
      </c>
      <c r="BF139" s="195">
        <f t="shared" si="5"/>
        <v>0</v>
      </c>
      <c r="BG139" s="195">
        <f t="shared" si="6"/>
        <v>0</v>
      </c>
      <c r="BH139" s="195">
        <f t="shared" si="7"/>
        <v>0</v>
      </c>
      <c r="BI139" s="195">
        <f t="shared" si="8"/>
        <v>0</v>
      </c>
      <c r="BJ139" s="17" t="s">
        <v>14</v>
      </c>
      <c r="BK139" s="195">
        <f t="shared" si="9"/>
        <v>0</v>
      </c>
      <c r="BL139" s="17" t="s">
        <v>167</v>
      </c>
      <c r="BM139" s="194" t="s">
        <v>264</v>
      </c>
    </row>
    <row r="140" spans="2:65" s="1" customFormat="1" ht="36" customHeight="1">
      <c r="B140" s="34"/>
      <c r="C140" s="183" t="s">
        <v>217</v>
      </c>
      <c r="D140" s="183" t="s">
        <v>153</v>
      </c>
      <c r="E140" s="184" t="s">
        <v>1514</v>
      </c>
      <c r="F140" s="185" t="s">
        <v>1515</v>
      </c>
      <c r="G140" s="186" t="s">
        <v>200</v>
      </c>
      <c r="H140" s="187">
        <v>9</v>
      </c>
      <c r="I140" s="188"/>
      <c r="J140" s="189">
        <f t="shared" si="0"/>
        <v>0</v>
      </c>
      <c r="K140" s="185" t="s">
        <v>1501</v>
      </c>
      <c r="L140" s="38"/>
      <c r="M140" s="190" t="s">
        <v>1</v>
      </c>
      <c r="N140" s="191" t="s">
        <v>43</v>
      </c>
      <c r="O140" s="66"/>
      <c r="P140" s="192">
        <f t="shared" si="1"/>
        <v>0</v>
      </c>
      <c r="Q140" s="192">
        <v>0</v>
      </c>
      <c r="R140" s="192">
        <f t="shared" si="2"/>
        <v>0</v>
      </c>
      <c r="S140" s="192">
        <v>0</v>
      </c>
      <c r="T140" s="193">
        <f t="shared" si="3"/>
        <v>0</v>
      </c>
      <c r="AR140" s="194" t="s">
        <v>167</v>
      </c>
      <c r="AT140" s="194" t="s">
        <v>153</v>
      </c>
      <c r="AU140" s="194" t="s">
        <v>87</v>
      </c>
      <c r="AY140" s="17" t="s">
        <v>151</v>
      </c>
      <c r="BE140" s="195">
        <f t="shared" si="4"/>
        <v>0</v>
      </c>
      <c r="BF140" s="195">
        <f t="shared" si="5"/>
        <v>0</v>
      </c>
      <c r="BG140" s="195">
        <f t="shared" si="6"/>
        <v>0</v>
      </c>
      <c r="BH140" s="195">
        <f t="shared" si="7"/>
        <v>0</v>
      </c>
      <c r="BI140" s="195">
        <f t="shared" si="8"/>
        <v>0</v>
      </c>
      <c r="BJ140" s="17" t="s">
        <v>14</v>
      </c>
      <c r="BK140" s="195">
        <f t="shared" si="9"/>
        <v>0</v>
      </c>
      <c r="BL140" s="17" t="s">
        <v>167</v>
      </c>
      <c r="BM140" s="194" t="s">
        <v>361</v>
      </c>
    </row>
    <row r="141" spans="2:65" s="1" customFormat="1" ht="36" customHeight="1">
      <c r="B141" s="34"/>
      <c r="C141" s="183" t="s">
        <v>247</v>
      </c>
      <c r="D141" s="183" t="s">
        <v>153</v>
      </c>
      <c r="E141" s="184" t="s">
        <v>1262</v>
      </c>
      <c r="F141" s="185" t="s">
        <v>1516</v>
      </c>
      <c r="G141" s="186" t="s">
        <v>200</v>
      </c>
      <c r="H141" s="187">
        <v>22.464</v>
      </c>
      <c r="I141" s="188"/>
      <c r="J141" s="189">
        <f t="shared" si="0"/>
        <v>0</v>
      </c>
      <c r="K141" s="185" t="s">
        <v>1501</v>
      </c>
      <c r="L141" s="38"/>
      <c r="M141" s="190" t="s">
        <v>1</v>
      </c>
      <c r="N141" s="191" t="s">
        <v>43</v>
      </c>
      <c r="O141" s="66"/>
      <c r="P141" s="192">
        <f t="shared" si="1"/>
        <v>0</v>
      </c>
      <c r="Q141" s="192">
        <v>0</v>
      </c>
      <c r="R141" s="192">
        <f t="shared" si="2"/>
        <v>0</v>
      </c>
      <c r="S141" s="192">
        <v>0</v>
      </c>
      <c r="T141" s="193">
        <f t="shared" si="3"/>
        <v>0</v>
      </c>
      <c r="AR141" s="194" t="s">
        <v>167</v>
      </c>
      <c r="AT141" s="194" t="s">
        <v>153</v>
      </c>
      <c r="AU141" s="194" t="s">
        <v>87</v>
      </c>
      <c r="AY141" s="17" t="s">
        <v>151</v>
      </c>
      <c r="BE141" s="195">
        <f t="shared" si="4"/>
        <v>0</v>
      </c>
      <c r="BF141" s="195">
        <f t="shared" si="5"/>
        <v>0</v>
      </c>
      <c r="BG141" s="195">
        <f t="shared" si="6"/>
        <v>0</v>
      </c>
      <c r="BH141" s="195">
        <f t="shared" si="7"/>
        <v>0</v>
      </c>
      <c r="BI141" s="195">
        <f t="shared" si="8"/>
        <v>0</v>
      </c>
      <c r="BJ141" s="17" t="s">
        <v>14</v>
      </c>
      <c r="BK141" s="195">
        <f t="shared" si="9"/>
        <v>0</v>
      </c>
      <c r="BL141" s="17" t="s">
        <v>167</v>
      </c>
      <c r="BM141" s="194" t="s">
        <v>213</v>
      </c>
    </row>
    <row r="142" spans="2:65" s="1" customFormat="1" ht="48" customHeight="1">
      <c r="B142" s="34"/>
      <c r="C142" s="183" t="s">
        <v>252</v>
      </c>
      <c r="D142" s="183" t="s">
        <v>153</v>
      </c>
      <c r="E142" s="184" t="s">
        <v>1517</v>
      </c>
      <c r="F142" s="185" t="s">
        <v>1518</v>
      </c>
      <c r="G142" s="186" t="s">
        <v>200</v>
      </c>
      <c r="H142" s="187">
        <v>22.464</v>
      </c>
      <c r="I142" s="188"/>
      <c r="J142" s="189">
        <f t="shared" si="0"/>
        <v>0</v>
      </c>
      <c r="K142" s="185" t="s">
        <v>1501</v>
      </c>
      <c r="L142" s="38"/>
      <c r="M142" s="190" t="s">
        <v>1</v>
      </c>
      <c r="N142" s="191" t="s">
        <v>43</v>
      </c>
      <c r="O142" s="66"/>
      <c r="P142" s="192">
        <f t="shared" si="1"/>
        <v>0</v>
      </c>
      <c r="Q142" s="192">
        <v>0</v>
      </c>
      <c r="R142" s="192">
        <f t="shared" si="2"/>
        <v>0</v>
      </c>
      <c r="S142" s="192">
        <v>0</v>
      </c>
      <c r="T142" s="193">
        <f t="shared" si="3"/>
        <v>0</v>
      </c>
      <c r="AR142" s="194" t="s">
        <v>167</v>
      </c>
      <c r="AT142" s="194" t="s">
        <v>153</v>
      </c>
      <c r="AU142" s="194" t="s">
        <v>87</v>
      </c>
      <c r="AY142" s="17" t="s">
        <v>151</v>
      </c>
      <c r="BE142" s="195">
        <f t="shared" si="4"/>
        <v>0</v>
      </c>
      <c r="BF142" s="195">
        <f t="shared" si="5"/>
        <v>0</v>
      </c>
      <c r="BG142" s="195">
        <f t="shared" si="6"/>
        <v>0</v>
      </c>
      <c r="BH142" s="195">
        <f t="shared" si="7"/>
        <v>0</v>
      </c>
      <c r="BI142" s="195">
        <f t="shared" si="8"/>
        <v>0</v>
      </c>
      <c r="BJ142" s="17" t="s">
        <v>14</v>
      </c>
      <c r="BK142" s="195">
        <f t="shared" si="9"/>
        <v>0</v>
      </c>
      <c r="BL142" s="17" t="s">
        <v>167</v>
      </c>
      <c r="BM142" s="194" t="s">
        <v>382</v>
      </c>
    </row>
    <row r="143" spans="2:65" s="1" customFormat="1" ht="60" customHeight="1">
      <c r="B143" s="34"/>
      <c r="C143" s="183" t="s">
        <v>256</v>
      </c>
      <c r="D143" s="183" t="s">
        <v>153</v>
      </c>
      <c r="E143" s="184" t="s">
        <v>300</v>
      </c>
      <c r="F143" s="185" t="s">
        <v>1519</v>
      </c>
      <c r="G143" s="186" t="s">
        <v>200</v>
      </c>
      <c r="H143" s="187">
        <v>270.724</v>
      </c>
      <c r="I143" s="188"/>
      <c r="J143" s="189">
        <f t="shared" si="0"/>
        <v>0</v>
      </c>
      <c r="K143" s="185" t="s">
        <v>1501</v>
      </c>
      <c r="L143" s="38"/>
      <c r="M143" s="190" t="s">
        <v>1</v>
      </c>
      <c r="N143" s="191" t="s">
        <v>43</v>
      </c>
      <c r="O143" s="66"/>
      <c r="P143" s="192">
        <f t="shared" si="1"/>
        <v>0</v>
      </c>
      <c r="Q143" s="192">
        <v>0</v>
      </c>
      <c r="R143" s="192">
        <f t="shared" si="2"/>
        <v>0</v>
      </c>
      <c r="S143" s="192">
        <v>0</v>
      </c>
      <c r="T143" s="193">
        <f t="shared" si="3"/>
        <v>0</v>
      </c>
      <c r="AR143" s="194" t="s">
        <v>167</v>
      </c>
      <c r="AT143" s="194" t="s">
        <v>153</v>
      </c>
      <c r="AU143" s="194" t="s">
        <v>87</v>
      </c>
      <c r="AY143" s="17" t="s">
        <v>151</v>
      </c>
      <c r="BE143" s="195">
        <f t="shared" si="4"/>
        <v>0</v>
      </c>
      <c r="BF143" s="195">
        <f t="shared" si="5"/>
        <v>0</v>
      </c>
      <c r="BG143" s="195">
        <f t="shared" si="6"/>
        <v>0</v>
      </c>
      <c r="BH143" s="195">
        <f t="shared" si="7"/>
        <v>0</v>
      </c>
      <c r="BI143" s="195">
        <f t="shared" si="8"/>
        <v>0</v>
      </c>
      <c r="BJ143" s="17" t="s">
        <v>14</v>
      </c>
      <c r="BK143" s="195">
        <f t="shared" si="9"/>
        <v>0</v>
      </c>
      <c r="BL143" s="17" t="s">
        <v>167</v>
      </c>
      <c r="BM143" s="194" t="s">
        <v>197</v>
      </c>
    </row>
    <row r="144" spans="2:65" s="1" customFormat="1" ht="24" customHeight="1">
      <c r="B144" s="34"/>
      <c r="C144" s="183" t="s">
        <v>193</v>
      </c>
      <c r="D144" s="183" t="s">
        <v>153</v>
      </c>
      <c r="E144" s="184" t="s">
        <v>1268</v>
      </c>
      <c r="F144" s="185" t="s">
        <v>1269</v>
      </c>
      <c r="G144" s="186" t="s">
        <v>200</v>
      </c>
      <c r="H144" s="187">
        <v>3790.136</v>
      </c>
      <c r="I144" s="188"/>
      <c r="J144" s="189">
        <f t="shared" si="0"/>
        <v>0</v>
      </c>
      <c r="K144" s="185" t="s">
        <v>157</v>
      </c>
      <c r="L144" s="38"/>
      <c r="M144" s="190" t="s">
        <v>1</v>
      </c>
      <c r="N144" s="191" t="s">
        <v>43</v>
      </c>
      <c r="O144" s="66"/>
      <c r="P144" s="192">
        <f t="shared" si="1"/>
        <v>0</v>
      </c>
      <c r="Q144" s="192">
        <v>0</v>
      </c>
      <c r="R144" s="192">
        <f t="shared" si="2"/>
        <v>0</v>
      </c>
      <c r="S144" s="192">
        <v>0</v>
      </c>
      <c r="T144" s="193">
        <f t="shared" si="3"/>
        <v>0</v>
      </c>
      <c r="AR144" s="194" t="s">
        <v>167</v>
      </c>
      <c r="AT144" s="194" t="s">
        <v>153</v>
      </c>
      <c r="AU144" s="194" t="s">
        <v>87</v>
      </c>
      <c r="AY144" s="17" t="s">
        <v>151</v>
      </c>
      <c r="BE144" s="195">
        <f t="shared" si="4"/>
        <v>0</v>
      </c>
      <c r="BF144" s="195">
        <f t="shared" si="5"/>
        <v>0</v>
      </c>
      <c r="BG144" s="195">
        <f t="shared" si="6"/>
        <v>0</v>
      </c>
      <c r="BH144" s="195">
        <f t="shared" si="7"/>
        <v>0</v>
      </c>
      <c r="BI144" s="195">
        <f t="shared" si="8"/>
        <v>0</v>
      </c>
      <c r="BJ144" s="17" t="s">
        <v>14</v>
      </c>
      <c r="BK144" s="195">
        <f t="shared" si="9"/>
        <v>0</v>
      </c>
      <c r="BL144" s="17" t="s">
        <v>167</v>
      </c>
      <c r="BM144" s="194" t="s">
        <v>1520</v>
      </c>
    </row>
    <row r="145" spans="2:51" s="12" customFormat="1" ht="11.25">
      <c r="B145" s="210"/>
      <c r="C145" s="211"/>
      <c r="D145" s="212" t="s">
        <v>202</v>
      </c>
      <c r="E145" s="213" t="s">
        <v>1</v>
      </c>
      <c r="F145" s="214" t="s">
        <v>1521</v>
      </c>
      <c r="G145" s="211"/>
      <c r="H145" s="215">
        <v>3790.136</v>
      </c>
      <c r="I145" s="216"/>
      <c r="J145" s="211"/>
      <c r="K145" s="211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202</v>
      </c>
      <c r="AU145" s="221" t="s">
        <v>87</v>
      </c>
      <c r="AV145" s="12" t="s">
        <v>87</v>
      </c>
      <c r="AW145" s="12" t="s">
        <v>34</v>
      </c>
      <c r="AX145" s="12" t="s">
        <v>14</v>
      </c>
      <c r="AY145" s="221" t="s">
        <v>151</v>
      </c>
    </row>
    <row r="146" spans="2:65" s="1" customFormat="1" ht="16.5" customHeight="1">
      <c r="B146" s="34"/>
      <c r="C146" s="183" t="s">
        <v>343</v>
      </c>
      <c r="D146" s="183" t="s">
        <v>153</v>
      </c>
      <c r="E146" s="184" t="s">
        <v>1522</v>
      </c>
      <c r="F146" s="185" t="s">
        <v>1523</v>
      </c>
      <c r="G146" s="186" t="s">
        <v>200</v>
      </c>
      <c r="H146" s="187">
        <v>270.724</v>
      </c>
      <c r="I146" s="188"/>
      <c r="J146" s="189">
        <f aca="true" t="shared" si="10" ref="J146:J157">ROUND(I146*H146,2)</f>
        <v>0</v>
      </c>
      <c r="K146" s="185" t="s">
        <v>1501</v>
      </c>
      <c r="L146" s="38"/>
      <c r="M146" s="190" t="s">
        <v>1</v>
      </c>
      <c r="N146" s="191" t="s">
        <v>43</v>
      </c>
      <c r="O146" s="66"/>
      <c r="P146" s="192">
        <f aca="true" t="shared" si="11" ref="P146:P157">O146*H146</f>
        <v>0</v>
      </c>
      <c r="Q146" s="192">
        <v>0</v>
      </c>
      <c r="R146" s="192">
        <f aca="true" t="shared" si="12" ref="R146:R157">Q146*H146</f>
        <v>0</v>
      </c>
      <c r="S146" s="192">
        <v>0</v>
      </c>
      <c r="T146" s="193">
        <f aca="true" t="shared" si="13" ref="T146:T157">S146*H146</f>
        <v>0</v>
      </c>
      <c r="AR146" s="194" t="s">
        <v>167</v>
      </c>
      <c r="AT146" s="194" t="s">
        <v>153</v>
      </c>
      <c r="AU146" s="194" t="s">
        <v>87</v>
      </c>
      <c r="AY146" s="17" t="s">
        <v>151</v>
      </c>
      <c r="BE146" s="195">
        <f aca="true" t="shared" si="14" ref="BE146:BE157">IF(N146="základní",J146,0)</f>
        <v>0</v>
      </c>
      <c r="BF146" s="195">
        <f aca="true" t="shared" si="15" ref="BF146:BF157">IF(N146="snížená",J146,0)</f>
        <v>0</v>
      </c>
      <c r="BG146" s="195">
        <f aca="true" t="shared" si="16" ref="BG146:BG157">IF(N146="zákl. přenesená",J146,0)</f>
        <v>0</v>
      </c>
      <c r="BH146" s="195">
        <f aca="true" t="shared" si="17" ref="BH146:BH157">IF(N146="sníž. přenesená",J146,0)</f>
        <v>0</v>
      </c>
      <c r="BI146" s="195">
        <f aca="true" t="shared" si="18" ref="BI146:BI157">IF(N146="nulová",J146,0)</f>
        <v>0</v>
      </c>
      <c r="BJ146" s="17" t="s">
        <v>14</v>
      </c>
      <c r="BK146" s="195">
        <f aca="true" t="shared" si="19" ref="BK146:BK157">ROUND(I146*H146,2)</f>
        <v>0</v>
      </c>
      <c r="BL146" s="17" t="s">
        <v>167</v>
      </c>
      <c r="BM146" s="194" t="s">
        <v>208</v>
      </c>
    </row>
    <row r="147" spans="2:65" s="1" customFormat="1" ht="36" customHeight="1">
      <c r="B147" s="34"/>
      <c r="C147" s="183" t="s">
        <v>8</v>
      </c>
      <c r="D147" s="183" t="s">
        <v>153</v>
      </c>
      <c r="E147" s="184" t="s">
        <v>1524</v>
      </c>
      <c r="F147" s="185" t="s">
        <v>1525</v>
      </c>
      <c r="G147" s="186" t="s">
        <v>237</v>
      </c>
      <c r="H147" s="187">
        <v>487.303</v>
      </c>
      <c r="I147" s="188"/>
      <c r="J147" s="189">
        <f t="shared" si="10"/>
        <v>0</v>
      </c>
      <c r="K147" s="185" t="s">
        <v>1501</v>
      </c>
      <c r="L147" s="38"/>
      <c r="M147" s="190" t="s">
        <v>1</v>
      </c>
      <c r="N147" s="191" t="s">
        <v>43</v>
      </c>
      <c r="O147" s="66"/>
      <c r="P147" s="192">
        <f t="shared" si="11"/>
        <v>0</v>
      </c>
      <c r="Q147" s="192">
        <v>0</v>
      </c>
      <c r="R147" s="192">
        <f t="shared" si="12"/>
        <v>0</v>
      </c>
      <c r="S147" s="192">
        <v>0</v>
      </c>
      <c r="T147" s="193">
        <f t="shared" si="13"/>
        <v>0</v>
      </c>
      <c r="AR147" s="194" t="s">
        <v>167</v>
      </c>
      <c r="AT147" s="194" t="s">
        <v>153</v>
      </c>
      <c r="AU147" s="194" t="s">
        <v>87</v>
      </c>
      <c r="AY147" s="17" t="s">
        <v>151</v>
      </c>
      <c r="BE147" s="195">
        <f t="shared" si="14"/>
        <v>0</v>
      </c>
      <c r="BF147" s="195">
        <f t="shared" si="15"/>
        <v>0</v>
      </c>
      <c r="BG147" s="195">
        <f t="shared" si="16"/>
        <v>0</v>
      </c>
      <c r="BH147" s="195">
        <f t="shared" si="17"/>
        <v>0</v>
      </c>
      <c r="BI147" s="195">
        <f t="shared" si="18"/>
        <v>0</v>
      </c>
      <c r="BJ147" s="17" t="s">
        <v>14</v>
      </c>
      <c r="BK147" s="195">
        <f t="shared" si="19"/>
        <v>0</v>
      </c>
      <c r="BL147" s="17" t="s">
        <v>167</v>
      </c>
      <c r="BM147" s="194" t="s">
        <v>409</v>
      </c>
    </row>
    <row r="148" spans="2:65" s="1" customFormat="1" ht="36" customHeight="1">
      <c r="B148" s="34"/>
      <c r="C148" s="183" t="s">
        <v>264</v>
      </c>
      <c r="D148" s="183" t="s">
        <v>153</v>
      </c>
      <c r="E148" s="184" t="s">
        <v>314</v>
      </c>
      <c r="F148" s="185" t="s">
        <v>1526</v>
      </c>
      <c r="G148" s="186" t="s">
        <v>200</v>
      </c>
      <c r="H148" s="187">
        <v>7.6</v>
      </c>
      <c r="I148" s="188"/>
      <c r="J148" s="189">
        <f t="shared" si="10"/>
        <v>0</v>
      </c>
      <c r="K148" s="185" t="s">
        <v>1</v>
      </c>
      <c r="L148" s="38"/>
      <c r="M148" s="190" t="s">
        <v>1</v>
      </c>
      <c r="N148" s="191" t="s">
        <v>43</v>
      </c>
      <c r="O148" s="66"/>
      <c r="P148" s="192">
        <f t="shared" si="11"/>
        <v>0</v>
      </c>
      <c r="Q148" s="192">
        <v>0</v>
      </c>
      <c r="R148" s="192">
        <f t="shared" si="12"/>
        <v>0</v>
      </c>
      <c r="S148" s="192">
        <v>0</v>
      </c>
      <c r="T148" s="193">
        <f t="shared" si="13"/>
        <v>0</v>
      </c>
      <c r="AR148" s="194" t="s">
        <v>167</v>
      </c>
      <c r="AT148" s="194" t="s">
        <v>153</v>
      </c>
      <c r="AU148" s="194" t="s">
        <v>87</v>
      </c>
      <c r="AY148" s="17" t="s">
        <v>151</v>
      </c>
      <c r="BE148" s="195">
        <f t="shared" si="14"/>
        <v>0</v>
      </c>
      <c r="BF148" s="195">
        <f t="shared" si="15"/>
        <v>0</v>
      </c>
      <c r="BG148" s="195">
        <f t="shared" si="16"/>
        <v>0</v>
      </c>
      <c r="BH148" s="195">
        <f t="shared" si="17"/>
        <v>0</v>
      </c>
      <c r="BI148" s="195">
        <f t="shared" si="18"/>
        <v>0</v>
      </c>
      <c r="BJ148" s="17" t="s">
        <v>14</v>
      </c>
      <c r="BK148" s="195">
        <f t="shared" si="19"/>
        <v>0</v>
      </c>
      <c r="BL148" s="17" t="s">
        <v>167</v>
      </c>
      <c r="BM148" s="194" t="s">
        <v>420</v>
      </c>
    </row>
    <row r="149" spans="2:65" s="1" customFormat="1" ht="60" customHeight="1">
      <c r="B149" s="34"/>
      <c r="C149" s="183" t="s">
        <v>260</v>
      </c>
      <c r="D149" s="183" t="s">
        <v>153</v>
      </c>
      <c r="E149" s="184" t="s">
        <v>1527</v>
      </c>
      <c r="F149" s="185" t="s">
        <v>1528</v>
      </c>
      <c r="G149" s="186" t="s">
        <v>200</v>
      </c>
      <c r="H149" s="187">
        <v>22.745</v>
      </c>
      <c r="I149" s="188"/>
      <c r="J149" s="189">
        <f t="shared" si="10"/>
        <v>0</v>
      </c>
      <c r="K149" s="185" t="s">
        <v>1501</v>
      </c>
      <c r="L149" s="38"/>
      <c r="M149" s="190" t="s">
        <v>1</v>
      </c>
      <c r="N149" s="191" t="s">
        <v>43</v>
      </c>
      <c r="O149" s="66"/>
      <c r="P149" s="192">
        <f t="shared" si="11"/>
        <v>0</v>
      </c>
      <c r="Q149" s="192">
        <v>0</v>
      </c>
      <c r="R149" s="192">
        <f t="shared" si="12"/>
        <v>0</v>
      </c>
      <c r="S149" s="192">
        <v>0</v>
      </c>
      <c r="T149" s="193">
        <f t="shared" si="13"/>
        <v>0</v>
      </c>
      <c r="AR149" s="194" t="s">
        <v>167</v>
      </c>
      <c r="AT149" s="194" t="s">
        <v>153</v>
      </c>
      <c r="AU149" s="194" t="s">
        <v>87</v>
      </c>
      <c r="AY149" s="17" t="s">
        <v>151</v>
      </c>
      <c r="BE149" s="195">
        <f t="shared" si="14"/>
        <v>0</v>
      </c>
      <c r="BF149" s="195">
        <f t="shared" si="15"/>
        <v>0</v>
      </c>
      <c r="BG149" s="195">
        <f t="shared" si="16"/>
        <v>0</v>
      </c>
      <c r="BH149" s="195">
        <f t="shared" si="17"/>
        <v>0</v>
      </c>
      <c r="BI149" s="195">
        <f t="shared" si="18"/>
        <v>0</v>
      </c>
      <c r="BJ149" s="17" t="s">
        <v>14</v>
      </c>
      <c r="BK149" s="195">
        <f t="shared" si="19"/>
        <v>0</v>
      </c>
      <c r="BL149" s="17" t="s">
        <v>167</v>
      </c>
      <c r="BM149" s="194" t="s">
        <v>430</v>
      </c>
    </row>
    <row r="150" spans="2:65" s="1" customFormat="1" ht="16.5" customHeight="1">
      <c r="B150" s="34"/>
      <c r="C150" s="236" t="s">
        <v>361</v>
      </c>
      <c r="D150" s="236" t="s">
        <v>318</v>
      </c>
      <c r="E150" s="237" t="s">
        <v>1529</v>
      </c>
      <c r="F150" s="238" t="s">
        <v>1530</v>
      </c>
      <c r="G150" s="239" t="s">
        <v>237</v>
      </c>
      <c r="H150" s="240">
        <v>45.49</v>
      </c>
      <c r="I150" s="241"/>
      <c r="J150" s="242">
        <f t="shared" si="10"/>
        <v>0</v>
      </c>
      <c r="K150" s="238" t="s">
        <v>1501</v>
      </c>
      <c r="L150" s="243"/>
      <c r="M150" s="244" t="s">
        <v>1</v>
      </c>
      <c r="N150" s="245" t="s">
        <v>43</v>
      </c>
      <c r="O150" s="66"/>
      <c r="P150" s="192">
        <f t="shared" si="11"/>
        <v>0</v>
      </c>
      <c r="Q150" s="192">
        <v>0</v>
      </c>
      <c r="R150" s="192">
        <f t="shared" si="12"/>
        <v>0</v>
      </c>
      <c r="S150" s="192">
        <v>0</v>
      </c>
      <c r="T150" s="193">
        <f t="shared" si="13"/>
        <v>0</v>
      </c>
      <c r="AR150" s="194" t="s">
        <v>234</v>
      </c>
      <c r="AT150" s="194" t="s">
        <v>318</v>
      </c>
      <c r="AU150" s="194" t="s">
        <v>87</v>
      </c>
      <c r="AY150" s="17" t="s">
        <v>151</v>
      </c>
      <c r="BE150" s="195">
        <f t="shared" si="14"/>
        <v>0</v>
      </c>
      <c r="BF150" s="195">
        <f t="shared" si="15"/>
        <v>0</v>
      </c>
      <c r="BG150" s="195">
        <f t="shared" si="16"/>
        <v>0</v>
      </c>
      <c r="BH150" s="195">
        <f t="shared" si="17"/>
        <v>0</v>
      </c>
      <c r="BI150" s="195">
        <f t="shared" si="18"/>
        <v>0</v>
      </c>
      <c r="BJ150" s="17" t="s">
        <v>14</v>
      </c>
      <c r="BK150" s="195">
        <f t="shared" si="19"/>
        <v>0</v>
      </c>
      <c r="BL150" s="17" t="s">
        <v>167</v>
      </c>
      <c r="BM150" s="194" t="s">
        <v>440</v>
      </c>
    </row>
    <row r="151" spans="2:65" s="1" customFormat="1" ht="24" customHeight="1">
      <c r="B151" s="34"/>
      <c r="C151" s="183" t="s">
        <v>367</v>
      </c>
      <c r="D151" s="183" t="s">
        <v>153</v>
      </c>
      <c r="E151" s="184" t="s">
        <v>1531</v>
      </c>
      <c r="F151" s="185" t="s">
        <v>1532</v>
      </c>
      <c r="G151" s="186" t="s">
        <v>188</v>
      </c>
      <c r="H151" s="187">
        <v>80</v>
      </c>
      <c r="I151" s="188"/>
      <c r="J151" s="189">
        <f t="shared" si="10"/>
        <v>0</v>
      </c>
      <c r="K151" s="185" t="s">
        <v>1</v>
      </c>
      <c r="L151" s="38"/>
      <c r="M151" s="190" t="s">
        <v>1</v>
      </c>
      <c r="N151" s="191" t="s">
        <v>43</v>
      </c>
      <c r="O151" s="66"/>
      <c r="P151" s="192">
        <f t="shared" si="11"/>
        <v>0</v>
      </c>
      <c r="Q151" s="192">
        <v>0</v>
      </c>
      <c r="R151" s="192">
        <f t="shared" si="12"/>
        <v>0</v>
      </c>
      <c r="S151" s="192">
        <v>0</v>
      </c>
      <c r="T151" s="193">
        <f t="shared" si="13"/>
        <v>0</v>
      </c>
      <c r="AR151" s="194" t="s">
        <v>167</v>
      </c>
      <c r="AT151" s="194" t="s">
        <v>153</v>
      </c>
      <c r="AU151" s="194" t="s">
        <v>87</v>
      </c>
      <c r="AY151" s="17" t="s">
        <v>151</v>
      </c>
      <c r="BE151" s="195">
        <f t="shared" si="14"/>
        <v>0</v>
      </c>
      <c r="BF151" s="195">
        <f t="shared" si="15"/>
        <v>0</v>
      </c>
      <c r="BG151" s="195">
        <f t="shared" si="16"/>
        <v>0</v>
      </c>
      <c r="BH151" s="195">
        <f t="shared" si="17"/>
        <v>0</v>
      </c>
      <c r="BI151" s="195">
        <f t="shared" si="18"/>
        <v>0</v>
      </c>
      <c r="BJ151" s="17" t="s">
        <v>14</v>
      </c>
      <c r="BK151" s="195">
        <f t="shared" si="19"/>
        <v>0</v>
      </c>
      <c r="BL151" s="17" t="s">
        <v>167</v>
      </c>
      <c r="BM151" s="194" t="s">
        <v>451</v>
      </c>
    </row>
    <row r="152" spans="2:65" s="1" customFormat="1" ht="16.5" customHeight="1">
      <c r="B152" s="34"/>
      <c r="C152" s="236" t="s">
        <v>213</v>
      </c>
      <c r="D152" s="236" t="s">
        <v>318</v>
      </c>
      <c r="E152" s="237" t="s">
        <v>1533</v>
      </c>
      <c r="F152" s="238" t="s">
        <v>1534</v>
      </c>
      <c r="G152" s="239" t="s">
        <v>237</v>
      </c>
      <c r="H152" s="240">
        <v>14.4</v>
      </c>
      <c r="I152" s="241"/>
      <c r="J152" s="242">
        <f t="shared" si="10"/>
        <v>0</v>
      </c>
      <c r="K152" s="238" t="s">
        <v>1501</v>
      </c>
      <c r="L152" s="243"/>
      <c r="M152" s="244" t="s">
        <v>1</v>
      </c>
      <c r="N152" s="245" t="s">
        <v>43</v>
      </c>
      <c r="O152" s="66"/>
      <c r="P152" s="192">
        <f t="shared" si="11"/>
        <v>0</v>
      </c>
      <c r="Q152" s="192">
        <v>0</v>
      </c>
      <c r="R152" s="192">
        <f t="shared" si="12"/>
        <v>0</v>
      </c>
      <c r="S152" s="192">
        <v>0</v>
      </c>
      <c r="T152" s="193">
        <f t="shared" si="13"/>
        <v>0</v>
      </c>
      <c r="AR152" s="194" t="s">
        <v>234</v>
      </c>
      <c r="AT152" s="194" t="s">
        <v>318</v>
      </c>
      <c r="AU152" s="194" t="s">
        <v>87</v>
      </c>
      <c r="AY152" s="17" t="s">
        <v>151</v>
      </c>
      <c r="BE152" s="195">
        <f t="shared" si="14"/>
        <v>0</v>
      </c>
      <c r="BF152" s="195">
        <f t="shared" si="15"/>
        <v>0</v>
      </c>
      <c r="BG152" s="195">
        <f t="shared" si="16"/>
        <v>0</v>
      </c>
      <c r="BH152" s="195">
        <f t="shared" si="17"/>
        <v>0</v>
      </c>
      <c r="BI152" s="195">
        <f t="shared" si="18"/>
        <v>0</v>
      </c>
      <c r="BJ152" s="17" t="s">
        <v>14</v>
      </c>
      <c r="BK152" s="195">
        <f t="shared" si="19"/>
        <v>0</v>
      </c>
      <c r="BL152" s="17" t="s">
        <v>167</v>
      </c>
      <c r="BM152" s="194" t="s">
        <v>461</v>
      </c>
    </row>
    <row r="153" spans="2:65" s="1" customFormat="1" ht="36" customHeight="1">
      <c r="B153" s="34"/>
      <c r="C153" s="183" t="s">
        <v>7</v>
      </c>
      <c r="D153" s="183" t="s">
        <v>153</v>
      </c>
      <c r="E153" s="184" t="s">
        <v>1535</v>
      </c>
      <c r="F153" s="185" t="s">
        <v>1536</v>
      </c>
      <c r="G153" s="186" t="s">
        <v>188</v>
      </c>
      <c r="H153" s="187">
        <v>80</v>
      </c>
      <c r="I153" s="188"/>
      <c r="J153" s="189">
        <f t="shared" si="10"/>
        <v>0</v>
      </c>
      <c r="K153" s="185" t="s">
        <v>1</v>
      </c>
      <c r="L153" s="38"/>
      <c r="M153" s="190" t="s">
        <v>1</v>
      </c>
      <c r="N153" s="191" t="s">
        <v>43</v>
      </c>
      <c r="O153" s="66"/>
      <c r="P153" s="192">
        <f t="shared" si="11"/>
        <v>0</v>
      </c>
      <c r="Q153" s="192">
        <v>0</v>
      </c>
      <c r="R153" s="192">
        <f t="shared" si="12"/>
        <v>0</v>
      </c>
      <c r="S153" s="192">
        <v>0</v>
      </c>
      <c r="T153" s="193">
        <f t="shared" si="13"/>
        <v>0</v>
      </c>
      <c r="AR153" s="194" t="s">
        <v>167</v>
      </c>
      <c r="AT153" s="194" t="s">
        <v>153</v>
      </c>
      <c r="AU153" s="194" t="s">
        <v>87</v>
      </c>
      <c r="AY153" s="17" t="s">
        <v>151</v>
      </c>
      <c r="BE153" s="195">
        <f t="shared" si="14"/>
        <v>0</v>
      </c>
      <c r="BF153" s="195">
        <f t="shared" si="15"/>
        <v>0</v>
      </c>
      <c r="BG153" s="195">
        <f t="shared" si="16"/>
        <v>0</v>
      </c>
      <c r="BH153" s="195">
        <f t="shared" si="17"/>
        <v>0</v>
      </c>
      <c r="BI153" s="195">
        <f t="shared" si="18"/>
        <v>0</v>
      </c>
      <c r="BJ153" s="17" t="s">
        <v>14</v>
      </c>
      <c r="BK153" s="195">
        <f t="shared" si="19"/>
        <v>0</v>
      </c>
      <c r="BL153" s="17" t="s">
        <v>167</v>
      </c>
      <c r="BM153" s="194" t="s">
        <v>471</v>
      </c>
    </row>
    <row r="154" spans="2:65" s="1" customFormat="1" ht="16.5" customHeight="1">
      <c r="B154" s="34"/>
      <c r="C154" s="236" t="s">
        <v>382</v>
      </c>
      <c r="D154" s="236" t="s">
        <v>318</v>
      </c>
      <c r="E154" s="237" t="s">
        <v>1537</v>
      </c>
      <c r="F154" s="238" t="s">
        <v>1538</v>
      </c>
      <c r="G154" s="239" t="s">
        <v>788</v>
      </c>
      <c r="H154" s="240">
        <v>3.2</v>
      </c>
      <c r="I154" s="241"/>
      <c r="J154" s="242">
        <f t="shared" si="10"/>
        <v>0</v>
      </c>
      <c r="K154" s="238" t="s">
        <v>1</v>
      </c>
      <c r="L154" s="243"/>
      <c r="M154" s="244" t="s">
        <v>1</v>
      </c>
      <c r="N154" s="245" t="s">
        <v>43</v>
      </c>
      <c r="O154" s="66"/>
      <c r="P154" s="192">
        <f t="shared" si="11"/>
        <v>0</v>
      </c>
      <c r="Q154" s="192">
        <v>0</v>
      </c>
      <c r="R154" s="192">
        <f t="shared" si="12"/>
        <v>0</v>
      </c>
      <c r="S154" s="192">
        <v>0</v>
      </c>
      <c r="T154" s="193">
        <f t="shared" si="13"/>
        <v>0</v>
      </c>
      <c r="AR154" s="194" t="s">
        <v>234</v>
      </c>
      <c r="AT154" s="194" t="s">
        <v>318</v>
      </c>
      <c r="AU154" s="194" t="s">
        <v>87</v>
      </c>
      <c r="AY154" s="17" t="s">
        <v>151</v>
      </c>
      <c r="BE154" s="195">
        <f t="shared" si="14"/>
        <v>0</v>
      </c>
      <c r="BF154" s="195">
        <f t="shared" si="15"/>
        <v>0</v>
      </c>
      <c r="BG154" s="195">
        <f t="shared" si="16"/>
        <v>0</v>
      </c>
      <c r="BH154" s="195">
        <f t="shared" si="17"/>
        <v>0</v>
      </c>
      <c r="BI154" s="195">
        <f t="shared" si="18"/>
        <v>0</v>
      </c>
      <c r="BJ154" s="17" t="s">
        <v>14</v>
      </c>
      <c r="BK154" s="195">
        <f t="shared" si="19"/>
        <v>0</v>
      </c>
      <c r="BL154" s="17" t="s">
        <v>167</v>
      </c>
      <c r="BM154" s="194" t="s">
        <v>479</v>
      </c>
    </row>
    <row r="155" spans="2:65" s="1" customFormat="1" ht="36" customHeight="1">
      <c r="B155" s="34"/>
      <c r="C155" s="183" t="s">
        <v>386</v>
      </c>
      <c r="D155" s="183" t="s">
        <v>153</v>
      </c>
      <c r="E155" s="184" t="s">
        <v>1539</v>
      </c>
      <c r="F155" s="185" t="s">
        <v>1540</v>
      </c>
      <c r="G155" s="186" t="s">
        <v>188</v>
      </c>
      <c r="H155" s="187">
        <v>80</v>
      </c>
      <c r="I155" s="188"/>
      <c r="J155" s="189">
        <f t="shared" si="10"/>
        <v>0</v>
      </c>
      <c r="K155" s="185" t="s">
        <v>1501</v>
      </c>
      <c r="L155" s="38"/>
      <c r="M155" s="190" t="s">
        <v>1</v>
      </c>
      <c r="N155" s="191" t="s">
        <v>43</v>
      </c>
      <c r="O155" s="66"/>
      <c r="P155" s="192">
        <f t="shared" si="11"/>
        <v>0</v>
      </c>
      <c r="Q155" s="192">
        <v>0</v>
      </c>
      <c r="R155" s="192">
        <f t="shared" si="12"/>
        <v>0</v>
      </c>
      <c r="S155" s="192">
        <v>0</v>
      </c>
      <c r="T155" s="193">
        <f t="shared" si="13"/>
        <v>0</v>
      </c>
      <c r="AR155" s="194" t="s">
        <v>167</v>
      </c>
      <c r="AT155" s="194" t="s">
        <v>153</v>
      </c>
      <c r="AU155" s="194" t="s">
        <v>87</v>
      </c>
      <c r="AY155" s="17" t="s">
        <v>151</v>
      </c>
      <c r="BE155" s="195">
        <f t="shared" si="14"/>
        <v>0</v>
      </c>
      <c r="BF155" s="195">
        <f t="shared" si="15"/>
        <v>0</v>
      </c>
      <c r="BG155" s="195">
        <f t="shared" si="16"/>
        <v>0</v>
      </c>
      <c r="BH155" s="195">
        <f t="shared" si="17"/>
        <v>0</v>
      </c>
      <c r="BI155" s="195">
        <f t="shared" si="18"/>
        <v>0</v>
      </c>
      <c r="BJ155" s="17" t="s">
        <v>14</v>
      </c>
      <c r="BK155" s="195">
        <f t="shared" si="19"/>
        <v>0</v>
      </c>
      <c r="BL155" s="17" t="s">
        <v>167</v>
      </c>
      <c r="BM155" s="194" t="s">
        <v>489</v>
      </c>
    </row>
    <row r="156" spans="2:65" s="1" customFormat="1" ht="16.5" customHeight="1">
      <c r="B156" s="34"/>
      <c r="C156" s="183" t="s">
        <v>197</v>
      </c>
      <c r="D156" s="183" t="s">
        <v>153</v>
      </c>
      <c r="E156" s="184" t="s">
        <v>1541</v>
      </c>
      <c r="F156" s="185" t="s">
        <v>1542</v>
      </c>
      <c r="G156" s="186" t="s">
        <v>188</v>
      </c>
      <c r="H156" s="187">
        <v>2606.91</v>
      </c>
      <c r="I156" s="188"/>
      <c r="J156" s="189">
        <f t="shared" si="10"/>
        <v>0</v>
      </c>
      <c r="K156" s="185" t="s">
        <v>1</v>
      </c>
      <c r="L156" s="38"/>
      <c r="M156" s="190" t="s">
        <v>1</v>
      </c>
      <c r="N156" s="191" t="s">
        <v>43</v>
      </c>
      <c r="O156" s="66"/>
      <c r="P156" s="192">
        <f t="shared" si="11"/>
        <v>0</v>
      </c>
      <c r="Q156" s="192">
        <v>0</v>
      </c>
      <c r="R156" s="192">
        <f t="shared" si="12"/>
        <v>0</v>
      </c>
      <c r="S156" s="192">
        <v>0</v>
      </c>
      <c r="T156" s="193">
        <f t="shared" si="13"/>
        <v>0</v>
      </c>
      <c r="AR156" s="194" t="s">
        <v>167</v>
      </c>
      <c r="AT156" s="194" t="s">
        <v>153</v>
      </c>
      <c r="AU156" s="194" t="s">
        <v>87</v>
      </c>
      <c r="AY156" s="17" t="s">
        <v>151</v>
      </c>
      <c r="BE156" s="195">
        <f t="shared" si="14"/>
        <v>0</v>
      </c>
      <c r="BF156" s="195">
        <f t="shared" si="15"/>
        <v>0</v>
      </c>
      <c r="BG156" s="195">
        <f t="shared" si="16"/>
        <v>0</v>
      </c>
      <c r="BH156" s="195">
        <f t="shared" si="17"/>
        <v>0</v>
      </c>
      <c r="BI156" s="195">
        <f t="shared" si="18"/>
        <v>0</v>
      </c>
      <c r="BJ156" s="17" t="s">
        <v>14</v>
      </c>
      <c r="BK156" s="195">
        <f t="shared" si="19"/>
        <v>0</v>
      </c>
      <c r="BL156" s="17" t="s">
        <v>167</v>
      </c>
      <c r="BM156" s="194" t="s">
        <v>1543</v>
      </c>
    </row>
    <row r="157" spans="2:65" s="1" customFormat="1" ht="24" customHeight="1">
      <c r="B157" s="34"/>
      <c r="C157" s="183" t="s">
        <v>204</v>
      </c>
      <c r="D157" s="183" t="s">
        <v>153</v>
      </c>
      <c r="E157" s="184" t="s">
        <v>1544</v>
      </c>
      <c r="F157" s="185" t="s">
        <v>1545</v>
      </c>
      <c r="G157" s="186" t="s">
        <v>188</v>
      </c>
      <c r="H157" s="187">
        <v>1103.91</v>
      </c>
      <c r="I157" s="188"/>
      <c r="J157" s="189">
        <f t="shared" si="10"/>
        <v>0</v>
      </c>
      <c r="K157" s="185" t="s">
        <v>1501</v>
      </c>
      <c r="L157" s="38"/>
      <c r="M157" s="190" t="s">
        <v>1</v>
      </c>
      <c r="N157" s="191" t="s">
        <v>43</v>
      </c>
      <c r="O157" s="66"/>
      <c r="P157" s="192">
        <f t="shared" si="11"/>
        <v>0</v>
      </c>
      <c r="Q157" s="192">
        <v>0</v>
      </c>
      <c r="R157" s="192">
        <f t="shared" si="12"/>
        <v>0</v>
      </c>
      <c r="S157" s="192">
        <v>0</v>
      </c>
      <c r="T157" s="193">
        <f t="shared" si="13"/>
        <v>0</v>
      </c>
      <c r="AR157" s="194" t="s">
        <v>167</v>
      </c>
      <c r="AT157" s="194" t="s">
        <v>153</v>
      </c>
      <c r="AU157" s="194" t="s">
        <v>87</v>
      </c>
      <c r="AY157" s="17" t="s">
        <v>151</v>
      </c>
      <c r="BE157" s="195">
        <f t="shared" si="14"/>
        <v>0</v>
      </c>
      <c r="BF157" s="195">
        <f t="shared" si="15"/>
        <v>0</v>
      </c>
      <c r="BG157" s="195">
        <f t="shared" si="16"/>
        <v>0</v>
      </c>
      <c r="BH157" s="195">
        <f t="shared" si="17"/>
        <v>0</v>
      </c>
      <c r="BI157" s="195">
        <f t="shared" si="18"/>
        <v>0</v>
      </c>
      <c r="BJ157" s="17" t="s">
        <v>14</v>
      </c>
      <c r="BK157" s="195">
        <f t="shared" si="19"/>
        <v>0</v>
      </c>
      <c r="BL157" s="17" t="s">
        <v>167</v>
      </c>
      <c r="BM157" s="194" t="s">
        <v>497</v>
      </c>
    </row>
    <row r="158" spans="2:51" s="12" customFormat="1" ht="11.25">
      <c r="B158" s="210"/>
      <c r="C158" s="211"/>
      <c r="D158" s="212" t="s">
        <v>202</v>
      </c>
      <c r="E158" s="213" t="s">
        <v>1</v>
      </c>
      <c r="F158" s="214" t="s">
        <v>1546</v>
      </c>
      <c r="G158" s="211"/>
      <c r="H158" s="215">
        <v>320.645</v>
      </c>
      <c r="I158" s="216"/>
      <c r="J158" s="211"/>
      <c r="K158" s="211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202</v>
      </c>
      <c r="AU158" s="221" t="s">
        <v>87</v>
      </c>
      <c r="AV158" s="12" t="s">
        <v>87</v>
      </c>
      <c r="AW158" s="12" t="s">
        <v>34</v>
      </c>
      <c r="AX158" s="12" t="s">
        <v>78</v>
      </c>
      <c r="AY158" s="221" t="s">
        <v>151</v>
      </c>
    </row>
    <row r="159" spans="2:51" s="12" customFormat="1" ht="11.25">
      <c r="B159" s="210"/>
      <c r="C159" s="211"/>
      <c r="D159" s="212" t="s">
        <v>202</v>
      </c>
      <c r="E159" s="213" t="s">
        <v>1</v>
      </c>
      <c r="F159" s="214" t="s">
        <v>1547</v>
      </c>
      <c r="G159" s="211"/>
      <c r="H159" s="215">
        <v>714.265</v>
      </c>
      <c r="I159" s="216"/>
      <c r="J159" s="211"/>
      <c r="K159" s="211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202</v>
      </c>
      <c r="AU159" s="221" t="s">
        <v>87</v>
      </c>
      <c r="AV159" s="12" t="s">
        <v>87</v>
      </c>
      <c r="AW159" s="12" t="s">
        <v>34</v>
      </c>
      <c r="AX159" s="12" t="s">
        <v>78</v>
      </c>
      <c r="AY159" s="221" t="s">
        <v>151</v>
      </c>
    </row>
    <row r="160" spans="2:51" s="12" customFormat="1" ht="11.25">
      <c r="B160" s="210"/>
      <c r="C160" s="211"/>
      <c r="D160" s="212" t="s">
        <v>202</v>
      </c>
      <c r="E160" s="213" t="s">
        <v>1</v>
      </c>
      <c r="F160" s="214" t="s">
        <v>1548</v>
      </c>
      <c r="G160" s="211"/>
      <c r="H160" s="215">
        <v>69</v>
      </c>
      <c r="I160" s="216"/>
      <c r="J160" s="211"/>
      <c r="K160" s="211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202</v>
      </c>
      <c r="AU160" s="221" t="s">
        <v>87</v>
      </c>
      <c r="AV160" s="12" t="s">
        <v>87</v>
      </c>
      <c r="AW160" s="12" t="s">
        <v>34</v>
      </c>
      <c r="AX160" s="12" t="s">
        <v>78</v>
      </c>
      <c r="AY160" s="221" t="s">
        <v>151</v>
      </c>
    </row>
    <row r="161" spans="2:51" s="13" customFormat="1" ht="11.25">
      <c r="B161" s="222"/>
      <c r="C161" s="223"/>
      <c r="D161" s="212" t="s">
        <v>202</v>
      </c>
      <c r="E161" s="224" t="s">
        <v>1</v>
      </c>
      <c r="F161" s="225" t="s">
        <v>243</v>
      </c>
      <c r="G161" s="223"/>
      <c r="H161" s="226">
        <v>1103.91</v>
      </c>
      <c r="I161" s="227"/>
      <c r="J161" s="223"/>
      <c r="K161" s="223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202</v>
      </c>
      <c r="AU161" s="232" t="s">
        <v>87</v>
      </c>
      <c r="AV161" s="13" t="s">
        <v>167</v>
      </c>
      <c r="AW161" s="13" t="s">
        <v>34</v>
      </c>
      <c r="AX161" s="13" t="s">
        <v>14</v>
      </c>
      <c r="AY161" s="232" t="s">
        <v>151</v>
      </c>
    </row>
    <row r="162" spans="2:63" s="10" customFormat="1" ht="22.9" customHeight="1">
      <c r="B162" s="169"/>
      <c r="C162" s="170"/>
      <c r="D162" s="171" t="s">
        <v>77</v>
      </c>
      <c r="E162" s="208" t="s">
        <v>87</v>
      </c>
      <c r="F162" s="208" t="s">
        <v>327</v>
      </c>
      <c r="G162" s="170"/>
      <c r="H162" s="170"/>
      <c r="I162" s="173"/>
      <c r="J162" s="209">
        <f>BK162</f>
        <v>0</v>
      </c>
      <c r="K162" s="170"/>
      <c r="L162" s="175"/>
      <c r="M162" s="176"/>
      <c r="N162" s="177"/>
      <c r="O162" s="177"/>
      <c r="P162" s="178">
        <f>SUM(P163:P167)</f>
        <v>0</v>
      </c>
      <c r="Q162" s="177"/>
      <c r="R162" s="178">
        <f>SUM(R163:R167)</f>
        <v>0</v>
      </c>
      <c r="S162" s="177"/>
      <c r="T162" s="179">
        <f>SUM(T163:T167)</f>
        <v>0</v>
      </c>
      <c r="AR162" s="180" t="s">
        <v>14</v>
      </c>
      <c r="AT162" s="181" t="s">
        <v>77</v>
      </c>
      <c r="AU162" s="181" t="s">
        <v>14</v>
      </c>
      <c r="AY162" s="180" t="s">
        <v>151</v>
      </c>
      <c r="BK162" s="182">
        <f>SUM(BK163:BK167)</f>
        <v>0</v>
      </c>
    </row>
    <row r="163" spans="2:65" s="1" customFormat="1" ht="48" customHeight="1">
      <c r="B163" s="34"/>
      <c r="C163" s="183" t="s">
        <v>208</v>
      </c>
      <c r="D163" s="183" t="s">
        <v>153</v>
      </c>
      <c r="E163" s="184" t="s">
        <v>1549</v>
      </c>
      <c r="F163" s="185" t="s">
        <v>1550</v>
      </c>
      <c r="G163" s="186" t="s">
        <v>188</v>
      </c>
      <c r="H163" s="187">
        <v>292.8</v>
      </c>
      <c r="I163" s="188"/>
      <c r="J163" s="189">
        <f>ROUND(I163*H163,2)</f>
        <v>0</v>
      </c>
      <c r="K163" s="185" t="s">
        <v>1501</v>
      </c>
      <c r="L163" s="38"/>
      <c r="M163" s="190" t="s">
        <v>1</v>
      </c>
      <c r="N163" s="191" t="s">
        <v>43</v>
      </c>
      <c r="O163" s="66"/>
      <c r="P163" s="192">
        <f>O163*H163</f>
        <v>0</v>
      </c>
      <c r="Q163" s="192">
        <v>0</v>
      </c>
      <c r="R163" s="192">
        <f>Q163*H163</f>
        <v>0</v>
      </c>
      <c r="S163" s="192">
        <v>0</v>
      </c>
      <c r="T163" s="193">
        <f>S163*H163</f>
        <v>0</v>
      </c>
      <c r="AR163" s="194" t="s">
        <v>167</v>
      </c>
      <c r="AT163" s="194" t="s">
        <v>153</v>
      </c>
      <c r="AU163" s="194" t="s">
        <v>87</v>
      </c>
      <c r="AY163" s="17" t="s">
        <v>151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17" t="s">
        <v>14</v>
      </c>
      <c r="BK163" s="195">
        <f>ROUND(I163*H163,2)</f>
        <v>0</v>
      </c>
      <c r="BL163" s="17" t="s">
        <v>167</v>
      </c>
      <c r="BM163" s="194" t="s">
        <v>506</v>
      </c>
    </row>
    <row r="164" spans="2:51" s="12" customFormat="1" ht="11.25">
      <c r="B164" s="210"/>
      <c r="C164" s="211"/>
      <c r="D164" s="212" t="s">
        <v>202</v>
      </c>
      <c r="E164" s="213" t="s">
        <v>1</v>
      </c>
      <c r="F164" s="214" t="s">
        <v>1551</v>
      </c>
      <c r="G164" s="211"/>
      <c r="H164" s="215">
        <v>292.8</v>
      </c>
      <c r="I164" s="216"/>
      <c r="J164" s="211"/>
      <c r="K164" s="211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202</v>
      </c>
      <c r="AU164" s="221" t="s">
        <v>87</v>
      </c>
      <c r="AV164" s="12" t="s">
        <v>87</v>
      </c>
      <c r="AW164" s="12" t="s">
        <v>34</v>
      </c>
      <c r="AX164" s="12" t="s">
        <v>78</v>
      </c>
      <c r="AY164" s="221" t="s">
        <v>151</v>
      </c>
    </row>
    <row r="165" spans="2:51" s="13" customFormat="1" ht="11.25">
      <c r="B165" s="222"/>
      <c r="C165" s="223"/>
      <c r="D165" s="212" t="s">
        <v>202</v>
      </c>
      <c r="E165" s="224" t="s">
        <v>1</v>
      </c>
      <c r="F165" s="225" t="s">
        <v>243</v>
      </c>
      <c r="G165" s="223"/>
      <c r="H165" s="226">
        <v>292.8</v>
      </c>
      <c r="I165" s="227"/>
      <c r="J165" s="223"/>
      <c r="K165" s="223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202</v>
      </c>
      <c r="AU165" s="232" t="s">
        <v>87</v>
      </c>
      <c r="AV165" s="13" t="s">
        <v>167</v>
      </c>
      <c r="AW165" s="13" t="s">
        <v>34</v>
      </c>
      <c r="AX165" s="13" t="s">
        <v>14</v>
      </c>
      <c r="AY165" s="232" t="s">
        <v>151</v>
      </c>
    </row>
    <row r="166" spans="2:65" s="1" customFormat="1" ht="16.5" customHeight="1">
      <c r="B166" s="34"/>
      <c r="C166" s="236" t="s">
        <v>403</v>
      </c>
      <c r="D166" s="236" t="s">
        <v>318</v>
      </c>
      <c r="E166" s="237" t="s">
        <v>1552</v>
      </c>
      <c r="F166" s="238" t="s">
        <v>1553</v>
      </c>
      <c r="G166" s="239" t="s">
        <v>188</v>
      </c>
      <c r="H166" s="240">
        <v>292.8</v>
      </c>
      <c r="I166" s="241"/>
      <c r="J166" s="242">
        <f>ROUND(I166*H166,2)</f>
        <v>0</v>
      </c>
      <c r="K166" s="238" t="s">
        <v>1501</v>
      </c>
      <c r="L166" s="243"/>
      <c r="M166" s="244" t="s">
        <v>1</v>
      </c>
      <c r="N166" s="245" t="s">
        <v>43</v>
      </c>
      <c r="O166" s="66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AR166" s="194" t="s">
        <v>234</v>
      </c>
      <c r="AT166" s="194" t="s">
        <v>318</v>
      </c>
      <c r="AU166" s="194" t="s">
        <v>87</v>
      </c>
      <c r="AY166" s="17" t="s">
        <v>151</v>
      </c>
      <c r="BE166" s="195">
        <f>IF(N166="základní",J166,0)</f>
        <v>0</v>
      </c>
      <c r="BF166" s="195">
        <f>IF(N166="snížená",J166,0)</f>
        <v>0</v>
      </c>
      <c r="BG166" s="195">
        <f>IF(N166="zákl. přenesená",J166,0)</f>
        <v>0</v>
      </c>
      <c r="BH166" s="195">
        <f>IF(N166="sníž. přenesená",J166,0)</f>
        <v>0</v>
      </c>
      <c r="BI166" s="195">
        <f>IF(N166="nulová",J166,0)</f>
        <v>0</v>
      </c>
      <c r="BJ166" s="17" t="s">
        <v>14</v>
      </c>
      <c r="BK166" s="195">
        <f>ROUND(I166*H166,2)</f>
        <v>0</v>
      </c>
      <c r="BL166" s="17" t="s">
        <v>167</v>
      </c>
      <c r="BM166" s="194" t="s">
        <v>517</v>
      </c>
    </row>
    <row r="167" spans="2:65" s="1" customFormat="1" ht="24" customHeight="1">
      <c r="B167" s="34"/>
      <c r="C167" s="183" t="s">
        <v>409</v>
      </c>
      <c r="D167" s="183" t="s">
        <v>153</v>
      </c>
      <c r="E167" s="184" t="s">
        <v>1554</v>
      </c>
      <c r="F167" s="185" t="s">
        <v>1555</v>
      </c>
      <c r="G167" s="186" t="s">
        <v>229</v>
      </c>
      <c r="H167" s="187">
        <v>140.4</v>
      </c>
      <c r="I167" s="188"/>
      <c r="J167" s="189">
        <f>ROUND(I167*H167,2)</f>
        <v>0</v>
      </c>
      <c r="K167" s="185" t="s">
        <v>1501</v>
      </c>
      <c r="L167" s="38"/>
      <c r="M167" s="190" t="s">
        <v>1</v>
      </c>
      <c r="N167" s="191" t="s">
        <v>43</v>
      </c>
      <c r="O167" s="66"/>
      <c r="P167" s="192">
        <f>O167*H167</f>
        <v>0</v>
      </c>
      <c r="Q167" s="192">
        <v>0</v>
      </c>
      <c r="R167" s="192">
        <f>Q167*H167</f>
        <v>0</v>
      </c>
      <c r="S167" s="192">
        <v>0</v>
      </c>
      <c r="T167" s="193">
        <f>S167*H167</f>
        <v>0</v>
      </c>
      <c r="AR167" s="194" t="s">
        <v>167</v>
      </c>
      <c r="AT167" s="194" t="s">
        <v>153</v>
      </c>
      <c r="AU167" s="194" t="s">
        <v>87</v>
      </c>
      <c r="AY167" s="17" t="s">
        <v>151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17" t="s">
        <v>14</v>
      </c>
      <c r="BK167" s="195">
        <f>ROUND(I167*H167,2)</f>
        <v>0</v>
      </c>
      <c r="BL167" s="17" t="s">
        <v>167</v>
      </c>
      <c r="BM167" s="194" t="s">
        <v>529</v>
      </c>
    </row>
    <row r="168" spans="2:63" s="10" customFormat="1" ht="22.9" customHeight="1">
      <c r="B168" s="169"/>
      <c r="C168" s="170"/>
      <c r="D168" s="171" t="s">
        <v>77</v>
      </c>
      <c r="E168" s="208" t="s">
        <v>163</v>
      </c>
      <c r="F168" s="208" t="s">
        <v>377</v>
      </c>
      <c r="G168" s="170"/>
      <c r="H168" s="170"/>
      <c r="I168" s="173"/>
      <c r="J168" s="209">
        <f>BK168</f>
        <v>0</v>
      </c>
      <c r="K168" s="170"/>
      <c r="L168" s="175"/>
      <c r="M168" s="176"/>
      <c r="N168" s="177"/>
      <c r="O168" s="177"/>
      <c r="P168" s="178">
        <f>P169</f>
        <v>0</v>
      </c>
      <c r="Q168" s="177"/>
      <c r="R168" s="178">
        <f>R169</f>
        <v>0</v>
      </c>
      <c r="S168" s="177"/>
      <c r="T168" s="179">
        <f>T169</f>
        <v>0</v>
      </c>
      <c r="AR168" s="180" t="s">
        <v>14</v>
      </c>
      <c r="AT168" s="181" t="s">
        <v>77</v>
      </c>
      <c r="AU168" s="181" t="s">
        <v>14</v>
      </c>
      <c r="AY168" s="180" t="s">
        <v>151</v>
      </c>
      <c r="BK168" s="182">
        <f>BK169</f>
        <v>0</v>
      </c>
    </row>
    <row r="169" spans="2:65" s="1" customFormat="1" ht="48" customHeight="1">
      <c r="B169" s="34"/>
      <c r="C169" s="183" t="s">
        <v>415</v>
      </c>
      <c r="D169" s="183" t="s">
        <v>153</v>
      </c>
      <c r="E169" s="184" t="s">
        <v>1556</v>
      </c>
      <c r="F169" s="185" t="s">
        <v>1557</v>
      </c>
      <c r="G169" s="186" t="s">
        <v>200</v>
      </c>
      <c r="H169" s="187">
        <v>2.7</v>
      </c>
      <c r="I169" s="188"/>
      <c r="J169" s="189">
        <f>ROUND(I169*H169,2)</f>
        <v>0</v>
      </c>
      <c r="K169" s="185" t="s">
        <v>1501</v>
      </c>
      <c r="L169" s="38"/>
      <c r="M169" s="190" t="s">
        <v>1</v>
      </c>
      <c r="N169" s="191" t="s">
        <v>43</v>
      </c>
      <c r="O169" s="66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AR169" s="194" t="s">
        <v>167</v>
      </c>
      <c r="AT169" s="194" t="s">
        <v>153</v>
      </c>
      <c r="AU169" s="194" t="s">
        <v>87</v>
      </c>
      <c r="AY169" s="17" t="s">
        <v>151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17" t="s">
        <v>14</v>
      </c>
      <c r="BK169" s="195">
        <f>ROUND(I169*H169,2)</f>
        <v>0</v>
      </c>
      <c r="BL169" s="17" t="s">
        <v>167</v>
      </c>
      <c r="BM169" s="194" t="s">
        <v>539</v>
      </c>
    </row>
    <row r="170" spans="2:63" s="10" customFormat="1" ht="22.9" customHeight="1">
      <c r="B170" s="169"/>
      <c r="C170" s="170"/>
      <c r="D170" s="171" t="s">
        <v>77</v>
      </c>
      <c r="E170" s="208" t="s">
        <v>150</v>
      </c>
      <c r="F170" s="208" t="s">
        <v>1558</v>
      </c>
      <c r="G170" s="170"/>
      <c r="H170" s="170"/>
      <c r="I170" s="173"/>
      <c r="J170" s="209">
        <f>BK170</f>
        <v>0</v>
      </c>
      <c r="K170" s="170"/>
      <c r="L170" s="175"/>
      <c r="M170" s="176"/>
      <c r="N170" s="177"/>
      <c r="O170" s="177"/>
      <c r="P170" s="178">
        <f>SUM(P171:P201)</f>
        <v>0</v>
      </c>
      <c r="Q170" s="177"/>
      <c r="R170" s="178">
        <f>SUM(R171:R201)</f>
        <v>0</v>
      </c>
      <c r="S170" s="177"/>
      <c r="T170" s="179">
        <f>SUM(T171:T201)</f>
        <v>0</v>
      </c>
      <c r="AR170" s="180" t="s">
        <v>14</v>
      </c>
      <c r="AT170" s="181" t="s">
        <v>77</v>
      </c>
      <c r="AU170" s="181" t="s">
        <v>14</v>
      </c>
      <c r="AY170" s="180" t="s">
        <v>151</v>
      </c>
      <c r="BK170" s="182">
        <f>SUM(BK171:BK201)</f>
        <v>0</v>
      </c>
    </row>
    <row r="171" spans="2:65" s="1" customFormat="1" ht="24" customHeight="1">
      <c r="B171" s="34"/>
      <c r="C171" s="183" t="s">
        <v>420</v>
      </c>
      <c r="D171" s="183" t="s">
        <v>153</v>
      </c>
      <c r="E171" s="184" t="s">
        <v>1559</v>
      </c>
      <c r="F171" s="185" t="s">
        <v>1560</v>
      </c>
      <c r="G171" s="186" t="s">
        <v>188</v>
      </c>
      <c r="H171" s="187">
        <v>1445.4</v>
      </c>
      <c r="I171" s="188"/>
      <c r="J171" s="189">
        <f>ROUND(I171*H171,2)</f>
        <v>0</v>
      </c>
      <c r="K171" s="185" t="s">
        <v>1501</v>
      </c>
      <c r="L171" s="38"/>
      <c r="M171" s="190" t="s">
        <v>1</v>
      </c>
      <c r="N171" s="191" t="s">
        <v>43</v>
      </c>
      <c r="O171" s="66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AR171" s="194" t="s">
        <v>167</v>
      </c>
      <c r="AT171" s="194" t="s">
        <v>153</v>
      </c>
      <c r="AU171" s="194" t="s">
        <v>87</v>
      </c>
      <c r="AY171" s="17" t="s">
        <v>151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7" t="s">
        <v>14</v>
      </c>
      <c r="BK171" s="195">
        <f>ROUND(I171*H171,2)</f>
        <v>0</v>
      </c>
      <c r="BL171" s="17" t="s">
        <v>167</v>
      </c>
      <c r="BM171" s="194" t="s">
        <v>549</v>
      </c>
    </row>
    <row r="172" spans="2:51" s="12" customFormat="1" ht="11.25">
      <c r="B172" s="210"/>
      <c r="C172" s="211"/>
      <c r="D172" s="212" t="s">
        <v>202</v>
      </c>
      <c r="E172" s="213" t="s">
        <v>1</v>
      </c>
      <c r="F172" s="214" t="s">
        <v>1561</v>
      </c>
      <c r="G172" s="211"/>
      <c r="H172" s="215">
        <v>1380.56</v>
      </c>
      <c r="I172" s="216"/>
      <c r="J172" s="211"/>
      <c r="K172" s="211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202</v>
      </c>
      <c r="AU172" s="221" t="s">
        <v>87</v>
      </c>
      <c r="AV172" s="12" t="s">
        <v>87</v>
      </c>
      <c r="AW172" s="12" t="s">
        <v>34</v>
      </c>
      <c r="AX172" s="12" t="s">
        <v>78</v>
      </c>
      <c r="AY172" s="221" t="s">
        <v>151</v>
      </c>
    </row>
    <row r="173" spans="2:51" s="12" customFormat="1" ht="11.25">
      <c r="B173" s="210"/>
      <c r="C173" s="211"/>
      <c r="D173" s="212" t="s">
        <v>202</v>
      </c>
      <c r="E173" s="213" t="s">
        <v>1</v>
      </c>
      <c r="F173" s="214" t="s">
        <v>1562</v>
      </c>
      <c r="G173" s="211"/>
      <c r="H173" s="215">
        <v>64.84</v>
      </c>
      <c r="I173" s="216"/>
      <c r="J173" s="211"/>
      <c r="K173" s="211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202</v>
      </c>
      <c r="AU173" s="221" t="s">
        <v>87</v>
      </c>
      <c r="AV173" s="12" t="s">
        <v>87</v>
      </c>
      <c r="AW173" s="12" t="s">
        <v>34</v>
      </c>
      <c r="AX173" s="12" t="s">
        <v>78</v>
      </c>
      <c r="AY173" s="221" t="s">
        <v>151</v>
      </c>
    </row>
    <row r="174" spans="2:51" s="13" customFormat="1" ht="11.25">
      <c r="B174" s="222"/>
      <c r="C174" s="223"/>
      <c r="D174" s="212" t="s">
        <v>202</v>
      </c>
      <c r="E174" s="224" t="s">
        <v>1</v>
      </c>
      <c r="F174" s="225" t="s">
        <v>243</v>
      </c>
      <c r="G174" s="223"/>
      <c r="H174" s="226">
        <v>1445.4</v>
      </c>
      <c r="I174" s="227"/>
      <c r="J174" s="223"/>
      <c r="K174" s="223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202</v>
      </c>
      <c r="AU174" s="232" t="s">
        <v>87</v>
      </c>
      <c r="AV174" s="13" t="s">
        <v>167</v>
      </c>
      <c r="AW174" s="13" t="s">
        <v>34</v>
      </c>
      <c r="AX174" s="13" t="s">
        <v>14</v>
      </c>
      <c r="AY174" s="232" t="s">
        <v>151</v>
      </c>
    </row>
    <row r="175" spans="2:65" s="1" customFormat="1" ht="24" customHeight="1">
      <c r="B175" s="34"/>
      <c r="C175" s="183" t="s">
        <v>425</v>
      </c>
      <c r="D175" s="183" t="s">
        <v>153</v>
      </c>
      <c r="E175" s="184" t="s">
        <v>1563</v>
      </c>
      <c r="F175" s="185" t="s">
        <v>1564</v>
      </c>
      <c r="G175" s="186" t="s">
        <v>188</v>
      </c>
      <c r="H175" s="187">
        <v>254.2</v>
      </c>
      <c r="I175" s="188"/>
      <c r="J175" s="189">
        <f>ROUND(I175*H175,2)</f>
        <v>0</v>
      </c>
      <c r="K175" s="185" t="s">
        <v>1501</v>
      </c>
      <c r="L175" s="38"/>
      <c r="M175" s="190" t="s">
        <v>1</v>
      </c>
      <c r="N175" s="191" t="s">
        <v>43</v>
      </c>
      <c r="O175" s="66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AR175" s="194" t="s">
        <v>167</v>
      </c>
      <c r="AT175" s="194" t="s">
        <v>153</v>
      </c>
      <c r="AU175" s="194" t="s">
        <v>87</v>
      </c>
      <c r="AY175" s="17" t="s">
        <v>151</v>
      </c>
      <c r="BE175" s="195">
        <f>IF(N175="základní",J175,0)</f>
        <v>0</v>
      </c>
      <c r="BF175" s="195">
        <f>IF(N175="snížená",J175,0)</f>
        <v>0</v>
      </c>
      <c r="BG175" s="195">
        <f>IF(N175="zákl. přenesená",J175,0)</f>
        <v>0</v>
      </c>
      <c r="BH175" s="195">
        <f>IF(N175="sníž. přenesená",J175,0)</f>
        <v>0</v>
      </c>
      <c r="BI175" s="195">
        <f>IF(N175="nulová",J175,0)</f>
        <v>0</v>
      </c>
      <c r="BJ175" s="17" t="s">
        <v>14</v>
      </c>
      <c r="BK175" s="195">
        <f>ROUND(I175*H175,2)</f>
        <v>0</v>
      </c>
      <c r="BL175" s="17" t="s">
        <v>167</v>
      </c>
      <c r="BM175" s="194" t="s">
        <v>563</v>
      </c>
    </row>
    <row r="176" spans="2:51" s="12" customFormat="1" ht="11.25">
      <c r="B176" s="210"/>
      <c r="C176" s="211"/>
      <c r="D176" s="212" t="s">
        <v>202</v>
      </c>
      <c r="E176" s="213" t="s">
        <v>1</v>
      </c>
      <c r="F176" s="214" t="s">
        <v>1565</v>
      </c>
      <c r="G176" s="211"/>
      <c r="H176" s="215">
        <v>254.2</v>
      </c>
      <c r="I176" s="216"/>
      <c r="J176" s="211"/>
      <c r="K176" s="211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202</v>
      </c>
      <c r="AU176" s="221" t="s">
        <v>87</v>
      </c>
      <c r="AV176" s="12" t="s">
        <v>87</v>
      </c>
      <c r="AW176" s="12" t="s">
        <v>34</v>
      </c>
      <c r="AX176" s="12" t="s">
        <v>78</v>
      </c>
      <c r="AY176" s="221" t="s">
        <v>151</v>
      </c>
    </row>
    <row r="177" spans="2:51" s="13" customFormat="1" ht="11.25">
      <c r="B177" s="222"/>
      <c r="C177" s="223"/>
      <c r="D177" s="212" t="s">
        <v>202</v>
      </c>
      <c r="E177" s="224" t="s">
        <v>1</v>
      </c>
      <c r="F177" s="225" t="s">
        <v>243</v>
      </c>
      <c r="G177" s="223"/>
      <c r="H177" s="226">
        <v>254.2</v>
      </c>
      <c r="I177" s="227"/>
      <c r="J177" s="223"/>
      <c r="K177" s="223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202</v>
      </c>
      <c r="AU177" s="232" t="s">
        <v>87</v>
      </c>
      <c r="AV177" s="13" t="s">
        <v>167</v>
      </c>
      <c r="AW177" s="13" t="s">
        <v>34</v>
      </c>
      <c r="AX177" s="13" t="s">
        <v>14</v>
      </c>
      <c r="AY177" s="232" t="s">
        <v>151</v>
      </c>
    </row>
    <row r="178" spans="2:65" s="1" customFormat="1" ht="24" customHeight="1">
      <c r="B178" s="34"/>
      <c r="C178" s="183" t="s">
        <v>430</v>
      </c>
      <c r="D178" s="183" t="s">
        <v>153</v>
      </c>
      <c r="E178" s="184" t="s">
        <v>1566</v>
      </c>
      <c r="F178" s="185" t="s">
        <v>1567</v>
      </c>
      <c r="G178" s="186" t="s">
        <v>188</v>
      </c>
      <c r="H178" s="187">
        <v>336.71</v>
      </c>
      <c r="I178" s="188"/>
      <c r="J178" s="189">
        <f>ROUND(I178*H178,2)</f>
        <v>0</v>
      </c>
      <c r="K178" s="185" t="s">
        <v>1501</v>
      </c>
      <c r="L178" s="38"/>
      <c r="M178" s="190" t="s">
        <v>1</v>
      </c>
      <c r="N178" s="191" t="s">
        <v>43</v>
      </c>
      <c r="O178" s="66"/>
      <c r="P178" s="192">
        <f>O178*H178</f>
        <v>0</v>
      </c>
      <c r="Q178" s="192">
        <v>0</v>
      </c>
      <c r="R178" s="192">
        <f>Q178*H178</f>
        <v>0</v>
      </c>
      <c r="S178" s="192">
        <v>0</v>
      </c>
      <c r="T178" s="193">
        <f>S178*H178</f>
        <v>0</v>
      </c>
      <c r="AR178" s="194" t="s">
        <v>167</v>
      </c>
      <c r="AT178" s="194" t="s">
        <v>153</v>
      </c>
      <c r="AU178" s="194" t="s">
        <v>87</v>
      </c>
      <c r="AY178" s="17" t="s">
        <v>151</v>
      </c>
      <c r="BE178" s="195">
        <f>IF(N178="základní",J178,0)</f>
        <v>0</v>
      </c>
      <c r="BF178" s="195">
        <f>IF(N178="snížená",J178,0)</f>
        <v>0</v>
      </c>
      <c r="BG178" s="195">
        <f>IF(N178="zákl. přenesená",J178,0)</f>
        <v>0</v>
      </c>
      <c r="BH178" s="195">
        <f>IF(N178="sníž. přenesená",J178,0)</f>
        <v>0</v>
      </c>
      <c r="BI178" s="195">
        <f>IF(N178="nulová",J178,0)</f>
        <v>0</v>
      </c>
      <c r="BJ178" s="17" t="s">
        <v>14</v>
      </c>
      <c r="BK178" s="195">
        <f>ROUND(I178*H178,2)</f>
        <v>0</v>
      </c>
      <c r="BL178" s="17" t="s">
        <v>167</v>
      </c>
      <c r="BM178" s="194" t="s">
        <v>572</v>
      </c>
    </row>
    <row r="179" spans="2:51" s="12" customFormat="1" ht="11.25">
      <c r="B179" s="210"/>
      <c r="C179" s="211"/>
      <c r="D179" s="212" t="s">
        <v>202</v>
      </c>
      <c r="E179" s="213" t="s">
        <v>1</v>
      </c>
      <c r="F179" s="214" t="s">
        <v>1568</v>
      </c>
      <c r="G179" s="211"/>
      <c r="H179" s="215">
        <v>336.71</v>
      </c>
      <c r="I179" s="216"/>
      <c r="J179" s="211"/>
      <c r="K179" s="211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202</v>
      </c>
      <c r="AU179" s="221" t="s">
        <v>87</v>
      </c>
      <c r="AV179" s="12" t="s">
        <v>87</v>
      </c>
      <c r="AW179" s="12" t="s">
        <v>34</v>
      </c>
      <c r="AX179" s="12" t="s">
        <v>78</v>
      </c>
      <c r="AY179" s="221" t="s">
        <v>151</v>
      </c>
    </row>
    <row r="180" spans="2:51" s="13" customFormat="1" ht="11.25">
      <c r="B180" s="222"/>
      <c r="C180" s="223"/>
      <c r="D180" s="212" t="s">
        <v>202</v>
      </c>
      <c r="E180" s="224" t="s">
        <v>1</v>
      </c>
      <c r="F180" s="225" t="s">
        <v>243</v>
      </c>
      <c r="G180" s="223"/>
      <c r="H180" s="226">
        <v>336.71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202</v>
      </c>
      <c r="AU180" s="232" t="s">
        <v>87</v>
      </c>
      <c r="AV180" s="13" t="s">
        <v>167</v>
      </c>
      <c r="AW180" s="13" t="s">
        <v>34</v>
      </c>
      <c r="AX180" s="13" t="s">
        <v>14</v>
      </c>
      <c r="AY180" s="232" t="s">
        <v>151</v>
      </c>
    </row>
    <row r="181" spans="2:65" s="1" customFormat="1" ht="36" customHeight="1">
      <c r="B181" s="34"/>
      <c r="C181" s="183" t="s">
        <v>435</v>
      </c>
      <c r="D181" s="183" t="s">
        <v>153</v>
      </c>
      <c r="E181" s="184" t="s">
        <v>1569</v>
      </c>
      <c r="F181" s="185" t="s">
        <v>1570</v>
      </c>
      <c r="G181" s="186" t="s">
        <v>188</v>
      </c>
      <c r="H181" s="187">
        <v>275.33</v>
      </c>
      <c r="I181" s="188"/>
      <c r="J181" s="189">
        <f>ROUND(I181*H181,2)</f>
        <v>0</v>
      </c>
      <c r="K181" s="185" t="s">
        <v>1501</v>
      </c>
      <c r="L181" s="38"/>
      <c r="M181" s="190" t="s">
        <v>1</v>
      </c>
      <c r="N181" s="191" t="s">
        <v>43</v>
      </c>
      <c r="O181" s="66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AR181" s="194" t="s">
        <v>167</v>
      </c>
      <c r="AT181" s="194" t="s">
        <v>153</v>
      </c>
      <c r="AU181" s="194" t="s">
        <v>87</v>
      </c>
      <c r="AY181" s="17" t="s">
        <v>151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17" t="s">
        <v>14</v>
      </c>
      <c r="BK181" s="195">
        <f>ROUND(I181*H181,2)</f>
        <v>0</v>
      </c>
      <c r="BL181" s="17" t="s">
        <v>167</v>
      </c>
      <c r="BM181" s="194" t="s">
        <v>583</v>
      </c>
    </row>
    <row r="182" spans="2:65" s="1" customFormat="1" ht="24" customHeight="1">
      <c r="B182" s="34"/>
      <c r="C182" s="183" t="s">
        <v>440</v>
      </c>
      <c r="D182" s="183" t="s">
        <v>153</v>
      </c>
      <c r="E182" s="184" t="s">
        <v>1571</v>
      </c>
      <c r="F182" s="185" t="s">
        <v>1572</v>
      </c>
      <c r="G182" s="186" t="s">
        <v>188</v>
      </c>
      <c r="H182" s="187">
        <v>275.33</v>
      </c>
      <c r="I182" s="188"/>
      <c r="J182" s="189">
        <f>ROUND(I182*H182,2)</f>
        <v>0</v>
      </c>
      <c r="K182" s="185" t="s">
        <v>1501</v>
      </c>
      <c r="L182" s="38"/>
      <c r="M182" s="190" t="s">
        <v>1</v>
      </c>
      <c r="N182" s="191" t="s">
        <v>43</v>
      </c>
      <c r="O182" s="66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AR182" s="194" t="s">
        <v>167</v>
      </c>
      <c r="AT182" s="194" t="s">
        <v>153</v>
      </c>
      <c r="AU182" s="194" t="s">
        <v>87</v>
      </c>
      <c r="AY182" s="17" t="s">
        <v>151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7" t="s">
        <v>14</v>
      </c>
      <c r="BK182" s="195">
        <f>ROUND(I182*H182,2)</f>
        <v>0</v>
      </c>
      <c r="BL182" s="17" t="s">
        <v>167</v>
      </c>
      <c r="BM182" s="194" t="s">
        <v>593</v>
      </c>
    </row>
    <row r="183" spans="2:65" s="1" customFormat="1" ht="24" customHeight="1">
      <c r="B183" s="34"/>
      <c r="C183" s="183" t="s">
        <v>445</v>
      </c>
      <c r="D183" s="183" t="s">
        <v>153</v>
      </c>
      <c r="E183" s="184" t="s">
        <v>1573</v>
      </c>
      <c r="F183" s="185" t="s">
        <v>1574</v>
      </c>
      <c r="G183" s="186" t="s">
        <v>188</v>
      </c>
      <c r="H183" s="187">
        <v>275.33</v>
      </c>
      <c r="I183" s="188"/>
      <c r="J183" s="189">
        <f>ROUND(I183*H183,2)</f>
        <v>0</v>
      </c>
      <c r="K183" s="185" t="s">
        <v>1501</v>
      </c>
      <c r="L183" s="38"/>
      <c r="M183" s="190" t="s">
        <v>1</v>
      </c>
      <c r="N183" s="191" t="s">
        <v>43</v>
      </c>
      <c r="O183" s="66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AR183" s="194" t="s">
        <v>167</v>
      </c>
      <c r="AT183" s="194" t="s">
        <v>153</v>
      </c>
      <c r="AU183" s="194" t="s">
        <v>87</v>
      </c>
      <c r="AY183" s="17" t="s">
        <v>151</v>
      </c>
      <c r="BE183" s="195">
        <f>IF(N183="základní",J183,0)</f>
        <v>0</v>
      </c>
      <c r="BF183" s="195">
        <f>IF(N183="snížená",J183,0)</f>
        <v>0</v>
      </c>
      <c r="BG183" s="195">
        <f>IF(N183="zákl. přenesená",J183,0)</f>
        <v>0</v>
      </c>
      <c r="BH183" s="195">
        <f>IF(N183="sníž. přenesená",J183,0)</f>
        <v>0</v>
      </c>
      <c r="BI183" s="195">
        <f>IF(N183="nulová",J183,0)</f>
        <v>0</v>
      </c>
      <c r="BJ183" s="17" t="s">
        <v>14</v>
      </c>
      <c r="BK183" s="195">
        <f>ROUND(I183*H183,2)</f>
        <v>0</v>
      </c>
      <c r="BL183" s="17" t="s">
        <v>167</v>
      </c>
      <c r="BM183" s="194" t="s">
        <v>623</v>
      </c>
    </row>
    <row r="184" spans="2:65" s="1" customFormat="1" ht="36" customHeight="1">
      <c r="B184" s="34"/>
      <c r="C184" s="183" t="s">
        <v>451</v>
      </c>
      <c r="D184" s="183" t="s">
        <v>153</v>
      </c>
      <c r="E184" s="184" t="s">
        <v>1575</v>
      </c>
      <c r="F184" s="185" t="s">
        <v>1576</v>
      </c>
      <c r="G184" s="186" t="s">
        <v>188</v>
      </c>
      <c r="H184" s="187">
        <v>275.33</v>
      </c>
      <c r="I184" s="188"/>
      <c r="J184" s="189">
        <f>ROUND(I184*H184,2)</f>
        <v>0</v>
      </c>
      <c r="K184" s="185" t="s">
        <v>1501</v>
      </c>
      <c r="L184" s="38"/>
      <c r="M184" s="190" t="s">
        <v>1</v>
      </c>
      <c r="N184" s="191" t="s">
        <v>43</v>
      </c>
      <c r="O184" s="66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AR184" s="194" t="s">
        <v>167</v>
      </c>
      <c r="AT184" s="194" t="s">
        <v>153</v>
      </c>
      <c r="AU184" s="194" t="s">
        <v>87</v>
      </c>
      <c r="AY184" s="17" t="s">
        <v>151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17" t="s">
        <v>14</v>
      </c>
      <c r="BK184" s="195">
        <f>ROUND(I184*H184,2)</f>
        <v>0</v>
      </c>
      <c r="BL184" s="17" t="s">
        <v>167</v>
      </c>
      <c r="BM184" s="194" t="s">
        <v>633</v>
      </c>
    </row>
    <row r="185" spans="2:51" s="12" customFormat="1" ht="11.25">
      <c r="B185" s="210"/>
      <c r="C185" s="211"/>
      <c r="D185" s="212" t="s">
        <v>202</v>
      </c>
      <c r="E185" s="213" t="s">
        <v>1</v>
      </c>
      <c r="F185" s="214" t="s">
        <v>1577</v>
      </c>
      <c r="G185" s="211"/>
      <c r="H185" s="215">
        <v>275.33</v>
      </c>
      <c r="I185" s="216"/>
      <c r="J185" s="211"/>
      <c r="K185" s="211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202</v>
      </c>
      <c r="AU185" s="221" t="s">
        <v>87</v>
      </c>
      <c r="AV185" s="12" t="s">
        <v>87</v>
      </c>
      <c r="AW185" s="12" t="s">
        <v>34</v>
      </c>
      <c r="AX185" s="12" t="s">
        <v>78</v>
      </c>
      <c r="AY185" s="221" t="s">
        <v>151</v>
      </c>
    </row>
    <row r="186" spans="2:51" s="13" customFormat="1" ht="11.25">
      <c r="B186" s="222"/>
      <c r="C186" s="223"/>
      <c r="D186" s="212" t="s">
        <v>202</v>
      </c>
      <c r="E186" s="224" t="s">
        <v>1</v>
      </c>
      <c r="F186" s="225" t="s">
        <v>243</v>
      </c>
      <c r="G186" s="223"/>
      <c r="H186" s="226">
        <v>275.33</v>
      </c>
      <c r="I186" s="227"/>
      <c r="J186" s="223"/>
      <c r="K186" s="223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202</v>
      </c>
      <c r="AU186" s="232" t="s">
        <v>87</v>
      </c>
      <c r="AV186" s="13" t="s">
        <v>167</v>
      </c>
      <c r="AW186" s="13" t="s">
        <v>34</v>
      </c>
      <c r="AX186" s="13" t="s">
        <v>14</v>
      </c>
      <c r="AY186" s="232" t="s">
        <v>151</v>
      </c>
    </row>
    <row r="187" spans="2:65" s="1" customFormat="1" ht="72" customHeight="1">
      <c r="B187" s="34"/>
      <c r="C187" s="183" t="s">
        <v>457</v>
      </c>
      <c r="D187" s="183" t="s">
        <v>153</v>
      </c>
      <c r="E187" s="184" t="s">
        <v>1578</v>
      </c>
      <c r="F187" s="185" t="s">
        <v>1579</v>
      </c>
      <c r="G187" s="186" t="s">
        <v>188</v>
      </c>
      <c r="H187" s="187">
        <v>64.85</v>
      </c>
      <c r="I187" s="188"/>
      <c r="J187" s="189">
        <f>ROUND(I187*H187,2)</f>
        <v>0</v>
      </c>
      <c r="K187" s="185" t="s">
        <v>1501</v>
      </c>
      <c r="L187" s="38"/>
      <c r="M187" s="190" t="s">
        <v>1</v>
      </c>
      <c r="N187" s="191" t="s">
        <v>43</v>
      </c>
      <c r="O187" s="66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AR187" s="194" t="s">
        <v>167</v>
      </c>
      <c r="AT187" s="194" t="s">
        <v>153</v>
      </c>
      <c r="AU187" s="194" t="s">
        <v>87</v>
      </c>
      <c r="AY187" s="17" t="s">
        <v>151</v>
      </c>
      <c r="BE187" s="195">
        <f>IF(N187="základní",J187,0)</f>
        <v>0</v>
      </c>
      <c r="BF187" s="195">
        <f>IF(N187="snížená",J187,0)</f>
        <v>0</v>
      </c>
      <c r="BG187" s="195">
        <f>IF(N187="zákl. přenesená",J187,0)</f>
        <v>0</v>
      </c>
      <c r="BH187" s="195">
        <f>IF(N187="sníž. přenesená",J187,0)</f>
        <v>0</v>
      </c>
      <c r="BI187" s="195">
        <f>IF(N187="nulová",J187,0)</f>
        <v>0</v>
      </c>
      <c r="BJ187" s="17" t="s">
        <v>14</v>
      </c>
      <c r="BK187" s="195">
        <f>ROUND(I187*H187,2)</f>
        <v>0</v>
      </c>
      <c r="BL187" s="17" t="s">
        <v>167</v>
      </c>
      <c r="BM187" s="194" t="s">
        <v>644</v>
      </c>
    </row>
    <row r="188" spans="2:51" s="12" customFormat="1" ht="11.25">
      <c r="B188" s="210"/>
      <c r="C188" s="211"/>
      <c r="D188" s="212" t="s">
        <v>202</v>
      </c>
      <c r="E188" s="213" t="s">
        <v>1</v>
      </c>
      <c r="F188" s="214" t="s">
        <v>1580</v>
      </c>
      <c r="G188" s="211"/>
      <c r="H188" s="215">
        <v>64.85</v>
      </c>
      <c r="I188" s="216"/>
      <c r="J188" s="211"/>
      <c r="K188" s="211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202</v>
      </c>
      <c r="AU188" s="221" t="s">
        <v>87</v>
      </c>
      <c r="AV188" s="12" t="s">
        <v>87</v>
      </c>
      <c r="AW188" s="12" t="s">
        <v>34</v>
      </c>
      <c r="AX188" s="12" t="s">
        <v>78</v>
      </c>
      <c r="AY188" s="221" t="s">
        <v>151</v>
      </c>
    </row>
    <row r="189" spans="2:51" s="13" customFormat="1" ht="11.25">
      <c r="B189" s="222"/>
      <c r="C189" s="223"/>
      <c r="D189" s="212" t="s">
        <v>202</v>
      </c>
      <c r="E189" s="224" t="s">
        <v>1</v>
      </c>
      <c r="F189" s="225" t="s">
        <v>243</v>
      </c>
      <c r="G189" s="223"/>
      <c r="H189" s="226">
        <v>64.85</v>
      </c>
      <c r="I189" s="227"/>
      <c r="J189" s="223"/>
      <c r="K189" s="223"/>
      <c r="L189" s="228"/>
      <c r="M189" s="229"/>
      <c r="N189" s="230"/>
      <c r="O189" s="230"/>
      <c r="P189" s="230"/>
      <c r="Q189" s="230"/>
      <c r="R189" s="230"/>
      <c r="S189" s="230"/>
      <c r="T189" s="231"/>
      <c r="AT189" s="232" t="s">
        <v>202</v>
      </c>
      <c r="AU189" s="232" t="s">
        <v>87</v>
      </c>
      <c r="AV189" s="13" t="s">
        <v>167</v>
      </c>
      <c r="AW189" s="13" t="s">
        <v>34</v>
      </c>
      <c r="AX189" s="13" t="s">
        <v>14</v>
      </c>
      <c r="AY189" s="232" t="s">
        <v>151</v>
      </c>
    </row>
    <row r="190" spans="2:65" s="1" customFormat="1" ht="16.5" customHeight="1">
      <c r="B190" s="34"/>
      <c r="C190" s="236" t="s">
        <v>461</v>
      </c>
      <c r="D190" s="236" t="s">
        <v>318</v>
      </c>
      <c r="E190" s="237" t="s">
        <v>1581</v>
      </c>
      <c r="F190" s="238" t="s">
        <v>1582</v>
      </c>
      <c r="G190" s="239" t="s">
        <v>188</v>
      </c>
      <c r="H190" s="240">
        <v>66.147</v>
      </c>
      <c r="I190" s="241"/>
      <c r="J190" s="242">
        <f>ROUND(I190*H190,2)</f>
        <v>0</v>
      </c>
      <c r="K190" s="238" t="s">
        <v>1501</v>
      </c>
      <c r="L190" s="243"/>
      <c r="M190" s="244" t="s">
        <v>1</v>
      </c>
      <c r="N190" s="245" t="s">
        <v>43</v>
      </c>
      <c r="O190" s="66"/>
      <c r="P190" s="192">
        <f>O190*H190</f>
        <v>0</v>
      </c>
      <c r="Q190" s="192">
        <v>0</v>
      </c>
      <c r="R190" s="192">
        <f>Q190*H190</f>
        <v>0</v>
      </c>
      <c r="S190" s="192">
        <v>0</v>
      </c>
      <c r="T190" s="193">
        <f>S190*H190</f>
        <v>0</v>
      </c>
      <c r="AR190" s="194" t="s">
        <v>234</v>
      </c>
      <c r="AT190" s="194" t="s">
        <v>318</v>
      </c>
      <c r="AU190" s="194" t="s">
        <v>87</v>
      </c>
      <c r="AY190" s="17" t="s">
        <v>151</v>
      </c>
      <c r="BE190" s="195">
        <f>IF(N190="základní",J190,0)</f>
        <v>0</v>
      </c>
      <c r="BF190" s="195">
        <f>IF(N190="snížená",J190,0)</f>
        <v>0</v>
      </c>
      <c r="BG190" s="195">
        <f>IF(N190="zákl. přenesená",J190,0)</f>
        <v>0</v>
      </c>
      <c r="BH190" s="195">
        <f>IF(N190="sníž. přenesená",J190,0)</f>
        <v>0</v>
      </c>
      <c r="BI190" s="195">
        <f>IF(N190="nulová",J190,0)</f>
        <v>0</v>
      </c>
      <c r="BJ190" s="17" t="s">
        <v>14</v>
      </c>
      <c r="BK190" s="195">
        <f>ROUND(I190*H190,2)</f>
        <v>0</v>
      </c>
      <c r="BL190" s="17" t="s">
        <v>167</v>
      </c>
      <c r="BM190" s="194" t="s">
        <v>654</v>
      </c>
    </row>
    <row r="191" spans="2:51" s="12" customFormat="1" ht="11.25">
      <c r="B191" s="210"/>
      <c r="C191" s="211"/>
      <c r="D191" s="212" t="s">
        <v>202</v>
      </c>
      <c r="E191" s="213" t="s">
        <v>1</v>
      </c>
      <c r="F191" s="214" t="s">
        <v>1583</v>
      </c>
      <c r="G191" s="211"/>
      <c r="H191" s="215">
        <v>66.147</v>
      </c>
      <c r="I191" s="216"/>
      <c r="J191" s="211"/>
      <c r="K191" s="211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202</v>
      </c>
      <c r="AU191" s="221" t="s">
        <v>87</v>
      </c>
      <c r="AV191" s="12" t="s">
        <v>87</v>
      </c>
      <c r="AW191" s="12" t="s">
        <v>34</v>
      </c>
      <c r="AX191" s="12" t="s">
        <v>78</v>
      </c>
      <c r="AY191" s="221" t="s">
        <v>151</v>
      </c>
    </row>
    <row r="192" spans="2:51" s="13" customFormat="1" ht="11.25">
      <c r="B192" s="222"/>
      <c r="C192" s="223"/>
      <c r="D192" s="212" t="s">
        <v>202</v>
      </c>
      <c r="E192" s="224" t="s">
        <v>1</v>
      </c>
      <c r="F192" s="225" t="s">
        <v>243</v>
      </c>
      <c r="G192" s="223"/>
      <c r="H192" s="226">
        <v>66.147</v>
      </c>
      <c r="I192" s="227"/>
      <c r="J192" s="223"/>
      <c r="K192" s="223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202</v>
      </c>
      <c r="AU192" s="232" t="s">
        <v>87</v>
      </c>
      <c r="AV192" s="13" t="s">
        <v>167</v>
      </c>
      <c r="AW192" s="13" t="s">
        <v>34</v>
      </c>
      <c r="AX192" s="13" t="s">
        <v>14</v>
      </c>
      <c r="AY192" s="232" t="s">
        <v>151</v>
      </c>
    </row>
    <row r="193" spans="2:65" s="1" customFormat="1" ht="72" customHeight="1">
      <c r="B193" s="34"/>
      <c r="C193" s="183" t="s">
        <v>467</v>
      </c>
      <c r="D193" s="183" t="s">
        <v>153</v>
      </c>
      <c r="E193" s="184" t="s">
        <v>1584</v>
      </c>
      <c r="F193" s="185" t="s">
        <v>1585</v>
      </c>
      <c r="G193" s="186" t="s">
        <v>188</v>
      </c>
      <c r="H193" s="187">
        <v>673.15</v>
      </c>
      <c r="I193" s="188"/>
      <c r="J193" s="189">
        <f>ROUND(I193*H193,2)</f>
        <v>0</v>
      </c>
      <c r="K193" s="185" t="s">
        <v>1501</v>
      </c>
      <c r="L193" s="38"/>
      <c r="M193" s="190" t="s">
        <v>1</v>
      </c>
      <c r="N193" s="191" t="s">
        <v>43</v>
      </c>
      <c r="O193" s="66"/>
      <c r="P193" s="192">
        <f>O193*H193</f>
        <v>0</v>
      </c>
      <c r="Q193" s="192">
        <v>0</v>
      </c>
      <c r="R193" s="192">
        <f>Q193*H193</f>
        <v>0</v>
      </c>
      <c r="S193" s="192">
        <v>0</v>
      </c>
      <c r="T193" s="193">
        <f>S193*H193</f>
        <v>0</v>
      </c>
      <c r="AR193" s="194" t="s">
        <v>167</v>
      </c>
      <c r="AT193" s="194" t="s">
        <v>153</v>
      </c>
      <c r="AU193" s="194" t="s">
        <v>87</v>
      </c>
      <c r="AY193" s="17" t="s">
        <v>151</v>
      </c>
      <c r="BE193" s="195">
        <f>IF(N193="základní",J193,0)</f>
        <v>0</v>
      </c>
      <c r="BF193" s="195">
        <f>IF(N193="snížená",J193,0)</f>
        <v>0</v>
      </c>
      <c r="BG193" s="195">
        <f>IF(N193="zákl. přenesená",J193,0)</f>
        <v>0</v>
      </c>
      <c r="BH193" s="195">
        <f>IF(N193="sníž. přenesená",J193,0)</f>
        <v>0</v>
      </c>
      <c r="BI193" s="195">
        <f>IF(N193="nulová",J193,0)</f>
        <v>0</v>
      </c>
      <c r="BJ193" s="17" t="s">
        <v>14</v>
      </c>
      <c r="BK193" s="195">
        <f>ROUND(I193*H193,2)</f>
        <v>0</v>
      </c>
      <c r="BL193" s="17" t="s">
        <v>167</v>
      </c>
      <c r="BM193" s="194" t="s">
        <v>661</v>
      </c>
    </row>
    <row r="194" spans="2:51" s="12" customFormat="1" ht="11.25">
      <c r="B194" s="210"/>
      <c r="C194" s="211"/>
      <c r="D194" s="212" t="s">
        <v>202</v>
      </c>
      <c r="E194" s="213" t="s">
        <v>1</v>
      </c>
      <c r="F194" s="214" t="s">
        <v>1586</v>
      </c>
      <c r="G194" s="211"/>
      <c r="H194" s="215">
        <v>673.15</v>
      </c>
      <c r="I194" s="216"/>
      <c r="J194" s="211"/>
      <c r="K194" s="211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202</v>
      </c>
      <c r="AU194" s="221" t="s">
        <v>87</v>
      </c>
      <c r="AV194" s="12" t="s">
        <v>87</v>
      </c>
      <c r="AW194" s="12" t="s">
        <v>34</v>
      </c>
      <c r="AX194" s="12" t="s">
        <v>78</v>
      </c>
      <c r="AY194" s="221" t="s">
        <v>151</v>
      </c>
    </row>
    <row r="195" spans="2:51" s="13" customFormat="1" ht="11.25">
      <c r="B195" s="222"/>
      <c r="C195" s="223"/>
      <c r="D195" s="212" t="s">
        <v>202</v>
      </c>
      <c r="E195" s="224" t="s">
        <v>1</v>
      </c>
      <c r="F195" s="225" t="s">
        <v>243</v>
      </c>
      <c r="G195" s="223"/>
      <c r="H195" s="226">
        <v>673.15</v>
      </c>
      <c r="I195" s="227"/>
      <c r="J195" s="223"/>
      <c r="K195" s="223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202</v>
      </c>
      <c r="AU195" s="232" t="s">
        <v>87</v>
      </c>
      <c r="AV195" s="13" t="s">
        <v>167</v>
      </c>
      <c r="AW195" s="13" t="s">
        <v>34</v>
      </c>
      <c r="AX195" s="13" t="s">
        <v>14</v>
      </c>
      <c r="AY195" s="232" t="s">
        <v>151</v>
      </c>
    </row>
    <row r="196" spans="2:65" s="1" customFormat="1" ht="16.5" customHeight="1">
      <c r="B196" s="34"/>
      <c r="C196" s="236" t="s">
        <v>471</v>
      </c>
      <c r="D196" s="236" t="s">
        <v>318</v>
      </c>
      <c r="E196" s="237" t="s">
        <v>1587</v>
      </c>
      <c r="F196" s="238" t="s">
        <v>1588</v>
      </c>
      <c r="G196" s="239" t="s">
        <v>188</v>
      </c>
      <c r="H196" s="240">
        <v>683.4</v>
      </c>
      <c r="I196" s="241"/>
      <c r="J196" s="242">
        <f>ROUND(I196*H196,2)</f>
        <v>0</v>
      </c>
      <c r="K196" s="238" t="s">
        <v>1501</v>
      </c>
      <c r="L196" s="243"/>
      <c r="M196" s="244" t="s">
        <v>1</v>
      </c>
      <c r="N196" s="245" t="s">
        <v>43</v>
      </c>
      <c r="O196" s="66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AR196" s="194" t="s">
        <v>234</v>
      </c>
      <c r="AT196" s="194" t="s">
        <v>318</v>
      </c>
      <c r="AU196" s="194" t="s">
        <v>87</v>
      </c>
      <c r="AY196" s="17" t="s">
        <v>151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17" t="s">
        <v>14</v>
      </c>
      <c r="BK196" s="195">
        <f>ROUND(I196*H196,2)</f>
        <v>0</v>
      </c>
      <c r="BL196" s="17" t="s">
        <v>167</v>
      </c>
      <c r="BM196" s="194" t="s">
        <v>669</v>
      </c>
    </row>
    <row r="197" spans="2:51" s="12" customFormat="1" ht="11.25">
      <c r="B197" s="210"/>
      <c r="C197" s="211"/>
      <c r="D197" s="212" t="s">
        <v>202</v>
      </c>
      <c r="E197" s="213" t="s">
        <v>1</v>
      </c>
      <c r="F197" s="214" t="s">
        <v>1589</v>
      </c>
      <c r="G197" s="211"/>
      <c r="H197" s="215">
        <v>683.4</v>
      </c>
      <c r="I197" s="216"/>
      <c r="J197" s="211"/>
      <c r="K197" s="211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202</v>
      </c>
      <c r="AU197" s="221" t="s">
        <v>87</v>
      </c>
      <c r="AV197" s="12" t="s">
        <v>87</v>
      </c>
      <c r="AW197" s="12" t="s">
        <v>34</v>
      </c>
      <c r="AX197" s="12" t="s">
        <v>78</v>
      </c>
      <c r="AY197" s="221" t="s">
        <v>151</v>
      </c>
    </row>
    <row r="198" spans="2:51" s="13" customFormat="1" ht="11.25">
      <c r="B198" s="222"/>
      <c r="C198" s="223"/>
      <c r="D198" s="212" t="s">
        <v>202</v>
      </c>
      <c r="E198" s="224" t="s">
        <v>1</v>
      </c>
      <c r="F198" s="225" t="s">
        <v>243</v>
      </c>
      <c r="G198" s="223"/>
      <c r="H198" s="226">
        <v>683.4</v>
      </c>
      <c r="I198" s="227"/>
      <c r="J198" s="223"/>
      <c r="K198" s="223"/>
      <c r="L198" s="228"/>
      <c r="M198" s="229"/>
      <c r="N198" s="230"/>
      <c r="O198" s="230"/>
      <c r="P198" s="230"/>
      <c r="Q198" s="230"/>
      <c r="R198" s="230"/>
      <c r="S198" s="230"/>
      <c r="T198" s="231"/>
      <c r="AT198" s="232" t="s">
        <v>202</v>
      </c>
      <c r="AU198" s="232" t="s">
        <v>87</v>
      </c>
      <c r="AV198" s="13" t="s">
        <v>167</v>
      </c>
      <c r="AW198" s="13" t="s">
        <v>34</v>
      </c>
      <c r="AX198" s="13" t="s">
        <v>14</v>
      </c>
      <c r="AY198" s="232" t="s">
        <v>151</v>
      </c>
    </row>
    <row r="199" spans="2:65" s="1" customFormat="1" ht="24" customHeight="1">
      <c r="B199" s="34"/>
      <c r="C199" s="236" t="s">
        <v>475</v>
      </c>
      <c r="D199" s="236" t="s">
        <v>318</v>
      </c>
      <c r="E199" s="237" t="s">
        <v>1590</v>
      </c>
      <c r="F199" s="238" t="s">
        <v>1591</v>
      </c>
      <c r="G199" s="239" t="s">
        <v>188</v>
      </c>
      <c r="H199" s="240">
        <v>3.213</v>
      </c>
      <c r="I199" s="241"/>
      <c r="J199" s="242">
        <f>ROUND(I199*H199,2)</f>
        <v>0</v>
      </c>
      <c r="K199" s="238" t="s">
        <v>1501</v>
      </c>
      <c r="L199" s="243"/>
      <c r="M199" s="244" t="s">
        <v>1</v>
      </c>
      <c r="N199" s="245" t="s">
        <v>43</v>
      </c>
      <c r="O199" s="66"/>
      <c r="P199" s="192">
        <f>O199*H199</f>
        <v>0</v>
      </c>
      <c r="Q199" s="192">
        <v>0</v>
      </c>
      <c r="R199" s="192">
        <f>Q199*H199</f>
        <v>0</v>
      </c>
      <c r="S199" s="192">
        <v>0</v>
      </c>
      <c r="T199" s="193">
        <f>S199*H199</f>
        <v>0</v>
      </c>
      <c r="AR199" s="194" t="s">
        <v>234</v>
      </c>
      <c r="AT199" s="194" t="s">
        <v>318</v>
      </c>
      <c r="AU199" s="194" t="s">
        <v>87</v>
      </c>
      <c r="AY199" s="17" t="s">
        <v>151</v>
      </c>
      <c r="BE199" s="195">
        <f>IF(N199="základní",J199,0)</f>
        <v>0</v>
      </c>
      <c r="BF199" s="195">
        <f>IF(N199="snížená",J199,0)</f>
        <v>0</v>
      </c>
      <c r="BG199" s="195">
        <f>IF(N199="zákl. přenesená",J199,0)</f>
        <v>0</v>
      </c>
      <c r="BH199" s="195">
        <f>IF(N199="sníž. přenesená",J199,0)</f>
        <v>0</v>
      </c>
      <c r="BI199" s="195">
        <f>IF(N199="nulová",J199,0)</f>
        <v>0</v>
      </c>
      <c r="BJ199" s="17" t="s">
        <v>14</v>
      </c>
      <c r="BK199" s="195">
        <f>ROUND(I199*H199,2)</f>
        <v>0</v>
      </c>
      <c r="BL199" s="17" t="s">
        <v>167</v>
      </c>
      <c r="BM199" s="194" t="s">
        <v>1592</v>
      </c>
    </row>
    <row r="200" spans="2:51" s="12" customFormat="1" ht="11.25">
      <c r="B200" s="210"/>
      <c r="C200" s="211"/>
      <c r="D200" s="212" t="s">
        <v>202</v>
      </c>
      <c r="E200" s="213" t="s">
        <v>1</v>
      </c>
      <c r="F200" s="214" t="s">
        <v>1593</v>
      </c>
      <c r="G200" s="211"/>
      <c r="H200" s="215">
        <v>3.213</v>
      </c>
      <c r="I200" s="216"/>
      <c r="J200" s="211"/>
      <c r="K200" s="211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202</v>
      </c>
      <c r="AU200" s="221" t="s">
        <v>87</v>
      </c>
      <c r="AV200" s="12" t="s">
        <v>87</v>
      </c>
      <c r="AW200" s="12" t="s">
        <v>34</v>
      </c>
      <c r="AX200" s="12" t="s">
        <v>78</v>
      </c>
      <c r="AY200" s="221" t="s">
        <v>151</v>
      </c>
    </row>
    <row r="201" spans="2:51" s="13" customFormat="1" ht="11.25">
      <c r="B201" s="222"/>
      <c r="C201" s="223"/>
      <c r="D201" s="212" t="s">
        <v>202</v>
      </c>
      <c r="E201" s="224" t="s">
        <v>1</v>
      </c>
      <c r="F201" s="225" t="s">
        <v>243</v>
      </c>
      <c r="G201" s="223"/>
      <c r="H201" s="226">
        <v>3.213</v>
      </c>
      <c r="I201" s="227"/>
      <c r="J201" s="223"/>
      <c r="K201" s="223"/>
      <c r="L201" s="228"/>
      <c r="M201" s="229"/>
      <c r="N201" s="230"/>
      <c r="O201" s="230"/>
      <c r="P201" s="230"/>
      <c r="Q201" s="230"/>
      <c r="R201" s="230"/>
      <c r="S201" s="230"/>
      <c r="T201" s="231"/>
      <c r="AT201" s="232" t="s">
        <v>202</v>
      </c>
      <c r="AU201" s="232" t="s">
        <v>87</v>
      </c>
      <c r="AV201" s="13" t="s">
        <v>167</v>
      </c>
      <c r="AW201" s="13" t="s">
        <v>34</v>
      </c>
      <c r="AX201" s="13" t="s">
        <v>14</v>
      </c>
      <c r="AY201" s="232" t="s">
        <v>151</v>
      </c>
    </row>
    <row r="202" spans="2:63" s="10" customFormat="1" ht="22.9" customHeight="1">
      <c r="B202" s="169"/>
      <c r="C202" s="170"/>
      <c r="D202" s="171" t="s">
        <v>77</v>
      </c>
      <c r="E202" s="208" t="s">
        <v>234</v>
      </c>
      <c r="F202" s="208" t="s">
        <v>1594</v>
      </c>
      <c r="G202" s="170"/>
      <c r="H202" s="170"/>
      <c r="I202" s="173"/>
      <c r="J202" s="209">
        <f>BK202</f>
        <v>0</v>
      </c>
      <c r="K202" s="170"/>
      <c r="L202" s="175"/>
      <c r="M202" s="176"/>
      <c r="N202" s="177"/>
      <c r="O202" s="177"/>
      <c r="P202" s="178">
        <f>SUM(P203:P204)</f>
        <v>0</v>
      </c>
      <c r="Q202" s="177"/>
      <c r="R202" s="178">
        <f>SUM(R203:R204)</f>
        <v>0</v>
      </c>
      <c r="S202" s="177"/>
      <c r="T202" s="179">
        <f>SUM(T203:T204)</f>
        <v>0</v>
      </c>
      <c r="AR202" s="180" t="s">
        <v>14</v>
      </c>
      <c r="AT202" s="181" t="s">
        <v>77</v>
      </c>
      <c r="AU202" s="181" t="s">
        <v>14</v>
      </c>
      <c r="AY202" s="180" t="s">
        <v>151</v>
      </c>
      <c r="BK202" s="182">
        <f>SUM(BK203:BK204)</f>
        <v>0</v>
      </c>
    </row>
    <row r="203" spans="2:65" s="1" customFormat="1" ht="24" customHeight="1">
      <c r="B203" s="34"/>
      <c r="C203" s="183" t="s">
        <v>479</v>
      </c>
      <c r="D203" s="183" t="s">
        <v>153</v>
      </c>
      <c r="E203" s="184" t="s">
        <v>1595</v>
      </c>
      <c r="F203" s="185" t="s">
        <v>1596</v>
      </c>
      <c r="G203" s="186" t="s">
        <v>412</v>
      </c>
      <c r="H203" s="187">
        <v>4</v>
      </c>
      <c r="I203" s="188"/>
      <c r="J203" s="189">
        <f>ROUND(I203*H203,2)</f>
        <v>0</v>
      </c>
      <c r="K203" s="185" t="s">
        <v>1</v>
      </c>
      <c r="L203" s="38"/>
      <c r="M203" s="190" t="s">
        <v>1</v>
      </c>
      <c r="N203" s="191" t="s">
        <v>43</v>
      </c>
      <c r="O203" s="66"/>
      <c r="P203" s="192">
        <f>O203*H203</f>
        <v>0</v>
      </c>
      <c r="Q203" s="192">
        <v>0</v>
      </c>
      <c r="R203" s="192">
        <f>Q203*H203</f>
        <v>0</v>
      </c>
      <c r="S203" s="192">
        <v>0</v>
      </c>
      <c r="T203" s="193">
        <f>S203*H203</f>
        <v>0</v>
      </c>
      <c r="AR203" s="194" t="s">
        <v>167</v>
      </c>
      <c r="AT203" s="194" t="s">
        <v>153</v>
      </c>
      <c r="AU203" s="194" t="s">
        <v>87</v>
      </c>
      <c r="AY203" s="17" t="s">
        <v>151</v>
      </c>
      <c r="BE203" s="195">
        <f>IF(N203="základní",J203,0)</f>
        <v>0</v>
      </c>
      <c r="BF203" s="195">
        <f>IF(N203="snížená",J203,0)</f>
        <v>0</v>
      </c>
      <c r="BG203" s="195">
        <f>IF(N203="zákl. přenesená",J203,0)</f>
        <v>0</v>
      </c>
      <c r="BH203" s="195">
        <f>IF(N203="sníž. přenesená",J203,0)</f>
        <v>0</v>
      </c>
      <c r="BI203" s="195">
        <f>IF(N203="nulová",J203,0)</f>
        <v>0</v>
      </c>
      <c r="BJ203" s="17" t="s">
        <v>14</v>
      </c>
      <c r="BK203" s="195">
        <f>ROUND(I203*H203,2)</f>
        <v>0</v>
      </c>
      <c r="BL203" s="17" t="s">
        <v>167</v>
      </c>
      <c r="BM203" s="194" t="s">
        <v>676</v>
      </c>
    </row>
    <row r="204" spans="2:65" s="1" customFormat="1" ht="16.5" customHeight="1">
      <c r="B204" s="34"/>
      <c r="C204" s="183" t="s">
        <v>484</v>
      </c>
      <c r="D204" s="183" t="s">
        <v>153</v>
      </c>
      <c r="E204" s="184" t="s">
        <v>1597</v>
      </c>
      <c r="F204" s="185" t="s">
        <v>1598</v>
      </c>
      <c r="G204" s="186" t="s">
        <v>412</v>
      </c>
      <c r="H204" s="187">
        <v>4</v>
      </c>
      <c r="I204" s="188"/>
      <c r="J204" s="189">
        <f>ROUND(I204*H204,2)</f>
        <v>0</v>
      </c>
      <c r="K204" s="185" t="s">
        <v>1</v>
      </c>
      <c r="L204" s="38"/>
      <c r="M204" s="190" t="s">
        <v>1</v>
      </c>
      <c r="N204" s="191" t="s">
        <v>43</v>
      </c>
      <c r="O204" s="66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AR204" s="194" t="s">
        <v>167</v>
      </c>
      <c r="AT204" s="194" t="s">
        <v>153</v>
      </c>
      <c r="AU204" s="194" t="s">
        <v>87</v>
      </c>
      <c r="AY204" s="17" t="s">
        <v>151</v>
      </c>
      <c r="BE204" s="195">
        <f>IF(N204="základní",J204,0)</f>
        <v>0</v>
      </c>
      <c r="BF204" s="195">
        <f>IF(N204="snížená",J204,0)</f>
        <v>0</v>
      </c>
      <c r="BG204" s="195">
        <f>IF(N204="zákl. přenesená",J204,0)</f>
        <v>0</v>
      </c>
      <c r="BH204" s="195">
        <f>IF(N204="sníž. přenesená",J204,0)</f>
        <v>0</v>
      </c>
      <c r="BI204" s="195">
        <f>IF(N204="nulová",J204,0)</f>
        <v>0</v>
      </c>
      <c r="BJ204" s="17" t="s">
        <v>14</v>
      </c>
      <c r="BK204" s="195">
        <f>ROUND(I204*H204,2)</f>
        <v>0</v>
      </c>
      <c r="BL204" s="17" t="s">
        <v>167</v>
      </c>
      <c r="BM204" s="194" t="s">
        <v>684</v>
      </c>
    </row>
    <row r="205" spans="2:63" s="10" customFormat="1" ht="22.9" customHeight="1">
      <c r="B205" s="169"/>
      <c r="C205" s="170"/>
      <c r="D205" s="171" t="s">
        <v>77</v>
      </c>
      <c r="E205" s="208" t="s">
        <v>217</v>
      </c>
      <c r="F205" s="208" t="s">
        <v>218</v>
      </c>
      <c r="G205" s="170"/>
      <c r="H205" s="170"/>
      <c r="I205" s="173"/>
      <c r="J205" s="209">
        <f>BK205</f>
        <v>0</v>
      </c>
      <c r="K205" s="170"/>
      <c r="L205" s="175"/>
      <c r="M205" s="176"/>
      <c r="N205" s="177"/>
      <c r="O205" s="177"/>
      <c r="P205" s="178">
        <f>SUM(P206:P233)</f>
        <v>0</v>
      </c>
      <c r="Q205" s="177"/>
      <c r="R205" s="178">
        <f>SUM(R206:R233)</f>
        <v>0</v>
      </c>
      <c r="S205" s="177"/>
      <c r="T205" s="179">
        <f>SUM(T206:T233)</f>
        <v>0</v>
      </c>
      <c r="AR205" s="180" t="s">
        <v>14</v>
      </c>
      <c r="AT205" s="181" t="s">
        <v>77</v>
      </c>
      <c r="AU205" s="181" t="s">
        <v>14</v>
      </c>
      <c r="AY205" s="180" t="s">
        <v>151</v>
      </c>
      <c r="BK205" s="182">
        <f>SUM(BK206:BK233)</f>
        <v>0</v>
      </c>
    </row>
    <row r="206" spans="2:65" s="1" customFormat="1" ht="24" customHeight="1">
      <c r="B206" s="34"/>
      <c r="C206" s="183" t="s">
        <v>489</v>
      </c>
      <c r="D206" s="183" t="s">
        <v>153</v>
      </c>
      <c r="E206" s="184" t="s">
        <v>1599</v>
      </c>
      <c r="F206" s="185" t="s">
        <v>1600</v>
      </c>
      <c r="G206" s="186" t="s">
        <v>412</v>
      </c>
      <c r="H206" s="187">
        <v>1</v>
      </c>
      <c r="I206" s="188"/>
      <c r="J206" s="189">
        <f>ROUND(I206*H206,2)</f>
        <v>0</v>
      </c>
      <c r="K206" s="185" t="s">
        <v>1501</v>
      </c>
      <c r="L206" s="38"/>
      <c r="M206" s="190" t="s">
        <v>1</v>
      </c>
      <c r="N206" s="191" t="s">
        <v>43</v>
      </c>
      <c r="O206" s="66"/>
      <c r="P206" s="192">
        <f>O206*H206</f>
        <v>0</v>
      </c>
      <c r="Q206" s="192">
        <v>0</v>
      </c>
      <c r="R206" s="192">
        <f>Q206*H206</f>
        <v>0</v>
      </c>
      <c r="S206" s="192">
        <v>0</v>
      </c>
      <c r="T206" s="193">
        <f>S206*H206</f>
        <v>0</v>
      </c>
      <c r="AR206" s="194" t="s">
        <v>167</v>
      </c>
      <c r="AT206" s="194" t="s">
        <v>153</v>
      </c>
      <c r="AU206" s="194" t="s">
        <v>87</v>
      </c>
      <c r="AY206" s="17" t="s">
        <v>151</v>
      </c>
      <c r="BE206" s="195">
        <f>IF(N206="základní",J206,0)</f>
        <v>0</v>
      </c>
      <c r="BF206" s="195">
        <f>IF(N206="snížená",J206,0)</f>
        <v>0</v>
      </c>
      <c r="BG206" s="195">
        <f>IF(N206="zákl. přenesená",J206,0)</f>
        <v>0</v>
      </c>
      <c r="BH206" s="195">
        <f>IF(N206="sníž. přenesená",J206,0)</f>
        <v>0</v>
      </c>
      <c r="BI206" s="195">
        <f>IF(N206="nulová",J206,0)</f>
        <v>0</v>
      </c>
      <c r="BJ206" s="17" t="s">
        <v>14</v>
      </c>
      <c r="BK206" s="195">
        <f>ROUND(I206*H206,2)</f>
        <v>0</v>
      </c>
      <c r="BL206" s="17" t="s">
        <v>167</v>
      </c>
      <c r="BM206" s="194" t="s">
        <v>692</v>
      </c>
    </row>
    <row r="207" spans="2:65" s="1" customFormat="1" ht="16.5" customHeight="1">
      <c r="B207" s="34"/>
      <c r="C207" s="236" t="s">
        <v>493</v>
      </c>
      <c r="D207" s="236" t="s">
        <v>318</v>
      </c>
      <c r="E207" s="237" t="s">
        <v>1601</v>
      </c>
      <c r="F207" s="238" t="s">
        <v>1602</v>
      </c>
      <c r="G207" s="239" t="s">
        <v>412</v>
      </c>
      <c r="H207" s="240">
        <v>1</v>
      </c>
      <c r="I207" s="241"/>
      <c r="J207" s="242">
        <f>ROUND(I207*H207,2)</f>
        <v>0</v>
      </c>
      <c r="K207" s="238" t="s">
        <v>1501</v>
      </c>
      <c r="L207" s="243"/>
      <c r="M207" s="244" t="s">
        <v>1</v>
      </c>
      <c r="N207" s="245" t="s">
        <v>43</v>
      </c>
      <c r="O207" s="66"/>
      <c r="P207" s="192">
        <f>O207*H207</f>
        <v>0</v>
      </c>
      <c r="Q207" s="192">
        <v>0</v>
      </c>
      <c r="R207" s="192">
        <f>Q207*H207</f>
        <v>0</v>
      </c>
      <c r="S207" s="192">
        <v>0</v>
      </c>
      <c r="T207" s="193">
        <f>S207*H207</f>
        <v>0</v>
      </c>
      <c r="AR207" s="194" t="s">
        <v>234</v>
      </c>
      <c r="AT207" s="194" t="s">
        <v>318</v>
      </c>
      <c r="AU207" s="194" t="s">
        <v>87</v>
      </c>
      <c r="AY207" s="17" t="s">
        <v>151</v>
      </c>
      <c r="BE207" s="195">
        <f>IF(N207="základní",J207,0)</f>
        <v>0</v>
      </c>
      <c r="BF207" s="195">
        <f>IF(N207="snížená",J207,0)</f>
        <v>0</v>
      </c>
      <c r="BG207" s="195">
        <f>IF(N207="zákl. přenesená",J207,0)</f>
        <v>0</v>
      </c>
      <c r="BH207" s="195">
        <f>IF(N207="sníž. přenesená",J207,0)</f>
        <v>0</v>
      </c>
      <c r="BI207" s="195">
        <f>IF(N207="nulová",J207,0)</f>
        <v>0</v>
      </c>
      <c r="BJ207" s="17" t="s">
        <v>14</v>
      </c>
      <c r="BK207" s="195">
        <f>ROUND(I207*H207,2)</f>
        <v>0</v>
      </c>
      <c r="BL207" s="17" t="s">
        <v>167</v>
      </c>
      <c r="BM207" s="194" t="s">
        <v>696</v>
      </c>
    </row>
    <row r="208" spans="2:51" s="12" customFormat="1" ht="11.25">
      <c r="B208" s="210"/>
      <c r="C208" s="211"/>
      <c r="D208" s="212" t="s">
        <v>202</v>
      </c>
      <c r="E208" s="213" t="s">
        <v>1</v>
      </c>
      <c r="F208" s="214" t="s">
        <v>1603</v>
      </c>
      <c r="G208" s="211"/>
      <c r="H208" s="215">
        <v>1</v>
      </c>
      <c r="I208" s="216"/>
      <c r="J208" s="211"/>
      <c r="K208" s="211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202</v>
      </c>
      <c r="AU208" s="221" t="s">
        <v>87</v>
      </c>
      <c r="AV208" s="12" t="s">
        <v>87</v>
      </c>
      <c r="AW208" s="12" t="s">
        <v>34</v>
      </c>
      <c r="AX208" s="12" t="s">
        <v>78</v>
      </c>
      <c r="AY208" s="221" t="s">
        <v>151</v>
      </c>
    </row>
    <row r="209" spans="2:51" s="13" customFormat="1" ht="11.25">
      <c r="B209" s="222"/>
      <c r="C209" s="223"/>
      <c r="D209" s="212" t="s">
        <v>202</v>
      </c>
      <c r="E209" s="224" t="s">
        <v>1</v>
      </c>
      <c r="F209" s="225" t="s">
        <v>243</v>
      </c>
      <c r="G209" s="223"/>
      <c r="H209" s="226">
        <v>1</v>
      </c>
      <c r="I209" s="227"/>
      <c r="J209" s="223"/>
      <c r="K209" s="223"/>
      <c r="L209" s="228"/>
      <c r="M209" s="229"/>
      <c r="N209" s="230"/>
      <c r="O209" s="230"/>
      <c r="P209" s="230"/>
      <c r="Q209" s="230"/>
      <c r="R209" s="230"/>
      <c r="S209" s="230"/>
      <c r="T209" s="231"/>
      <c r="AT209" s="232" t="s">
        <v>202</v>
      </c>
      <c r="AU209" s="232" t="s">
        <v>87</v>
      </c>
      <c r="AV209" s="13" t="s">
        <v>167</v>
      </c>
      <c r="AW209" s="13" t="s">
        <v>34</v>
      </c>
      <c r="AX209" s="13" t="s">
        <v>14</v>
      </c>
      <c r="AY209" s="232" t="s">
        <v>151</v>
      </c>
    </row>
    <row r="210" spans="2:65" s="1" customFormat="1" ht="24" customHeight="1">
      <c r="B210" s="34"/>
      <c r="C210" s="183" t="s">
        <v>497</v>
      </c>
      <c r="D210" s="183" t="s">
        <v>153</v>
      </c>
      <c r="E210" s="184" t="s">
        <v>1604</v>
      </c>
      <c r="F210" s="185" t="s">
        <v>1605</v>
      </c>
      <c r="G210" s="186" t="s">
        <v>412</v>
      </c>
      <c r="H210" s="187">
        <v>1</v>
      </c>
      <c r="I210" s="188"/>
      <c r="J210" s="189">
        <f>ROUND(I210*H210,2)</f>
        <v>0</v>
      </c>
      <c r="K210" s="185" t="s">
        <v>1501</v>
      </c>
      <c r="L210" s="38"/>
      <c r="M210" s="190" t="s">
        <v>1</v>
      </c>
      <c r="N210" s="191" t="s">
        <v>43</v>
      </c>
      <c r="O210" s="66"/>
      <c r="P210" s="192">
        <f>O210*H210</f>
        <v>0</v>
      </c>
      <c r="Q210" s="192">
        <v>0</v>
      </c>
      <c r="R210" s="192">
        <f>Q210*H210</f>
        <v>0</v>
      </c>
      <c r="S210" s="192">
        <v>0</v>
      </c>
      <c r="T210" s="193">
        <f>S210*H210</f>
        <v>0</v>
      </c>
      <c r="AR210" s="194" t="s">
        <v>167</v>
      </c>
      <c r="AT210" s="194" t="s">
        <v>153</v>
      </c>
      <c r="AU210" s="194" t="s">
        <v>87</v>
      </c>
      <c r="AY210" s="17" t="s">
        <v>151</v>
      </c>
      <c r="BE210" s="195">
        <f>IF(N210="základní",J210,0)</f>
        <v>0</v>
      </c>
      <c r="BF210" s="195">
        <f>IF(N210="snížená",J210,0)</f>
        <v>0</v>
      </c>
      <c r="BG210" s="195">
        <f>IF(N210="zákl. přenesená",J210,0)</f>
        <v>0</v>
      </c>
      <c r="BH210" s="195">
        <f>IF(N210="sníž. přenesená",J210,0)</f>
        <v>0</v>
      </c>
      <c r="BI210" s="195">
        <f>IF(N210="nulová",J210,0)</f>
        <v>0</v>
      </c>
      <c r="BJ210" s="17" t="s">
        <v>14</v>
      </c>
      <c r="BK210" s="195">
        <f>ROUND(I210*H210,2)</f>
        <v>0</v>
      </c>
      <c r="BL210" s="17" t="s">
        <v>167</v>
      </c>
      <c r="BM210" s="194" t="s">
        <v>706</v>
      </c>
    </row>
    <row r="211" spans="2:65" s="1" customFormat="1" ht="16.5" customHeight="1">
      <c r="B211" s="34"/>
      <c r="C211" s="236" t="s">
        <v>501</v>
      </c>
      <c r="D211" s="236" t="s">
        <v>318</v>
      </c>
      <c r="E211" s="237" t="s">
        <v>1606</v>
      </c>
      <c r="F211" s="238" t="s">
        <v>1607</v>
      </c>
      <c r="G211" s="239" t="s">
        <v>412</v>
      </c>
      <c r="H211" s="240">
        <v>1</v>
      </c>
      <c r="I211" s="241"/>
      <c r="J211" s="242">
        <f>ROUND(I211*H211,2)</f>
        <v>0</v>
      </c>
      <c r="K211" s="238" t="s">
        <v>1501</v>
      </c>
      <c r="L211" s="243"/>
      <c r="M211" s="244" t="s">
        <v>1</v>
      </c>
      <c r="N211" s="245" t="s">
        <v>43</v>
      </c>
      <c r="O211" s="66"/>
      <c r="P211" s="192">
        <f>O211*H211</f>
        <v>0</v>
      </c>
      <c r="Q211" s="192">
        <v>0</v>
      </c>
      <c r="R211" s="192">
        <f>Q211*H211</f>
        <v>0</v>
      </c>
      <c r="S211" s="192">
        <v>0</v>
      </c>
      <c r="T211" s="193">
        <f>S211*H211</f>
        <v>0</v>
      </c>
      <c r="AR211" s="194" t="s">
        <v>234</v>
      </c>
      <c r="AT211" s="194" t="s">
        <v>318</v>
      </c>
      <c r="AU211" s="194" t="s">
        <v>87</v>
      </c>
      <c r="AY211" s="17" t="s">
        <v>151</v>
      </c>
      <c r="BE211" s="195">
        <f>IF(N211="základní",J211,0)</f>
        <v>0</v>
      </c>
      <c r="BF211" s="195">
        <f>IF(N211="snížená",J211,0)</f>
        <v>0</v>
      </c>
      <c r="BG211" s="195">
        <f>IF(N211="zákl. přenesená",J211,0)</f>
        <v>0</v>
      </c>
      <c r="BH211" s="195">
        <f>IF(N211="sníž. přenesená",J211,0)</f>
        <v>0</v>
      </c>
      <c r="BI211" s="195">
        <f>IF(N211="nulová",J211,0)</f>
        <v>0</v>
      </c>
      <c r="BJ211" s="17" t="s">
        <v>14</v>
      </c>
      <c r="BK211" s="195">
        <f>ROUND(I211*H211,2)</f>
        <v>0</v>
      </c>
      <c r="BL211" s="17" t="s">
        <v>167</v>
      </c>
      <c r="BM211" s="194" t="s">
        <v>715</v>
      </c>
    </row>
    <row r="212" spans="2:65" s="1" customFormat="1" ht="16.5" customHeight="1">
      <c r="B212" s="34"/>
      <c r="C212" s="236" t="s">
        <v>506</v>
      </c>
      <c r="D212" s="236" t="s">
        <v>318</v>
      </c>
      <c r="E212" s="237" t="s">
        <v>1608</v>
      </c>
      <c r="F212" s="238" t="s">
        <v>1609</v>
      </c>
      <c r="G212" s="239" t="s">
        <v>412</v>
      </c>
      <c r="H212" s="240">
        <v>2</v>
      </c>
      <c r="I212" s="241"/>
      <c r="J212" s="242">
        <f>ROUND(I212*H212,2)</f>
        <v>0</v>
      </c>
      <c r="K212" s="238" t="s">
        <v>1501</v>
      </c>
      <c r="L212" s="243"/>
      <c r="M212" s="244" t="s">
        <v>1</v>
      </c>
      <c r="N212" s="245" t="s">
        <v>43</v>
      </c>
      <c r="O212" s="66"/>
      <c r="P212" s="192">
        <f>O212*H212</f>
        <v>0</v>
      </c>
      <c r="Q212" s="192">
        <v>0</v>
      </c>
      <c r="R212" s="192">
        <f>Q212*H212</f>
        <v>0</v>
      </c>
      <c r="S212" s="192">
        <v>0</v>
      </c>
      <c r="T212" s="193">
        <f>S212*H212</f>
        <v>0</v>
      </c>
      <c r="AR212" s="194" t="s">
        <v>234</v>
      </c>
      <c r="AT212" s="194" t="s">
        <v>318</v>
      </c>
      <c r="AU212" s="194" t="s">
        <v>87</v>
      </c>
      <c r="AY212" s="17" t="s">
        <v>151</v>
      </c>
      <c r="BE212" s="195">
        <f>IF(N212="základní",J212,0)</f>
        <v>0</v>
      </c>
      <c r="BF212" s="195">
        <f>IF(N212="snížená",J212,0)</f>
        <v>0</v>
      </c>
      <c r="BG212" s="195">
        <f>IF(N212="zákl. přenesená",J212,0)</f>
        <v>0</v>
      </c>
      <c r="BH212" s="195">
        <f>IF(N212="sníž. přenesená",J212,0)</f>
        <v>0</v>
      </c>
      <c r="BI212" s="195">
        <f>IF(N212="nulová",J212,0)</f>
        <v>0</v>
      </c>
      <c r="BJ212" s="17" t="s">
        <v>14</v>
      </c>
      <c r="BK212" s="195">
        <f>ROUND(I212*H212,2)</f>
        <v>0</v>
      </c>
      <c r="BL212" s="17" t="s">
        <v>167</v>
      </c>
      <c r="BM212" s="194" t="s">
        <v>727</v>
      </c>
    </row>
    <row r="213" spans="2:65" s="1" customFormat="1" ht="16.5" customHeight="1">
      <c r="B213" s="34"/>
      <c r="C213" s="236" t="s">
        <v>511</v>
      </c>
      <c r="D213" s="236" t="s">
        <v>318</v>
      </c>
      <c r="E213" s="237" t="s">
        <v>1610</v>
      </c>
      <c r="F213" s="238" t="s">
        <v>1611</v>
      </c>
      <c r="G213" s="239" t="s">
        <v>412</v>
      </c>
      <c r="H213" s="240">
        <v>1</v>
      </c>
      <c r="I213" s="241"/>
      <c r="J213" s="242">
        <f>ROUND(I213*H213,2)</f>
        <v>0</v>
      </c>
      <c r="K213" s="238" t="s">
        <v>1501</v>
      </c>
      <c r="L213" s="243"/>
      <c r="M213" s="244" t="s">
        <v>1</v>
      </c>
      <c r="N213" s="245" t="s">
        <v>43</v>
      </c>
      <c r="O213" s="66"/>
      <c r="P213" s="192">
        <f>O213*H213</f>
        <v>0</v>
      </c>
      <c r="Q213" s="192">
        <v>0</v>
      </c>
      <c r="R213" s="192">
        <f>Q213*H213</f>
        <v>0</v>
      </c>
      <c r="S213" s="192">
        <v>0</v>
      </c>
      <c r="T213" s="193">
        <f>S213*H213</f>
        <v>0</v>
      </c>
      <c r="AR213" s="194" t="s">
        <v>234</v>
      </c>
      <c r="AT213" s="194" t="s">
        <v>318</v>
      </c>
      <c r="AU213" s="194" t="s">
        <v>87</v>
      </c>
      <c r="AY213" s="17" t="s">
        <v>151</v>
      </c>
      <c r="BE213" s="195">
        <f>IF(N213="základní",J213,0)</f>
        <v>0</v>
      </c>
      <c r="BF213" s="195">
        <f>IF(N213="snížená",J213,0)</f>
        <v>0</v>
      </c>
      <c r="BG213" s="195">
        <f>IF(N213="zákl. přenesená",J213,0)</f>
        <v>0</v>
      </c>
      <c r="BH213" s="195">
        <f>IF(N213="sníž. přenesená",J213,0)</f>
        <v>0</v>
      </c>
      <c r="BI213" s="195">
        <f>IF(N213="nulová",J213,0)</f>
        <v>0</v>
      </c>
      <c r="BJ213" s="17" t="s">
        <v>14</v>
      </c>
      <c r="BK213" s="195">
        <f>ROUND(I213*H213,2)</f>
        <v>0</v>
      </c>
      <c r="BL213" s="17" t="s">
        <v>167</v>
      </c>
      <c r="BM213" s="194" t="s">
        <v>720</v>
      </c>
    </row>
    <row r="214" spans="2:65" s="1" customFormat="1" ht="24" customHeight="1">
      <c r="B214" s="34"/>
      <c r="C214" s="183" t="s">
        <v>517</v>
      </c>
      <c r="D214" s="183" t="s">
        <v>153</v>
      </c>
      <c r="E214" s="184" t="s">
        <v>1612</v>
      </c>
      <c r="F214" s="185" t="s">
        <v>1613</v>
      </c>
      <c r="G214" s="186" t="s">
        <v>229</v>
      </c>
      <c r="H214" s="187">
        <v>14.65</v>
      </c>
      <c r="I214" s="188"/>
      <c r="J214" s="189">
        <f>ROUND(I214*H214,2)</f>
        <v>0</v>
      </c>
      <c r="K214" s="185" t="s">
        <v>1501</v>
      </c>
      <c r="L214" s="38"/>
      <c r="M214" s="190" t="s">
        <v>1</v>
      </c>
      <c r="N214" s="191" t="s">
        <v>43</v>
      </c>
      <c r="O214" s="66"/>
      <c r="P214" s="192">
        <f>O214*H214</f>
        <v>0</v>
      </c>
      <c r="Q214" s="192">
        <v>0</v>
      </c>
      <c r="R214" s="192">
        <f>Q214*H214</f>
        <v>0</v>
      </c>
      <c r="S214" s="192">
        <v>0</v>
      </c>
      <c r="T214" s="193">
        <f>S214*H214</f>
        <v>0</v>
      </c>
      <c r="AR214" s="194" t="s">
        <v>167</v>
      </c>
      <c r="AT214" s="194" t="s">
        <v>153</v>
      </c>
      <c r="AU214" s="194" t="s">
        <v>87</v>
      </c>
      <c r="AY214" s="17" t="s">
        <v>151</v>
      </c>
      <c r="BE214" s="195">
        <f>IF(N214="základní",J214,0)</f>
        <v>0</v>
      </c>
      <c r="BF214" s="195">
        <f>IF(N214="snížená",J214,0)</f>
        <v>0</v>
      </c>
      <c r="BG214" s="195">
        <f>IF(N214="zákl. přenesená",J214,0)</f>
        <v>0</v>
      </c>
      <c r="BH214" s="195">
        <f>IF(N214="sníž. přenesená",J214,0)</f>
        <v>0</v>
      </c>
      <c r="BI214" s="195">
        <f>IF(N214="nulová",J214,0)</f>
        <v>0</v>
      </c>
      <c r="BJ214" s="17" t="s">
        <v>14</v>
      </c>
      <c r="BK214" s="195">
        <f>ROUND(I214*H214,2)</f>
        <v>0</v>
      </c>
      <c r="BL214" s="17" t="s">
        <v>167</v>
      </c>
      <c r="BM214" s="194" t="s">
        <v>744</v>
      </c>
    </row>
    <row r="215" spans="2:51" s="12" customFormat="1" ht="11.25">
      <c r="B215" s="210"/>
      <c r="C215" s="211"/>
      <c r="D215" s="212" t="s">
        <v>202</v>
      </c>
      <c r="E215" s="213" t="s">
        <v>1</v>
      </c>
      <c r="F215" s="214" t="s">
        <v>1614</v>
      </c>
      <c r="G215" s="211"/>
      <c r="H215" s="215">
        <v>14.65</v>
      </c>
      <c r="I215" s="216"/>
      <c r="J215" s="211"/>
      <c r="K215" s="211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202</v>
      </c>
      <c r="AU215" s="221" t="s">
        <v>87</v>
      </c>
      <c r="AV215" s="12" t="s">
        <v>87</v>
      </c>
      <c r="AW215" s="12" t="s">
        <v>34</v>
      </c>
      <c r="AX215" s="12" t="s">
        <v>78</v>
      </c>
      <c r="AY215" s="221" t="s">
        <v>151</v>
      </c>
    </row>
    <row r="216" spans="2:51" s="13" customFormat="1" ht="11.25">
      <c r="B216" s="222"/>
      <c r="C216" s="223"/>
      <c r="D216" s="212" t="s">
        <v>202</v>
      </c>
      <c r="E216" s="224" t="s">
        <v>1</v>
      </c>
      <c r="F216" s="225" t="s">
        <v>243</v>
      </c>
      <c r="G216" s="223"/>
      <c r="H216" s="226">
        <v>14.65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202</v>
      </c>
      <c r="AU216" s="232" t="s">
        <v>87</v>
      </c>
      <c r="AV216" s="13" t="s">
        <v>167</v>
      </c>
      <c r="AW216" s="13" t="s">
        <v>34</v>
      </c>
      <c r="AX216" s="13" t="s">
        <v>14</v>
      </c>
      <c r="AY216" s="232" t="s">
        <v>151</v>
      </c>
    </row>
    <row r="217" spans="2:65" s="1" customFormat="1" ht="24" customHeight="1">
      <c r="B217" s="34"/>
      <c r="C217" s="183" t="s">
        <v>523</v>
      </c>
      <c r="D217" s="183" t="s">
        <v>153</v>
      </c>
      <c r="E217" s="184" t="s">
        <v>1615</v>
      </c>
      <c r="F217" s="185" t="s">
        <v>1616</v>
      </c>
      <c r="G217" s="186" t="s">
        <v>188</v>
      </c>
      <c r="H217" s="187">
        <v>11.91</v>
      </c>
      <c r="I217" s="188"/>
      <c r="J217" s="189">
        <f>ROUND(I217*H217,2)</f>
        <v>0</v>
      </c>
      <c r="K217" s="185" t="s">
        <v>1501</v>
      </c>
      <c r="L217" s="38"/>
      <c r="M217" s="190" t="s">
        <v>1</v>
      </c>
      <c r="N217" s="191" t="s">
        <v>43</v>
      </c>
      <c r="O217" s="66"/>
      <c r="P217" s="192">
        <f>O217*H217</f>
        <v>0</v>
      </c>
      <c r="Q217" s="192">
        <v>0</v>
      </c>
      <c r="R217" s="192">
        <f>Q217*H217</f>
        <v>0</v>
      </c>
      <c r="S217" s="192">
        <v>0</v>
      </c>
      <c r="T217" s="193">
        <f>S217*H217</f>
        <v>0</v>
      </c>
      <c r="AR217" s="194" t="s">
        <v>167</v>
      </c>
      <c r="AT217" s="194" t="s">
        <v>153</v>
      </c>
      <c r="AU217" s="194" t="s">
        <v>87</v>
      </c>
      <c r="AY217" s="17" t="s">
        <v>151</v>
      </c>
      <c r="BE217" s="195">
        <f>IF(N217="základní",J217,0)</f>
        <v>0</v>
      </c>
      <c r="BF217" s="195">
        <f>IF(N217="snížená",J217,0)</f>
        <v>0</v>
      </c>
      <c r="BG217" s="195">
        <f>IF(N217="zákl. přenesená",J217,0)</f>
        <v>0</v>
      </c>
      <c r="BH217" s="195">
        <f>IF(N217="sníž. přenesená",J217,0)</f>
        <v>0</v>
      </c>
      <c r="BI217" s="195">
        <f>IF(N217="nulová",J217,0)</f>
        <v>0</v>
      </c>
      <c r="BJ217" s="17" t="s">
        <v>14</v>
      </c>
      <c r="BK217" s="195">
        <f>ROUND(I217*H217,2)</f>
        <v>0</v>
      </c>
      <c r="BL217" s="17" t="s">
        <v>167</v>
      </c>
      <c r="BM217" s="194" t="s">
        <v>753</v>
      </c>
    </row>
    <row r="218" spans="2:51" s="12" customFormat="1" ht="11.25">
      <c r="B218" s="210"/>
      <c r="C218" s="211"/>
      <c r="D218" s="212" t="s">
        <v>202</v>
      </c>
      <c r="E218" s="213" t="s">
        <v>1</v>
      </c>
      <c r="F218" s="214" t="s">
        <v>1617</v>
      </c>
      <c r="G218" s="211"/>
      <c r="H218" s="215">
        <v>11.16</v>
      </c>
      <c r="I218" s="216"/>
      <c r="J218" s="211"/>
      <c r="K218" s="211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202</v>
      </c>
      <c r="AU218" s="221" t="s">
        <v>87</v>
      </c>
      <c r="AV218" s="12" t="s">
        <v>87</v>
      </c>
      <c r="AW218" s="12" t="s">
        <v>34</v>
      </c>
      <c r="AX218" s="12" t="s">
        <v>78</v>
      </c>
      <c r="AY218" s="221" t="s">
        <v>151</v>
      </c>
    </row>
    <row r="219" spans="2:51" s="12" customFormat="1" ht="11.25">
      <c r="B219" s="210"/>
      <c r="C219" s="211"/>
      <c r="D219" s="212" t="s">
        <v>202</v>
      </c>
      <c r="E219" s="213" t="s">
        <v>1</v>
      </c>
      <c r="F219" s="214" t="s">
        <v>1618</v>
      </c>
      <c r="G219" s="211"/>
      <c r="H219" s="215">
        <v>0.75</v>
      </c>
      <c r="I219" s="216"/>
      <c r="J219" s="211"/>
      <c r="K219" s="211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202</v>
      </c>
      <c r="AU219" s="221" t="s">
        <v>87</v>
      </c>
      <c r="AV219" s="12" t="s">
        <v>87</v>
      </c>
      <c r="AW219" s="12" t="s">
        <v>34</v>
      </c>
      <c r="AX219" s="12" t="s">
        <v>78</v>
      </c>
      <c r="AY219" s="221" t="s">
        <v>151</v>
      </c>
    </row>
    <row r="220" spans="2:51" s="13" customFormat="1" ht="11.25">
      <c r="B220" s="222"/>
      <c r="C220" s="223"/>
      <c r="D220" s="212" t="s">
        <v>202</v>
      </c>
      <c r="E220" s="224" t="s">
        <v>1</v>
      </c>
      <c r="F220" s="225" t="s">
        <v>243</v>
      </c>
      <c r="G220" s="223"/>
      <c r="H220" s="226">
        <v>11.91</v>
      </c>
      <c r="I220" s="227"/>
      <c r="J220" s="223"/>
      <c r="K220" s="223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202</v>
      </c>
      <c r="AU220" s="232" t="s">
        <v>87</v>
      </c>
      <c r="AV220" s="13" t="s">
        <v>167</v>
      </c>
      <c r="AW220" s="13" t="s">
        <v>34</v>
      </c>
      <c r="AX220" s="13" t="s">
        <v>14</v>
      </c>
      <c r="AY220" s="232" t="s">
        <v>151</v>
      </c>
    </row>
    <row r="221" spans="2:65" s="1" customFormat="1" ht="48" customHeight="1">
      <c r="B221" s="34"/>
      <c r="C221" s="183" t="s">
        <v>529</v>
      </c>
      <c r="D221" s="183" t="s">
        <v>153</v>
      </c>
      <c r="E221" s="184" t="s">
        <v>1619</v>
      </c>
      <c r="F221" s="185" t="s">
        <v>1620</v>
      </c>
      <c r="G221" s="186" t="s">
        <v>229</v>
      </c>
      <c r="H221" s="187">
        <v>180</v>
      </c>
      <c r="I221" s="188"/>
      <c r="J221" s="189">
        <f>ROUND(I221*H221,2)</f>
        <v>0</v>
      </c>
      <c r="K221" s="185" t="s">
        <v>1501</v>
      </c>
      <c r="L221" s="38"/>
      <c r="M221" s="190" t="s">
        <v>1</v>
      </c>
      <c r="N221" s="191" t="s">
        <v>43</v>
      </c>
      <c r="O221" s="66"/>
      <c r="P221" s="192">
        <f>O221*H221</f>
        <v>0</v>
      </c>
      <c r="Q221" s="192">
        <v>0</v>
      </c>
      <c r="R221" s="192">
        <f>Q221*H221</f>
        <v>0</v>
      </c>
      <c r="S221" s="192">
        <v>0</v>
      </c>
      <c r="T221" s="193">
        <f>S221*H221</f>
        <v>0</v>
      </c>
      <c r="AR221" s="194" t="s">
        <v>167</v>
      </c>
      <c r="AT221" s="194" t="s">
        <v>153</v>
      </c>
      <c r="AU221" s="194" t="s">
        <v>87</v>
      </c>
      <c r="AY221" s="17" t="s">
        <v>151</v>
      </c>
      <c r="BE221" s="195">
        <f>IF(N221="základní",J221,0)</f>
        <v>0</v>
      </c>
      <c r="BF221" s="195">
        <f>IF(N221="snížená",J221,0)</f>
        <v>0</v>
      </c>
      <c r="BG221" s="195">
        <f>IF(N221="zákl. přenesená",J221,0)</f>
        <v>0</v>
      </c>
      <c r="BH221" s="195">
        <f>IF(N221="sníž. přenesená",J221,0)</f>
        <v>0</v>
      </c>
      <c r="BI221" s="195">
        <f>IF(N221="nulová",J221,0)</f>
        <v>0</v>
      </c>
      <c r="BJ221" s="17" t="s">
        <v>14</v>
      </c>
      <c r="BK221" s="195">
        <f>ROUND(I221*H221,2)</f>
        <v>0</v>
      </c>
      <c r="BL221" s="17" t="s">
        <v>167</v>
      </c>
      <c r="BM221" s="194" t="s">
        <v>762</v>
      </c>
    </row>
    <row r="222" spans="2:65" s="1" customFormat="1" ht="16.5" customHeight="1">
      <c r="B222" s="34"/>
      <c r="C222" s="236" t="s">
        <v>533</v>
      </c>
      <c r="D222" s="236" t="s">
        <v>318</v>
      </c>
      <c r="E222" s="237" t="s">
        <v>1621</v>
      </c>
      <c r="F222" s="238" t="s">
        <v>1622</v>
      </c>
      <c r="G222" s="239" t="s">
        <v>229</v>
      </c>
      <c r="H222" s="240">
        <v>183.6</v>
      </c>
      <c r="I222" s="241"/>
      <c r="J222" s="242">
        <f>ROUND(I222*H222,2)</f>
        <v>0</v>
      </c>
      <c r="K222" s="238" t="s">
        <v>1501</v>
      </c>
      <c r="L222" s="243"/>
      <c r="M222" s="244" t="s">
        <v>1</v>
      </c>
      <c r="N222" s="245" t="s">
        <v>43</v>
      </c>
      <c r="O222" s="66"/>
      <c r="P222" s="192">
        <f>O222*H222</f>
        <v>0</v>
      </c>
      <c r="Q222" s="192">
        <v>0</v>
      </c>
      <c r="R222" s="192">
        <f>Q222*H222</f>
        <v>0</v>
      </c>
      <c r="S222" s="192">
        <v>0</v>
      </c>
      <c r="T222" s="193">
        <f>S222*H222</f>
        <v>0</v>
      </c>
      <c r="AR222" s="194" t="s">
        <v>234</v>
      </c>
      <c r="AT222" s="194" t="s">
        <v>318</v>
      </c>
      <c r="AU222" s="194" t="s">
        <v>87</v>
      </c>
      <c r="AY222" s="17" t="s">
        <v>151</v>
      </c>
      <c r="BE222" s="195">
        <f>IF(N222="základní",J222,0)</f>
        <v>0</v>
      </c>
      <c r="BF222" s="195">
        <f>IF(N222="snížená",J222,0)</f>
        <v>0</v>
      </c>
      <c r="BG222" s="195">
        <f>IF(N222="zákl. přenesená",J222,0)</f>
        <v>0</v>
      </c>
      <c r="BH222" s="195">
        <f>IF(N222="sníž. přenesená",J222,0)</f>
        <v>0</v>
      </c>
      <c r="BI222" s="195">
        <f>IF(N222="nulová",J222,0)</f>
        <v>0</v>
      </c>
      <c r="BJ222" s="17" t="s">
        <v>14</v>
      </c>
      <c r="BK222" s="195">
        <f>ROUND(I222*H222,2)</f>
        <v>0</v>
      </c>
      <c r="BL222" s="17" t="s">
        <v>167</v>
      </c>
      <c r="BM222" s="194" t="s">
        <v>781</v>
      </c>
    </row>
    <row r="223" spans="2:51" s="12" customFormat="1" ht="11.25">
      <c r="B223" s="210"/>
      <c r="C223" s="211"/>
      <c r="D223" s="212" t="s">
        <v>202</v>
      </c>
      <c r="E223" s="213" t="s">
        <v>1</v>
      </c>
      <c r="F223" s="214" t="s">
        <v>1623</v>
      </c>
      <c r="G223" s="211"/>
      <c r="H223" s="215">
        <v>183.6</v>
      </c>
      <c r="I223" s="216"/>
      <c r="J223" s="211"/>
      <c r="K223" s="211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202</v>
      </c>
      <c r="AU223" s="221" t="s">
        <v>87</v>
      </c>
      <c r="AV223" s="12" t="s">
        <v>87</v>
      </c>
      <c r="AW223" s="12" t="s">
        <v>34</v>
      </c>
      <c r="AX223" s="12" t="s">
        <v>78</v>
      </c>
      <c r="AY223" s="221" t="s">
        <v>151</v>
      </c>
    </row>
    <row r="224" spans="2:51" s="13" customFormat="1" ht="11.25">
      <c r="B224" s="222"/>
      <c r="C224" s="223"/>
      <c r="D224" s="212" t="s">
        <v>202</v>
      </c>
      <c r="E224" s="224" t="s">
        <v>1</v>
      </c>
      <c r="F224" s="225" t="s">
        <v>243</v>
      </c>
      <c r="G224" s="223"/>
      <c r="H224" s="226">
        <v>183.6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202</v>
      </c>
      <c r="AU224" s="232" t="s">
        <v>87</v>
      </c>
      <c r="AV224" s="13" t="s">
        <v>167</v>
      </c>
      <c r="AW224" s="13" t="s">
        <v>34</v>
      </c>
      <c r="AX224" s="13" t="s">
        <v>14</v>
      </c>
      <c r="AY224" s="232" t="s">
        <v>151</v>
      </c>
    </row>
    <row r="225" spans="2:65" s="1" customFormat="1" ht="48" customHeight="1">
      <c r="B225" s="34"/>
      <c r="C225" s="183" t="s">
        <v>539</v>
      </c>
      <c r="D225" s="183" t="s">
        <v>153</v>
      </c>
      <c r="E225" s="184" t="s">
        <v>1624</v>
      </c>
      <c r="F225" s="185" t="s">
        <v>1625</v>
      </c>
      <c r="G225" s="186" t="s">
        <v>229</v>
      </c>
      <c r="H225" s="187">
        <v>62.5</v>
      </c>
      <c r="I225" s="188"/>
      <c r="J225" s="189">
        <f>ROUND(I225*H225,2)</f>
        <v>0</v>
      </c>
      <c r="K225" s="185" t="s">
        <v>1501</v>
      </c>
      <c r="L225" s="38"/>
      <c r="M225" s="190" t="s">
        <v>1</v>
      </c>
      <c r="N225" s="191" t="s">
        <v>43</v>
      </c>
      <c r="O225" s="66"/>
      <c r="P225" s="192">
        <f>O225*H225</f>
        <v>0</v>
      </c>
      <c r="Q225" s="192">
        <v>0</v>
      </c>
      <c r="R225" s="192">
        <f>Q225*H225</f>
        <v>0</v>
      </c>
      <c r="S225" s="192">
        <v>0</v>
      </c>
      <c r="T225" s="193">
        <f>S225*H225</f>
        <v>0</v>
      </c>
      <c r="AR225" s="194" t="s">
        <v>167</v>
      </c>
      <c r="AT225" s="194" t="s">
        <v>153</v>
      </c>
      <c r="AU225" s="194" t="s">
        <v>87</v>
      </c>
      <c r="AY225" s="17" t="s">
        <v>151</v>
      </c>
      <c r="BE225" s="195">
        <f>IF(N225="základní",J225,0)</f>
        <v>0</v>
      </c>
      <c r="BF225" s="195">
        <f>IF(N225="snížená",J225,0)</f>
        <v>0</v>
      </c>
      <c r="BG225" s="195">
        <f>IF(N225="zákl. přenesená",J225,0)</f>
        <v>0</v>
      </c>
      <c r="BH225" s="195">
        <f>IF(N225="sníž. přenesená",J225,0)</f>
        <v>0</v>
      </c>
      <c r="BI225" s="195">
        <f>IF(N225="nulová",J225,0)</f>
        <v>0</v>
      </c>
      <c r="BJ225" s="17" t="s">
        <v>14</v>
      </c>
      <c r="BK225" s="195">
        <f>ROUND(I225*H225,2)</f>
        <v>0</v>
      </c>
      <c r="BL225" s="17" t="s">
        <v>167</v>
      </c>
      <c r="BM225" s="194" t="s">
        <v>815</v>
      </c>
    </row>
    <row r="226" spans="2:65" s="1" customFormat="1" ht="16.5" customHeight="1">
      <c r="B226" s="34"/>
      <c r="C226" s="236" t="s">
        <v>544</v>
      </c>
      <c r="D226" s="236" t="s">
        <v>318</v>
      </c>
      <c r="E226" s="237" t="s">
        <v>1626</v>
      </c>
      <c r="F226" s="238" t="s">
        <v>1627</v>
      </c>
      <c r="G226" s="239" t="s">
        <v>229</v>
      </c>
      <c r="H226" s="240">
        <v>63.75</v>
      </c>
      <c r="I226" s="241"/>
      <c r="J226" s="242">
        <f>ROUND(I226*H226,2)</f>
        <v>0</v>
      </c>
      <c r="K226" s="238" t="s">
        <v>1501</v>
      </c>
      <c r="L226" s="243"/>
      <c r="M226" s="244" t="s">
        <v>1</v>
      </c>
      <c r="N226" s="245" t="s">
        <v>43</v>
      </c>
      <c r="O226" s="66"/>
      <c r="P226" s="192">
        <f>O226*H226</f>
        <v>0</v>
      </c>
      <c r="Q226" s="192">
        <v>0</v>
      </c>
      <c r="R226" s="192">
        <f>Q226*H226</f>
        <v>0</v>
      </c>
      <c r="S226" s="192">
        <v>0</v>
      </c>
      <c r="T226" s="193">
        <f>S226*H226</f>
        <v>0</v>
      </c>
      <c r="AR226" s="194" t="s">
        <v>234</v>
      </c>
      <c r="AT226" s="194" t="s">
        <v>318</v>
      </c>
      <c r="AU226" s="194" t="s">
        <v>87</v>
      </c>
      <c r="AY226" s="17" t="s">
        <v>151</v>
      </c>
      <c r="BE226" s="195">
        <f>IF(N226="základní",J226,0)</f>
        <v>0</v>
      </c>
      <c r="BF226" s="195">
        <f>IF(N226="snížená",J226,0)</f>
        <v>0</v>
      </c>
      <c r="BG226" s="195">
        <f>IF(N226="zákl. přenesená",J226,0)</f>
        <v>0</v>
      </c>
      <c r="BH226" s="195">
        <f>IF(N226="sníž. přenesená",J226,0)</f>
        <v>0</v>
      </c>
      <c r="BI226" s="195">
        <f>IF(N226="nulová",J226,0)</f>
        <v>0</v>
      </c>
      <c r="BJ226" s="17" t="s">
        <v>14</v>
      </c>
      <c r="BK226" s="195">
        <f>ROUND(I226*H226,2)</f>
        <v>0</v>
      </c>
      <c r="BL226" s="17" t="s">
        <v>167</v>
      </c>
      <c r="BM226" s="194" t="s">
        <v>825</v>
      </c>
    </row>
    <row r="227" spans="2:51" s="12" customFormat="1" ht="11.25">
      <c r="B227" s="210"/>
      <c r="C227" s="211"/>
      <c r="D227" s="212" t="s">
        <v>202</v>
      </c>
      <c r="E227" s="213" t="s">
        <v>1</v>
      </c>
      <c r="F227" s="214" t="s">
        <v>1628</v>
      </c>
      <c r="G227" s="211"/>
      <c r="H227" s="215">
        <v>63.75</v>
      </c>
      <c r="I227" s="216"/>
      <c r="J227" s="211"/>
      <c r="K227" s="211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202</v>
      </c>
      <c r="AU227" s="221" t="s">
        <v>87</v>
      </c>
      <c r="AV227" s="12" t="s">
        <v>87</v>
      </c>
      <c r="AW227" s="12" t="s">
        <v>34</v>
      </c>
      <c r="AX227" s="12" t="s">
        <v>78</v>
      </c>
      <c r="AY227" s="221" t="s">
        <v>151</v>
      </c>
    </row>
    <row r="228" spans="2:51" s="13" customFormat="1" ht="11.25">
      <c r="B228" s="222"/>
      <c r="C228" s="223"/>
      <c r="D228" s="212" t="s">
        <v>202</v>
      </c>
      <c r="E228" s="224" t="s">
        <v>1</v>
      </c>
      <c r="F228" s="225" t="s">
        <v>243</v>
      </c>
      <c r="G228" s="223"/>
      <c r="H228" s="226">
        <v>63.75</v>
      </c>
      <c r="I228" s="227"/>
      <c r="J228" s="223"/>
      <c r="K228" s="223"/>
      <c r="L228" s="228"/>
      <c r="M228" s="229"/>
      <c r="N228" s="230"/>
      <c r="O228" s="230"/>
      <c r="P228" s="230"/>
      <c r="Q228" s="230"/>
      <c r="R228" s="230"/>
      <c r="S228" s="230"/>
      <c r="T228" s="231"/>
      <c r="AT228" s="232" t="s">
        <v>202</v>
      </c>
      <c r="AU228" s="232" t="s">
        <v>87</v>
      </c>
      <c r="AV228" s="13" t="s">
        <v>167</v>
      </c>
      <c r="AW228" s="13" t="s">
        <v>34</v>
      </c>
      <c r="AX228" s="13" t="s">
        <v>14</v>
      </c>
      <c r="AY228" s="232" t="s">
        <v>151</v>
      </c>
    </row>
    <row r="229" spans="2:65" s="1" customFormat="1" ht="24" customHeight="1">
      <c r="B229" s="34"/>
      <c r="C229" s="183" t="s">
        <v>549</v>
      </c>
      <c r="D229" s="183" t="s">
        <v>153</v>
      </c>
      <c r="E229" s="184" t="s">
        <v>1629</v>
      </c>
      <c r="F229" s="185" t="s">
        <v>1630</v>
      </c>
      <c r="G229" s="186" t="s">
        <v>200</v>
      </c>
      <c r="H229" s="187">
        <v>9</v>
      </c>
      <c r="I229" s="188"/>
      <c r="J229" s="189">
        <f>ROUND(I229*H229,2)</f>
        <v>0</v>
      </c>
      <c r="K229" s="185" t="s">
        <v>1501</v>
      </c>
      <c r="L229" s="38"/>
      <c r="M229" s="190" t="s">
        <v>1</v>
      </c>
      <c r="N229" s="191" t="s">
        <v>43</v>
      </c>
      <c r="O229" s="66"/>
      <c r="P229" s="192">
        <f>O229*H229</f>
        <v>0</v>
      </c>
      <c r="Q229" s="192">
        <v>0</v>
      </c>
      <c r="R229" s="192">
        <f>Q229*H229</f>
        <v>0</v>
      </c>
      <c r="S229" s="192">
        <v>0</v>
      </c>
      <c r="T229" s="193">
        <f>S229*H229</f>
        <v>0</v>
      </c>
      <c r="AR229" s="194" t="s">
        <v>167</v>
      </c>
      <c r="AT229" s="194" t="s">
        <v>153</v>
      </c>
      <c r="AU229" s="194" t="s">
        <v>87</v>
      </c>
      <c r="AY229" s="17" t="s">
        <v>151</v>
      </c>
      <c r="BE229" s="195">
        <f>IF(N229="základní",J229,0)</f>
        <v>0</v>
      </c>
      <c r="BF229" s="195">
        <f>IF(N229="snížená",J229,0)</f>
        <v>0</v>
      </c>
      <c r="BG229" s="195">
        <f>IF(N229="zákl. přenesená",J229,0)</f>
        <v>0</v>
      </c>
      <c r="BH229" s="195">
        <f>IF(N229="sníž. přenesená",J229,0)</f>
        <v>0</v>
      </c>
      <c r="BI229" s="195">
        <f>IF(N229="nulová",J229,0)</f>
        <v>0</v>
      </c>
      <c r="BJ229" s="17" t="s">
        <v>14</v>
      </c>
      <c r="BK229" s="195">
        <f>ROUND(I229*H229,2)</f>
        <v>0</v>
      </c>
      <c r="BL229" s="17" t="s">
        <v>167</v>
      </c>
      <c r="BM229" s="194" t="s">
        <v>835</v>
      </c>
    </row>
    <row r="230" spans="2:65" s="1" customFormat="1" ht="60" customHeight="1">
      <c r="B230" s="34"/>
      <c r="C230" s="183" t="s">
        <v>557</v>
      </c>
      <c r="D230" s="183" t="s">
        <v>153</v>
      </c>
      <c r="E230" s="184" t="s">
        <v>1631</v>
      </c>
      <c r="F230" s="185" t="s">
        <v>1632</v>
      </c>
      <c r="G230" s="186" t="s">
        <v>229</v>
      </c>
      <c r="H230" s="187">
        <v>7</v>
      </c>
      <c r="I230" s="188"/>
      <c r="J230" s="189">
        <f>ROUND(I230*H230,2)</f>
        <v>0</v>
      </c>
      <c r="K230" s="185" t="s">
        <v>1501</v>
      </c>
      <c r="L230" s="38"/>
      <c r="M230" s="190" t="s">
        <v>1</v>
      </c>
      <c r="N230" s="191" t="s">
        <v>43</v>
      </c>
      <c r="O230" s="66"/>
      <c r="P230" s="192">
        <f>O230*H230</f>
        <v>0</v>
      </c>
      <c r="Q230" s="192">
        <v>0</v>
      </c>
      <c r="R230" s="192">
        <f>Q230*H230</f>
        <v>0</v>
      </c>
      <c r="S230" s="192">
        <v>0</v>
      </c>
      <c r="T230" s="193">
        <f>S230*H230</f>
        <v>0</v>
      </c>
      <c r="AR230" s="194" t="s">
        <v>167</v>
      </c>
      <c r="AT230" s="194" t="s">
        <v>153</v>
      </c>
      <c r="AU230" s="194" t="s">
        <v>87</v>
      </c>
      <c r="AY230" s="17" t="s">
        <v>151</v>
      </c>
      <c r="BE230" s="195">
        <f>IF(N230="základní",J230,0)</f>
        <v>0</v>
      </c>
      <c r="BF230" s="195">
        <f>IF(N230="snížená",J230,0)</f>
        <v>0</v>
      </c>
      <c r="BG230" s="195">
        <f>IF(N230="zákl. přenesená",J230,0)</f>
        <v>0</v>
      </c>
      <c r="BH230" s="195">
        <f>IF(N230="sníž. přenesená",J230,0)</f>
        <v>0</v>
      </c>
      <c r="BI230" s="195">
        <f>IF(N230="nulová",J230,0)</f>
        <v>0</v>
      </c>
      <c r="BJ230" s="17" t="s">
        <v>14</v>
      </c>
      <c r="BK230" s="195">
        <f>ROUND(I230*H230,2)</f>
        <v>0</v>
      </c>
      <c r="BL230" s="17" t="s">
        <v>167</v>
      </c>
      <c r="BM230" s="194" t="s">
        <v>844</v>
      </c>
    </row>
    <row r="231" spans="2:65" s="1" customFormat="1" ht="36" customHeight="1">
      <c r="B231" s="34"/>
      <c r="C231" s="183" t="s">
        <v>563</v>
      </c>
      <c r="D231" s="183" t="s">
        <v>153</v>
      </c>
      <c r="E231" s="184" t="s">
        <v>1633</v>
      </c>
      <c r="F231" s="185" t="s">
        <v>1634</v>
      </c>
      <c r="G231" s="186" t="s">
        <v>229</v>
      </c>
      <c r="H231" s="187">
        <v>28.3</v>
      </c>
      <c r="I231" s="188"/>
      <c r="J231" s="189">
        <f>ROUND(I231*H231,2)</f>
        <v>0</v>
      </c>
      <c r="K231" s="185" t="s">
        <v>1501</v>
      </c>
      <c r="L231" s="38"/>
      <c r="M231" s="190" t="s">
        <v>1</v>
      </c>
      <c r="N231" s="191" t="s">
        <v>43</v>
      </c>
      <c r="O231" s="66"/>
      <c r="P231" s="192">
        <f>O231*H231</f>
        <v>0</v>
      </c>
      <c r="Q231" s="192">
        <v>0</v>
      </c>
      <c r="R231" s="192">
        <f>Q231*H231</f>
        <v>0</v>
      </c>
      <c r="S231" s="192">
        <v>0</v>
      </c>
      <c r="T231" s="193">
        <f>S231*H231</f>
        <v>0</v>
      </c>
      <c r="AR231" s="194" t="s">
        <v>167</v>
      </c>
      <c r="AT231" s="194" t="s">
        <v>153</v>
      </c>
      <c r="AU231" s="194" t="s">
        <v>87</v>
      </c>
      <c r="AY231" s="17" t="s">
        <v>151</v>
      </c>
      <c r="BE231" s="195">
        <f>IF(N231="základní",J231,0)</f>
        <v>0</v>
      </c>
      <c r="BF231" s="195">
        <f>IF(N231="snížená",J231,0)</f>
        <v>0</v>
      </c>
      <c r="BG231" s="195">
        <f>IF(N231="zákl. přenesená",J231,0)</f>
        <v>0</v>
      </c>
      <c r="BH231" s="195">
        <f>IF(N231="sníž. přenesená",J231,0)</f>
        <v>0</v>
      </c>
      <c r="BI231" s="195">
        <f>IF(N231="nulová",J231,0)</f>
        <v>0</v>
      </c>
      <c r="BJ231" s="17" t="s">
        <v>14</v>
      </c>
      <c r="BK231" s="195">
        <f>ROUND(I231*H231,2)</f>
        <v>0</v>
      </c>
      <c r="BL231" s="17" t="s">
        <v>167</v>
      </c>
      <c r="BM231" s="194" t="s">
        <v>855</v>
      </c>
    </row>
    <row r="232" spans="2:65" s="1" customFormat="1" ht="36" customHeight="1">
      <c r="B232" s="34"/>
      <c r="C232" s="183" t="s">
        <v>567</v>
      </c>
      <c r="D232" s="183" t="s">
        <v>153</v>
      </c>
      <c r="E232" s="184" t="s">
        <v>1635</v>
      </c>
      <c r="F232" s="185" t="s">
        <v>1636</v>
      </c>
      <c r="G232" s="186" t="s">
        <v>229</v>
      </c>
      <c r="H232" s="187">
        <v>54.5</v>
      </c>
      <c r="I232" s="188"/>
      <c r="J232" s="189">
        <f>ROUND(I232*H232,2)</f>
        <v>0</v>
      </c>
      <c r="K232" s="185" t="s">
        <v>1501</v>
      </c>
      <c r="L232" s="38"/>
      <c r="M232" s="190" t="s">
        <v>1</v>
      </c>
      <c r="N232" s="191" t="s">
        <v>43</v>
      </c>
      <c r="O232" s="66"/>
      <c r="P232" s="192">
        <f>O232*H232</f>
        <v>0</v>
      </c>
      <c r="Q232" s="192">
        <v>0</v>
      </c>
      <c r="R232" s="192">
        <f>Q232*H232</f>
        <v>0</v>
      </c>
      <c r="S232" s="192">
        <v>0</v>
      </c>
      <c r="T232" s="193">
        <f>S232*H232</f>
        <v>0</v>
      </c>
      <c r="AR232" s="194" t="s">
        <v>167</v>
      </c>
      <c r="AT232" s="194" t="s">
        <v>153</v>
      </c>
      <c r="AU232" s="194" t="s">
        <v>87</v>
      </c>
      <c r="AY232" s="17" t="s">
        <v>151</v>
      </c>
      <c r="BE232" s="195">
        <f>IF(N232="základní",J232,0)</f>
        <v>0</v>
      </c>
      <c r="BF232" s="195">
        <f>IF(N232="snížená",J232,0)</f>
        <v>0</v>
      </c>
      <c r="BG232" s="195">
        <f>IF(N232="zákl. přenesená",J232,0)</f>
        <v>0</v>
      </c>
      <c r="BH232" s="195">
        <f>IF(N232="sníž. přenesená",J232,0)</f>
        <v>0</v>
      </c>
      <c r="BI232" s="195">
        <f>IF(N232="nulová",J232,0)</f>
        <v>0</v>
      </c>
      <c r="BJ232" s="17" t="s">
        <v>14</v>
      </c>
      <c r="BK232" s="195">
        <f>ROUND(I232*H232,2)</f>
        <v>0</v>
      </c>
      <c r="BL232" s="17" t="s">
        <v>167</v>
      </c>
      <c r="BM232" s="194" t="s">
        <v>865</v>
      </c>
    </row>
    <row r="233" spans="2:65" s="1" customFormat="1" ht="24" customHeight="1">
      <c r="B233" s="34"/>
      <c r="C233" s="183" t="s">
        <v>572</v>
      </c>
      <c r="D233" s="183" t="s">
        <v>153</v>
      </c>
      <c r="E233" s="184" t="s">
        <v>1637</v>
      </c>
      <c r="F233" s="185" t="s">
        <v>1638</v>
      </c>
      <c r="G233" s="186" t="s">
        <v>200</v>
      </c>
      <c r="H233" s="187">
        <v>5</v>
      </c>
      <c r="I233" s="188"/>
      <c r="J233" s="189">
        <f>ROUND(I233*H233,2)</f>
        <v>0</v>
      </c>
      <c r="K233" s="185" t="s">
        <v>1501</v>
      </c>
      <c r="L233" s="38"/>
      <c r="M233" s="190" t="s">
        <v>1</v>
      </c>
      <c r="N233" s="191" t="s">
        <v>43</v>
      </c>
      <c r="O233" s="66"/>
      <c r="P233" s="192">
        <f>O233*H233</f>
        <v>0</v>
      </c>
      <c r="Q233" s="192">
        <v>0</v>
      </c>
      <c r="R233" s="192">
        <f>Q233*H233</f>
        <v>0</v>
      </c>
      <c r="S233" s="192">
        <v>0</v>
      </c>
      <c r="T233" s="193">
        <f>S233*H233</f>
        <v>0</v>
      </c>
      <c r="AR233" s="194" t="s">
        <v>167</v>
      </c>
      <c r="AT233" s="194" t="s">
        <v>153</v>
      </c>
      <c r="AU233" s="194" t="s">
        <v>87</v>
      </c>
      <c r="AY233" s="17" t="s">
        <v>151</v>
      </c>
      <c r="BE233" s="195">
        <f>IF(N233="základní",J233,0)</f>
        <v>0</v>
      </c>
      <c r="BF233" s="195">
        <f>IF(N233="snížená",J233,0)</f>
        <v>0</v>
      </c>
      <c r="BG233" s="195">
        <f>IF(N233="zákl. přenesená",J233,0)</f>
        <v>0</v>
      </c>
      <c r="BH233" s="195">
        <f>IF(N233="sníž. přenesená",J233,0)</f>
        <v>0</v>
      </c>
      <c r="BI233" s="195">
        <f>IF(N233="nulová",J233,0)</f>
        <v>0</v>
      </c>
      <c r="BJ233" s="17" t="s">
        <v>14</v>
      </c>
      <c r="BK233" s="195">
        <f>ROUND(I233*H233,2)</f>
        <v>0</v>
      </c>
      <c r="BL233" s="17" t="s">
        <v>167</v>
      </c>
      <c r="BM233" s="194" t="s">
        <v>875</v>
      </c>
    </row>
    <row r="234" spans="2:63" s="10" customFormat="1" ht="22.9" customHeight="1">
      <c r="B234" s="169"/>
      <c r="C234" s="170"/>
      <c r="D234" s="171" t="s">
        <v>77</v>
      </c>
      <c r="E234" s="208" t="s">
        <v>232</v>
      </c>
      <c r="F234" s="208" t="s">
        <v>233</v>
      </c>
      <c r="G234" s="170"/>
      <c r="H234" s="170"/>
      <c r="I234" s="173"/>
      <c r="J234" s="209">
        <f>BK234</f>
        <v>0</v>
      </c>
      <c r="K234" s="170"/>
      <c r="L234" s="175"/>
      <c r="M234" s="176"/>
      <c r="N234" s="177"/>
      <c r="O234" s="177"/>
      <c r="P234" s="178">
        <f>SUM(P235:P241)</f>
        <v>0</v>
      </c>
      <c r="Q234" s="177"/>
      <c r="R234" s="178">
        <f>SUM(R235:R241)</f>
        <v>0</v>
      </c>
      <c r="S234" s="177"/>
      <c r="T234" s="179">
        <f>SUM(T235:T241)</f>
        <v>0</v>
      </c>
      <c r="AR234" s="180" t="s">
        <v>14</v>
      </c>
      <c r="AT234" s="181" t="s">
        <v>77</v>
      </c>
      <c r="AU234" s="181" t="s">
        <v>14</v>
      </c>
      <c r="AY234" s="180" t="s">
        <v>151</v>
      </c>
      <c r="BK234" s="182">
        <f>SUM(BK235:BK241)</f>
        <v>0</v>
      </c>
    </row>
    <row r="235" spans="2:65" s="1" customFormat="1" ht="36" customHeight="1">
      <c r="B235" s="34"/>
      <c r="C235" s="183" t="s">
        <v>577</v>
      </c>
      <c r="D235" s="183" t="s">
        <v>153</v>
      </c>
      <c r="E235" s="184" t="s">
        <v>1639</v>
      </c>
      <c r="F235" s="185" t="s">
        <v>1640</v>
      </c>
      <c r="G235" s="186" t="s">
        <v>237</v>
      </c>
      <c r="H235" s="187">
        <v>6.36</v>
      </c>
      <c r="I235" s="188"/>
      <c r="J235" s="189">
        <f aca="true" t="shared" si="20" ref="J235:J241">ROUND(I235*H235,2)</f>
        <v>0</v>
      </c>
      <c r="K235" s="185" t="s">
        <v>1501</v>
      </c>
      <c r="L235" s="38"/>
      <c r="M235" s="190" t="s">
        <v>1</v>
      </c>
      <c r="N235" s="191" t="s">
        <v>43</v>
      </c>
      <c r="O235" s="66"/>
      <c r="P235" s="192">
        <f aca="true" t="shared" si="21" ref="P235:P241">O235*H235</f>
        <v>0</v>
      </c>
      <c r="Q235" s="192">
        <v>0</v>
      </c>
      <c r="R235" s="192">
        <f aca="true" t="shared" si="22" ref="R235:R241">Q235*H235</f>
        <v>0</v>
      </c>
      <c r="S235" s="192">
        <v>0</v>
      </c>
      <c r="T235" s="193">
        <f aca="true" t="shared" si="23" ref="T235:T241">S235*H235</f>
        <v>0</v>
      </c>
      <c r="AR235" s="194" t="s">
        <v>167</v>
      </c>
      <c r="AT235" s="194" t="s">
        <v>153</v>
      </c>
      <c r="AU235" s="194" t="s">
        <v>87</v>
      </c>
      <c r="AY235" s="17" t="s">
        <v>151</v>
      </c>
      <c r="BE235" s="195">
        <f aca="true" t="shared" si="24" ref="BE235:BE241">IF(N235="základní",J235,0)</f>
        <v>0</v>
      </c>
      <c r="BF235" s="195">
        <f aca="true" t="shared" si="25" ref="BF235:BF241">IF(N235="snížená",J235,0)</f>
        <v>0</v>
      </c>
      <c r="BG235" s="195">
        <f aca="true" t="shared" si="26" ref="BG235:BG241">IF(N235="zákl. přenesená",J235,0)</f>
        <v>0</v>
      </c>
      <c r="BH235" s="195">
        <f aca="true" t="shared" si="27" ref="BH235:BH241">IF(N235="sníž. přenesená",J235,0)</f>
        <v>0</v>
      </c>
      <c r="BI235" s="195">
        <f aca="true" t="shared" si="28" ref="BI235:BI241">IF(N235="nulová",J235,0)</f>
        <v>0</v>
      </c>
      <c r="BJ235" s="17" t="s">
        <v>14</v>
      </c>
      <c r="BK235" s="195">
        <f aca="true" t="shared" si="29" ref="BK235:BK241">ROUND(I235*H235,2)</f>
        <v>0</v>
      </c>
      <c r="BL235" s="17" t="s">
        <v>167</v>
      </c>
      <c r="BM235" s="194" t="s">
        <v>885</v>
      </c>
    </row>
    <row r="236" spans="2:65" s="1" customFormat="1" ht="36" customHeight="1">
      <c r="B236" s="34"/>
      <c r="C236" s="183" t="s">
        <v>583</v>
      </c>
      <c r="D236" s="183" t="s">
        <v>153</v>
      </c>
      <c r="E236" s="184" t="s">
        <v>1641</v>
      </c>
      <c r="F236" s="185" t="s">
        <v>1642</v>
      </c>
      <c r="G236" s="186" t="s">
        <v>237</v>
      </c>
      <c r="H236" s="187">
        <v>491.59</v>
      </c>
      <c r="I236" s="188"/>
      <c r="J236" s="189">
        <f t="shared" si="20"/>
        <v>0</v>
      </c>
      <c r="K236" s="185" t="s">
        <v>1501</v>
      </c>
      <c r="L236" s="38"/>
      <c r="M236" s="190" t="s">
        <v>1</v>
      </c>
      <c r="N236" s="191" t="s">
        <v>43</v>
      </c>
      <c r="O236" s="66"/>
      <c r="P236" s="192">
        <f t="shared" si="21"/>
        <v>0</v>
      </c>
      <c r="Q236" s="192">
        <v>0</v>
      </c>
      <c r="R236" s="192">
        <f t="shared" si="22"/>
        <v>0</v>
      </c>
      <c r="S236" s="192">
        <v>0</v>
      </c>
      <c r="T236" s="193">
        <f t="shared" si="23"/>
        <v>0</v>
      </c>
      <c r="AR236" s="194" t="s">
        <v>167</v>
      </c>
      <c r="AT236" s="194" t="s">
        <v>153</v>
      </c>
      <c r="AU236" s="194" t="s">
        <v>87</v>
      </c>
      <c r="AY236" s="17" t="s">
        <v>151</v>
      </c>
      <c r="BE236" s="195">
        <f t="shared" si="24"/>
        <v>0</v>
      </c>
      <c r="BF236" s="195">
        <f t="shared" si="25"/>
        <v>0</v>
      </c>
      <c r="BG236" s="195">
        <f t="shared" si="26"/>
        <v>0</v>
      </c>
      <c r="BH236" s="195">
        <f t="shared" si="27"/>
        <v>0</v>
      </c>
      <c r="BI236" s="195">
        <f t="shared" si="28"/>
        <v>0</v>
      </c>
      <c r="BJ236" s="17" t="s">
        <v>14</v>
      </c>
      <c r="BK236" s="195">
        <f t="shared" si="29"/>
        <v>0</v>
      </c>
      <c r="BL236" s="17" t="s">
        <v>167</v>
      </c>
      <c r="BM236" s="194" t="s">
        <v>893</v>
      </c>
    </row>
    <row r="237" spans="2:65" s="1" customFormat="1" ht="36" customHeight="1">
      <c r="B237" s="34"/>
      <c r="C237" s="183" t="s">
        <v>588</v>
      </c>
      <c r="D237" s="183" t="s">
        <v>153</v>
      </c>
      <c r="E237" s="184" t="s">
        <v>1643</v>
      </c>
      <c r="F237" s="185" t="s">
        <v>1644</v>
      </c>
      <c r="G237" s="186" t="s">
        <v>237</v>
      </c>
      <c r="H237" s="187">
        <v>4424.31</v>
      </c>
      <c r="I237" s="188"/>
      <c r="J237" s="189">
        <f t="shared" si="20"/>
        <v>0</v>
      </c>
      <c r="K237" s="185" t="s">
        <v>1501</v>
      </c>
      <c r="L237" s="38"/>
      <c r="M237" s="190" t="s">
        <v>1</v>
      </c>
      <c r="N237" s="191" t="s">
        <v>43</v>
      </c>
      <c r="O237" s="66"/>
      <c r="P237" s="192">
        <f t="shared" si="21"/>
        <v>0</v>
      </c>
      <c r="Q237" s="192">
        <v>0</v>
      </c>
      <c r="R237" s="192">
        <f t="shared" si="22"/>
        <v>0</v>
      </c>
      <c r="S237" s="192">
        <v>0</v>
      </c>
      <c r="T237" s="193">
        <f t="shared" si="23"/>
        <v>0</v>
      </c>
      <c r="AR237" s="194" t="s">
        <v>167</v>
      </c>
      <c r="AT237" s="194" t="s">
        <v>153</v>
      </c>
      <c r="AU237" s="194" t="s">
        <v>87</v>
      </c>
      <c r="AY237" s="17" t="s">
        <v>151</v>
      </c>
      <c r="BE237" s="195">
        <f t="shared" si="24"/>
        <v>0</v>
      </c>
      <c r="BF237" s="195">
        <f t="shared" si="25"/>
        <v>0</v>
      </c>
      <c r="BG237" s="195">
        <f t="shared" si="26"/>
        <v>0</v>
      </c>
      <c r="BH237" s="195">
        <f t="shared" si="27"/>
        <v>0</v>
      </c>
      <c r="BI237" s="195">
        <f t="shared" si="28"/>
        <v>0</v>
      </c>
      <c r="BJ237" s="17" t="s">
        <v>14</v>
      </c>
      <c r="BK237" s="195">
        <f t="shared" si="29"/>
        <v>0</v>
      </c>
      <c r="BL237" s="17" t="s">
        <v>167</v>
      </c>
      <c r="BM237" s="194" t="s">
        <v>902</v>
      </c>
    </row>
    <row r="238" spans="2:65" s="1" customFormat="1" ht="36" customHeight="1">
      <c r="B238" s="34"/>
      <c r="C238" s="183" t="s">
        <v>593</v>
      </c>
      <c r="D238" s="183" t="s">
        <v>153</v>
      </c>
      <c r="E238" s="184" t="s">
        <v>1645</v>
      </c>
      <c r="F238" s="185" t="s">
        <v>1646</v>
      </c>
      <c r="G238" s="186" t="s">
        <v>237</v>
      </c>
      <c r="H238" s="187">
        <v>11</v>
      </c>
      <c r="I238" s="188"/>
      <c r="J238" s="189">
        <f t="shared" si="20"/>
        <v>0</v>
      </c>
      <c r="K238" s="185" t="s">
        <v>1501</v>
      </c>
      <c r="L238" s="38"/>
      <c r="M238" s="190" t="s">
        <v>1</v>
      </c>
      <c r="N238" s="191" t="s">
        <v>43</v>
      </c>
      <c r="O238" s="66"/>
      <c r="P238" s="192">
        <f t="shared" si="21"/>
        <v>0</v>
      </c>
      <c r="Q238" s="192">
        <v>0</v>
      </c>
      <c r="R238" s="192">
        <f t="shared" si="22"/>
        <v>0</v>
      </c>
      <c r="S238" s="192">
        <v>0</v>
      </c>
      <c r="T238" s="193">
        <f t="shared" si="23"/>
        <v>0</v>
      </c>
      <c r="AR238" s="194" t="s">
        <v>167</v>
      </c>
      <c r="AT238" s="194" t="s">
        <v>153</v>
      </c>
      <c r="AU238" s="194" t="s">
        <v>87</v>
      </c>
      <c r="AY238" s="17" t="s">
        <v>151</v>
      </c>
      <c r="BE238" s="195">
        <f t="shared" si="24"/>
        <v>0</v>
      </c>
      <c r="BF238" s="195">
        <f t="shared" si="25"/>
        <v>0</v>
      </c>
      <c r="BG238" s="195">
        <f t="shared" si="26"/>
        <v>0</v>
      </c>
      <c r="BH238" s="195">
        <f t="shared" si="27"/>
        <v>0</v>
      </c>
      <c r="BI238" s="195">
        <f t="shared" si="28"/>
        <v>0</v>
      </c>
      <c r="BJ238" s="17" t="s">
        <v>14</v>
      </c>
      <c r="BK238" s="195">
        <f t="shared" si="29"/>
        <v>0</v>
      </c>
      <c r="BL238" s="17" t="s">
        <v>167</v>
      </c>
      <c r="BM238" s="194" t="s">
        <v>912</v>
      </c>
    </row>
    <row r="239" spans="2:65" s="1" customFormat="1" ht="36" customHeight="1">
      <c r="B239" s="34"/>
      <c r="C239" s="183" t="s">
        <v>618</v>
      </c>
      <c r="D239" s="183" t="s">
        <v>153</v>
      </c>
      <c r="E239" s="184" t="s">
        <v>1647</v>
      </c>
      <c r="F239" s="185" t="s">
        <v>1648</v>
      </c>
      <c r="G239" s="186" t="s">
        <v>237</v>
      </c>
      <c r="H239" s="187">
        <v>154.07</v>
      </c>
      <c r="I239" s="188"/>
      <c r="J239" s="189">
        <f t="shared" si="20"/>
        <v>0</v>
      </c>
      <c r="K239" s="185" t="s">
        <v>1501</v>
      </c>
      <c r="L239" s="38"/>
      <c r="M239" s="190" t="s">
        <v>1</v>
      </c>
      <c r="N239" s="191" t="s">
        <v>43</v>
      </c>
      <c r="O239" s="66"/>
      <c r="P239" s="192">
        <f t="shared" si="21"/>
        <v>0</v>
      </c>
      <c r="Q239" s="192">
        <v>0</v>
      </c>
      <c r="R239" s="192">
        <f t="shared" si="22"/>
        <v>0</v>
      </c>
      <c r="S239" s="192">
        <v>0</v>
      </c>
      <c r="T239" s="193">
        <f t="shared" si="23"/>
        <v>0</v>
      </c>
      <c r="AR239" s="194" t="s">
        <v>167</v>
      </c>
      <c r="AT239" s="194" t="s">
        <v>153</v>
      </c>
      <c r="AU239" s="194" t="s">
        <v>87</v>
      </c>
      <c r="AY239" s="17" t="s">
        <v>151</v>
      </c>
      <c r="BE239" s="195">
        <f t="shared" si="24"/>
        <v>0</v>
      </c>
      <c r="BF239" s="195">
        <f t="shared" si="25"/>
        <v>0</v>
      </c>
      <c r="BG239" s="195">
        <f t="shared" si="26"/>
        <v>0</v>
      </c>
      <c r="BH239" s="195">
        <f t="shared" si="27"/>
        <v>0</v>
      </c>
      <c r="BI239" s="195">
        <f t="shared" si="28"/>
        <v>0</v>
      </c>
      <c r="BJ239" s="17" t="s">
        <v>14</v>
      </c>
      <c r="BK239" s="195">
        <f t="shared" si="29"/>
        <v>0</v>
      </c>
      <c r="BL239" s="17" t="s">
        <v>167</v>
      </c>
      <c r="BM239" s="194" t="s">
        <v>923</v>
      </c>
    </row>
    <row r="240" spans="2:65" s="1" customFormat="1" ht="36" customHeight="1">
      <c r="B240" s="34"/>
      <c r="C240" s="183" t="s">
        <v>623</v>
      </c>
      <c r="D240" s="183" t="s">
        <v>153</v>
      </c>
      <c r="E240" s="184" t="s">
        <v>1649</v>
      </c>
      <c r="F240" s="185" t="s">
        <v>1650</v>
      </c>
      <c r="G240" s="186" t="s">
        <v>237</v>
      </c>
      <c r="H240" s="187">
        <v>113.37</v>
      </c>
      <c r="I240" s="188"/>
      <c r="J240" s="189">
        <f t="shared" si="20"/>
        <v>0</v>
      </c>
      <c r="K240" s="185" t="s">
        <v>1501</v>
      </c>
      <c r="L240" s="38"/>
      <c r="M240" s="190" t="s">
        <v>1</v>
      </c>
      <c r="N240" s="191" t="s">
        <v>43</v>
      </c>
      <c r="O240" s="66"/>
      <c r="P240" s="192">
        <f t="shared" si="21"/>
        <v>0</v>
      </c>
      <c r="Q240" s="192">
        <v>0</v>
      </c>
      <c r="R240" s="192">
        <f t="shared" si="22"/>
        <v>0</v>
      </c>
      <c r="S240" s="192">
        <v>0</v>
      </c>
      <c r="T240" s="193">
        <f t="shared" si="23"/>
        <v>0</v>
      </c>
      <c r="AR240" s="194" t="s">
        <v>167</v>
      </c>
      <c r="AT240" s="194" t="s">
        <v>153</v>
      </c>
      <c r="AU240" s="194" t="s">
        <v>87</v>
      </c>
      <c r="AY240" s="17" t="s">
        <v>151</v>
      </c>
      <c r="BE240" s="195">
        <f t="shared" si="24"/>
        <v>0</v>
      </c>
      <c r="BF240" s="195">
        <f t="shared" si="25"/>
        <v>0</v>
      </c>
      <c r="BG240" s="195">
        <f t="shared" si="26"/>
        <v>0</v>
      </c>
      <c r="BH240" s="195">
        <f t="shared" si="27"/>
        <v>0</v>
      </c>
      <c r="BI240" s="195">
        <f t="shared" si="28"/>
        <v>0</v>
      </c>
      <c r="BJ240" s="17" t="s">
        <v>14</v>
      </c>
      <c r="BK240" s="195">
        <f t="shared" si="29"/>
        <v>0</v>
      </c>
      <c r="BL240" s="17" t="s">
        <v>167</v>
      </c>
      <c r="BM240" s="194" t="s">
        <v>933</v>
      </c>
    </row>
    <row r="241" spans="2:65" s="1" customFormat="1" ht="36" customHeight="1">
      <c r="B241" s="34"/>
      <c r="C241" s="183" t="s">
        <v>628</v>
      </c>
      <c r="D241" s="183" t="s">
        <v>153</v>
      </c>
      <c r="E241" s="184" t="s">
        <v>1651</v>
      </c>
      <c r="F241" s="185" t="s">
        <v>1525</v>
      </c>
      <c r="G241" s="186" t="s">
        <v>237</v>
      </c>
      <c r="H241" s="187">
        <v>206.79</v>
      </c>
      <c r="I241" s="188"/>
      <c r="J241" s="189">
        <f t="shared" si="20"/>
        <v>0</v>
      </c>
      <c r="K241" s="185" t="s">
        <v>1501</v>
      </c>
      <c r="L241" s="38"/>
      <c r="M241" s="190" t="s">
        <v>1</v>
      </c>
      <c r="N241" s="191" t="s">
        <v>43</v>
      </c>
      <c r="O241" s="66"/>
      <c r="P241" s="192">
        <f t="shared" si="21"/>
        <v>0</v>
      </c>
      <c r="Q241" s="192">
        <v>0</v>
      </c>
      <c r="R241" s="192">
        <f t="shared" si="22"/>
        <v>0</v>
      </c>
      <c r="S241" s="192">
        <v>0</v>
      </c>
      <c r="T241" s="193">
        <f t="shared" si="23"/>
        <v>0</v>
      </c>
      <c r="AR241" s="194" t="s">
        <v>167</v>
      </c>
      <c r="AT241" s="194" t="s">
        <v>153</v>
      </c>
      <c r="AU241" s="194" t="s">
        <v>87</v>
      </c>
      <c r="AY241" s="17" t="s">
        <v>151</v>
      </c>
      <c r="BE241" s="195">
        <f t="shared" si="24"/>
        <v>0</v>
      </c>
      <c r="BF241" s="195">
        <f t="shared" si="25"/>
        <v>0</v>
      </c>
      <c r="BG241" s="195">
        <f t="shared" si="26"/>
        <v>0</v>
      </c>
      <c r="BH241" s="195">
        <f t="shared" si="27"/>
        <v>0</v>
      </c>
      <c r="BI241" s="195">
        <f t="shared" si="28"/>
        <v>0</v>
      </c>
      <c r="BJ241" s="17" t="s">
        <v>14</v>
      </c>
      <c r="BK241" s="195">
        <f t="shared" si="29"/>
        <v>0</v>
      </c>
      <c r="BL241" s="17" t="s">
        <v>167</v>
      </c>
      <c r="BM241" s="194" t="s">
        <v>943</v>
      </c>
    </row>
    <row r="242" spans="2:63" s="10" customFormat="1" ht="22.9" customHeight="1">
      <c r="B242" s="169"/>
      <c r="C242" s="170"/>
      <c r="D242" s="171" t="s">
        <v>77</v>
      </c>
      <c r="E242" s="208" t="s">
        <v>767</v>
      </c>
      <c r="F242" s="208" t="s">
        <v>768</v>
      </c>
      <c r="G242" s="170"/>
      <c r="H242" s="170"/>
      <c r="I242" s="173"/>
      <c r="J242" s="209">
        <f>BK242</f>
        <v>0</v>
      </c>
      <c r="K242" s="170"/>
      <c r="L242" s="175"/>
      <c r="M242" s="176"/>
      <c r="N242" s="177"/>
      <c r="O242" s="177"/>
      <c r="P242" s="178">
        <f>P243</f>
        <v>0</v>
      </c>
      <c r="Q242" s="177"/>
      <c r="R242" s="178">
        <f>R243</f>
        <v>0</v>
      </c>
      <c r="S242" s="177"/>
      <c r="T242" s="179">
        <f>T243</f>
        <v>0</v>
      </c>
      <c r="AR242" s="180" t="s">
        <v>14</v>
      </c>
      <c r="AT242" s="181" t="s">
        <v>77</v>
      </c>
      <c r="AU242" s="181" t="s">
        <v>14</v>
      </c>
      <c r="AY242" s="180" t="s">
        <v>151</v>
      </c>
      <c r="BK242" s="182">
        <f>BK243</f>
        <v>0</v>
      </c>
    </row>
    <row r="243" spans="2:65" s="1" customFormat="1" ht="36" customHeight="1">
      <c r="B243" s="34"/>
      <c r="C243" s="183" t="s">
        <v>633</v>
      </c>
      <c r="D243" s="183" t="s">
        <v>153</v>
      </c>
      <c r="E243" s="184" t="s">
        <v>1652</v>
      </c>
      <c r="F243" s="185" t="s">
        <v>1653</v>
      </c>
      <c r="G243" s="186" t="s">
        <v>237</v>
      </c>
      <c r="H243" s="187">
        <v>1048.171</v>
      </c>
      <c r="I243" s="188"/>
      <c r="J243" s="189">
        <f>ROUND(I243*H243,2)</f>
        <v>0</v>
      </c>
      <c r="K243" s="185" t="s">
        <v>1501</v>
      </c>
      <c r="L243" s="38"/>
      <c r="M243" s="190" t="s">
        <v>1</v>
      </c>
      <c r="N243" s="191" t="s">
        <v>43</v>
      </c>
      <c r="O243" s="66"/>
      <c r="P243" s="192">
        <f>O243*H243</f>
        <v>0</v>
      </c>
      <c r="Q243" s="192">
        <v>0</v>
      </c>
      <c r="R243" s="192">
        <f>Q243*H243</f>
        <v>0</v>
      </c>
      <c r="S243" s="192">
        <v>0</v>
      </c>
      <c r="T243" s="193">
        <f>S243*H243</f>
        <v>0</v>
      </c>
      <c r="AR243" s="194" t="s">
        <v>167</v>
      </c>
      <c r="AT243" s="194" t="s">
        <v>153</v>
      </c>
      <c r="AU243" s="194" t="s">
        <v>87</v>
      </c>
      <c r="AY243" s="17" t="s">
        <v>151</v>
      </c>
      <c r="BE243" s="195">
        <f>IF(N243="základní",J243,0)</f>
        <v>0</v>
      </c>
      <c r="BF243" s="195">
        <f>IF(N243="snížená",J243,0)</f>
        <v>0</v>
      </c>
      <c r="BG243" s="195">
        <f>IF(N243="zákl. přenesená",J243,0)</f>
        <v>0</v>
      </c>
      <c r="BH243" s="195">
        <f>IF(N243="sníž. přenesená",J243,0)</f>
        <v>0</v>
      </c>
      <c r="BI243" s="195">
        <f>IF(N243="nulová",J243,0)</f>
        <v>0</v>
      </c>
      <c r="BJ243" s="17" t="s">
        <v>14</v>
      </c>
      <c r="BK243" s="195">
        <f>ROUND(I243*H243,2)</f>
        <v>0</v>
      </c>
      <c r="BL243" s="17" t="s">
        <v>167</v>
      </c>
      <c r="BM243" s="194" t="s">
        <v>951</v>
      </c>
    </row>
    <row r="244" spans="2:63" s="10" customFormat="1" ht="25.9" customHeight="1">
      <c r="B244" s="169"/>
      <c r="C244" s="170"/>
      <c r="D244" s="171" t="s">
        <v>77</v>
      </c>
      <c r="E244" s="172" t="s">
        <v>773</v>
      </c>
      <c r="F244" s="172" t="s">
        <v>774</v>
      </c>
      <c r="G244" s="170"/>
      <c r="H244" s="170"/>
      <c r="I244" s="173"/>
      <c r="J244" s="174">
        <f>BK244</f>
        <v>0</v>
      </c>
      <c r="K244" s="170"/>
      <c r="L244" s="175"/>
      <c r="M244" s="176"/>
      <c r="N244" s="177"/>
      <c r="O244" s="177"/>
      <c r="P244" s="178">
        <f>P245</f>
        <v>0</v>
      </c>
      <c r="Q244" s="177"/>
      <c r="R244" s="178">
        <f>R245</f>
        <v>0</v>
      </c>
      <c r="S244" s="177"/>
      <c r="T244" s="179">
        <f>T245</f>
        <v>0</v>
      </c>
      <c r="AR244" s="180" t="s">
        <v>87</v>
      </c>
      <c r="AT244" s="181" t="s">
        <v>77</v>
      </c>
      <c r="AU244" s="181" t="s">
        <v>78</v>
      </c>
      <c r="AY244" s="180" t="s">
        <v>151</v>
      </c>
      <c r="BK244" s="182">
        <f>BK245</f>
        <v>0</v>
      </c>
    </row>
    <row r="245" spans="2:63" s="10" customFormat="1" ht="22.9" customHeight="1">
      <c r="B245" s="169"/>
      <c r="C245" s="170"/>
      <c r="D245" s="171" t="s">
        <v>77</v>
      </c>
      <c r="E245" s="208" t="s">
        <v>779</v>
      </c>
      <c r="F245" s="208" t="s">
        <v>780</v>
      </c>
      <c r="G245" s="170"/>
      <c r="H245" s="170"/>
      <c r="I245" s="173"/>
      <c r="J245" s="209">
        <f>BK245</f>
        <v>0</v>
      </c>
      <c r="K245" s="170"/>
      <c r="L245" s="175"/>
      <c r="M245" s="176"/>
      <c r="N245" s="177"/>
      <c r="O245" s="177"/>
      <c r="P245" s="178">
        <f>P246</f>
        <v>0</v>
      </c>
      <c r="Q245" s="177"/>
      <c r="R245" s="178">
        <f>R246</f>
        <v>0</v>
      </c>
      <c r="S245" s="177"/>
      <c r="T245" s="179">
        <f>T246</f>
        <v>0</v>
      </c>
      <c r="AR245" s="180" t="s">
        <v>87</v>
      </c>
      <c r="AT245" s="181" t="s">
        <v>77</v>
      </c>
      <c r="AU245" s="181" t="s">
        <v>14</v>
      </c>
      <c r="AY245" s="180" t="s">
        <v>151</v>
      </c>
      <c r="BK245" s="182">
        <f>BK246</f>
        <v>0</v>
      </c>
    </row>
    <row r="246" spans="2:65" s="1" customFormat="1" ht="36" customHeight="1">
      <c r="B246" s="34"/>
      <c r="C246" s="183" t="s">
        <v>638</v>
      </c>
      <c r="D246" s="183" t="s">
        <v>153</v>
      </c>
      <c r="E246" s="184" t="s">
        <v>1654</v>
      </c>
      <c r="F246" s="185" t="s">
        <v>1655</v>
      </c>
      <c r="G246" s="186" t="s">
        <v>188</v>
      </c>
      <c r="H246" s="187">
        <v>46</v>
      </c>
      <c r="I246" s="188"/>
      <c r="J246" s="189">
        <f>ROUND(I246*H246,2)</f>
        <v>0</v>
      </c>
      <c r="K246" s="185" t="s">
        <v>1</v>
      </c>
      <c r="L246" s="38"/>
      <c r="M246" s="190" t="s">
        <v>1</v>
      </c>
      <c r="N246" s="191" t="s">
        <v>43</v>
      </c>
      <c r="O246" s="66"/>
      <c r="P246" s="192">
        <f>O246*H246</f>
        <v>0</v>
      </c>
      <c r="Q246" s="192">
        <v>0</v>
      </c>
      <c r="R246" s="192">
        <f>Q246*H246</f>
        <v>0</v>
      </c>
      <c r="S246" s="192">
        <v>0</v>
      </c>
      <c r="T246" s="193">
        <f>S246*H246</f>
        <v>0</v>
      </c>
      <c r="AR246" s="194" t="s">
        <v>264</v>
      </c>
      <c r="AT246" s="194" t="s">
        <v>153</v>
      </c>
      <c r="AU246" s="194" t="s">
        <v>87</v>
      </c>
      <c r="AY246" s="17" t="s">
        <v>151</v>
      </c>
      <c r="BE246" s="195">
        <f>IF(N246="základní",J246,0)</f>
        <v>0</v>
      </c>
      <c r="BF246" s="195">
        <f>IF(N246="snížená",J246,0)</f>
        <v>0</v>
      </c>
      <c r="BG246" s="195">
        <f>IF(N246="zákl. přenesená",J246,0)</f>
        <v>0</v>
      </c>
      <c r="BH246" s="195">
        <f>IF(N246="sníž. přenesená",J246,0)</f>
        <v>0</v>
      </c>
      <c r="BI246" s="195">
        <f>IF(N246="nulová",J246,0)</f>
        <v>0</v>
      </c>
      <c r="BJ246" s="17" t="s">
        <v>14</v>
      </c>
      <c r="BK246" s="195">
        <f>ROUND(I246*H246,2)</f>
        <v>0</v>
      </c>
      <c r="BL246" s="17" t="s">
        <v>264</v>
      </c>
      <c r="BM246" s="194" t="s">
        <v>960</v>
      </c>
    </row>
    <row r="247" spans="2:63" s="10" customFormat="1" ht="25.9" customHeight="1">
      <c r="B247" s="169"/>
      <c r="C247" s="170"/>
      <c r="D247" s="171" t="s">
        <v>77</v>
      </c>
      <c r="E247" s="172" t="s">
        <v>84</v>
      </c>
      <c r="F247" s="172" t="s">
        <v>149</v>
      </c>
      <c r="G247" s="170"/>
      <c r="H247" s="170"/>
      <c r="I247" s="173"/>
      <c r="J247" s="174">
        <f>BK247</f>
        <v>0</v>
      </c>
      <c r="K247" s="170"/>
      <c r="L247" s="175"/>
      <c r="M247" s="176"/>
      <c r="N247" s="177"/>
      <c r="O247" s="177"/>
      <c r="P247" s="178">
        <f>P248</f>
        <v>0</v>
      </c>
      <c r="Q247" s="177"/>
      <c r="R247" s="178">
        <f>R248</f>
        <v>0</v>
      </c>
      <c r="S247" s="177"/>
      <c r="T247" s="179">
        <f>T248</f>
        <v>0</v>
      </c>
      <c r="AR247" s="180" t="s">
        <v>150</v>
      </c>
      <c r="AT247" s="181" t="s">
        <v>77</v>
      </c>
      <c r="AU247" s="181" t="s">
        <v>78</v>
      </c>
      <c r="AY247" s="180" t="s">
        <v>151</v>
      </c>
      <c r="BK247" s="182">
        <f>BK248</f>
        <v>0</v>
      </c>
    </row>
    <row r="248" spans="2:63" s="10" customFormat="1" ht="22.9" customHeight="1">
      <c r="B248" s="169"/>
      <c r="C248" s="170"/>
      <c r="D248" s="171" t="s">
        <v>77</v>
      </c>
      <c r="E248" s="208" t="s">
        <v>1656</v>
      </c>
      <c r="F248" s="208" t="s">
        <v>1657</v>
      </c>
      <c r="G248" s="170"/>
      <c r="H248" s="170"/>
      <c r="I248" s="173"/>
      <c r="J248" s="209">
        <f>BK248</f>
        <v>0</v>
      </c>
      <c r="K248" s="170"/>
      <c r="L248" s="175"/>
      <c r="M248" s="176"/>
      <c r="N248" s="177"/>
      <c r="O248" s="177"/>
      <c r="P248" s="178">
        <f>SUM(P249:P253)</f>
        <v>0</v>
      </c>
      <c r="Q248" s="177"/>
      <c r="R248" s="178">
        <f>SUM(R249:R253)</f>
        <v>0</v>
      </c>
      <c r="S248" s="177"/>
      <c r="T248" s="179">
        <f>SUM(T249:T253)</f>
        <v>0</v>
      </c>
      <c r="AR248" s="180" t="s">
        <v>150</v>
      </c>
      <c r="AT248" s="181" t="s">
        <v>77</v>
      </c>
      <c r="AU248" s="181" t="s">
        <v>14</v>
      </c>
      <c r="AY248" s="180" t="s">
        <v>151</v>
      </c>
      <c r="BK248" s="182">
        <f>SUM(BK249:BK253)</f>
        <v>0</v>
      </c>
    </row>
    <row r="249" spans="2:65" s="1" customFormat="1" ht="24" customHeight="1">
      <c r="B249" s="34"/>
      <c r="C249" s="183" t="s">
        <v>644</v>
      </c>
      <c r="D249" s="183" t="s">
        <v>153</v>
      </c>
      <c r="E249" s="184" t="s">
        <v>1658</v>
      </c>
      <c r="F249" s="185" t="s">
        <v>1659</v>
      </c>
      <c r="G249" s="186" t="s">
        <v>412</v>
      </c>
      <c r="H249" s="187">
        <v>6</v>
      </c>
      <c r="I249" s="188"/>
      <c r="J249" s="189">
        <f>ROUND(I249*H249,2)</f>
        <v>0</v>
      </c>
      <c r="K249" s="185" t="s">
        <v>1</v>
      </c>
      <c r="L249" s="38"/>
      <c r="M249" s="190" t="s">
        <v>1</v>
      </c>
      <c r="N249" s="191" t="s">
        <v>43</v>
      </c>
      <c r="O249" s="66"/>
      <c r="P249" s="192">
        <f>O249*H249</f>
        <v>0</v>
      </c>
      <c r="Q249" s="192">
        <v>0</v>
      </c>
      <c r="R249" s="192">
        <f>Q249*H249</f>
        <v>0</v>
      </c>
      <c r="S249" s="192">
        <v>0</v>
      </c>
      <c r="T249" s="193">
        <f>S249*H249</f>
        <v>0</v>
      </c>
      <c r="AR249" s="194" t="s">
        <v>167</v>
      </c>
      <c r="AT249" s="194" t="s">
        <v>153</v>
      </c>
      <c r="AU249" s="194" t="s">
        <v>87</v>
      </c>
      <c r="AY249" s="17" t="s">
        <v>151</v>
      </c>
      <c r="BE249" s="195">
        <f>IF(N249="základní",J249,0)</f>
        <v>0</v>
      </c>
      <c r="BF249" s="195">
        <f>IF(N249="snížená",J249,0)</f>
        <v>0</v>
      </c>
      <c r="BG249" s="195">
        <f>IF(N249="zákl. přenesená",J249,0)</f>
        <v>0</v>
      </c>
      <c r="BH249" s="195">
        <f>IF(N249="sníž. přenesená",J249,0)</f>
        <v>0</v>
      </c>
      <c r="BI249" s="195">
        <f>IF(N249="nulová",J249,0)</f>
        <v>0</v>
      </c>
      <c r="BJ249" s="17" t="s">
        <v>14</v>
      </c>
      <c r="BK249" s="195">
        <f>ROUND(I249*H249,2)</f>
        <v>0</v>
      </c>
      <c r="BL249" s="17" t="s">
        <v>167</v>
      </c>
      <c r="BM249" s="194" t="s">
        <v>970</v>
      </c>
    </row>
    <row r="250" spans="2:51" s="12" customFormat="1" ht="11.25">
      <c r="B250" s="210"/>
      <c r="C250" s="211"/>
      <c r="D250" s="212" t="s">
        <v>202</v>
      </c>
      <c r="E250" s="213" t="s">
        <v>1</v>
      </c>
      <c r="F250" s="214" t="s">
        <v>1660</v>
      </c>
      <c r="G250" s="211"/>
      <c r="H250" s="215">
        <v>2</v>
      </c>
      <c r="I250" s="216"/>
      <c r="J250" s="211"/>
      <c r="K250" s="211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202</v>
      </c>
      <c r="AU250" s="221" t="s">
        <v>87</v>
      </c>
      <c r="AV250" s="12" t="s">
        <v>87</v>
      </c>
      <c r="AW250" s="12" t="s">
        <v>34</v>
      </c>
      <c r="AX250" s="12" t="s">
        <v>78</v>
      </c>
      <c r="AY250" s="221" t="s">
        <v>151</v>
      </c>
    </row>
    <row r="251" spans="2:51" s="12" customFormat="1" ht="11.25">
      <c r="B251" s="210"/>
      <c r="C251" s="211"/>
      <c r="D251" s="212" t="s">
        <v>202</v>
      </c>
      <c r="E251" s="213" t="s">
        <v>1</v>
      </c>
      <c r="F251" s="214" t="s">
        <v>1661</v>
      </c>
      <c r="G251" s="211"/>
      <c r="H251" s="215">
        <v>2</v>
      </c>
      <c r="I251" s="216"/>
      <c r="J251" s="211"/>
      <c r="K251" s="211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202</v>
      </c>
      <c r="AU251" s="221" t="s">
        <v>87</v>
      </c>
      <c r="AV251" s="12" t="s">
        <v>87</v>
      </c>
      <c r="AW251" s="12" t="s">
        <v>34</v>
      </c>
      <c r="AX251" s="12" t="s">
        <v>78</v>
      </c>
      <c r="AY251" s="221" t="s">
        <v>151</v>
      </c>
    </row>
    <row r="252" spans="2:51" s="12" customFormat="1" ht="11.25">
      <c r="B252" s="210"/>
      <c r="C252" s="211"/>
      <c r="D252" s="212" t="s">
        <v>202</v>
      </c>
      <c r="E252" s="213" t="s">
        <v>1</v>
      </c>
      <c r="F252" s="214" t="s">
        <v>1662</v>
      </c>
      <c r="G252" s="211"/>
      <c r="H252" s="215">
        <v>2</v>
      </c>
      <c r="I252" s="216"/>
      <c r="J252" s="211"/>
      <c r="K252" s="211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202</v>
      </c>
      <c r="AU252" s="221" t="s">
        <v>87</v>
      </c>
      <c r="AV252" s="12" t="s">
        <v>87</v>
      </c>
      <c r="AW252" s="12" t="s">
        <v>34</v>
      </c>
      <c r="AX252" s="12" t="s">
        <v>78</v>
      </c>
      <c r="AY252" s="221" t="s">
        <v>151</v>
      </c>
    </row>
    <row r="253" spans="2:51" s="13" customFormat="1" ht="11.25">
      <c r="B253" s="222"/>
      <c r="C253" s="223"/>
      <c r="D253" s="212" t="s">
        <v>202</v>
      </c>
      <c r="E253" s="224" t="s">
        <v>1</v>
      </c>
      <c r="F253" s="225" t="s">
        <v>243</v>
      </c>
      <c r="G253" s="223"/>
      <c r="H253" s="226">
        <v>6</v>
      </c>
      <c r="I253" s="227"/>
      <c r="J253" s="223"/>
      <c r="K253" s="223"/>
      <c r="L253" s="228"/>
      <c r="M253" s="269"/>
      <c r="N253" s="270"/>
      <c r="O253" s="270"/>
      <c r="P253" s="270"/>
      <c r="Q253" s="270"/>
      <c r="R253" s="270"/>
      <c r="S253" s="270"/>
      <c r="T253" s="271"/>
      <c r="AT253" s="232" t="s">
        <v>202</v>
      </c>
      <c r="AU253" s="232" t="s">
        <v>87</v>
      </c>
      <c r="AV253" s="13" t="s">
        <v>167</v>
      </c>
      <c r="AW253" s="13" t="s">
        <v>34</v>
      </c>
      <c r="AX253" s="13" t="s">
        <v>14</v>
      </c>
      <c r="AY253" s="232" t="s">
        <v>151</v>
      </c>
    </row>
    <row r="254" spans="2:12" s="1" customFormat="1" ht="6.95" customHeight="1">
      <c r="B254" s="49"/>
      <c r="C254" s="50"/>
      <c r="D254" s="50"/>
      <c r="E254" s="50"/>
      <c r="F254" s="50"/>
      <c r="G254" s="50"/>
      <c r="H254" s="50"/>
      <c r="I254" s="142"/>
      <c r="J254" s="50"/>
      <c r="K254" s="50"/>
      <c r="L254" s="38"/>
    </row>
  </sheetData>
  <sheetProtection algorithmName="SHA-512" hashValue="720v9kirgDirVYHOVr2cy/tzcW1soo167oRzngo36lySv45HTex4VQh2b0sPkriLll3ZRvUA/uQcFcO/cWFP7A==" saltValue="tZ3dYYNFqd1p8WXQwIO5dbVAYPJEiSPugARB8OImIUvXSfZDuepf8lkXspW720IGn5lD7dLKzPxCD7ZCIXIGkA==" spinCount="100000" sheet="1" objects="1" scenarios="1" formatColumns="0" formatRows="0" autoFilter="0"/>
  <autoFilter ref="C128:K253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102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127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16" t="str">
        <f>'Rekapitulace stavby'!K6</f>
        <v>Rozšíření kapacit zázemí ZŠ Šlapanice - pavilon G</v>
      </c>
      <c r="F7" s="317"/>
      <c r="G7" s="317"/>
      <c r="H7" s="317"/>
      <c r="L7" s="20"/>
    </row>
    <row r="8" spans="2:12" s="1" customFormat="1" ht="12" customHeight="1">
      <c r="B8" s="38"/>
      <c r="D8" s="109" t="s">
        <v>128</v>
      </c>
      <c r="I8" s="110"/>
      <c r="L8" s="38"/>
    </row>
    <row r="9" spans="2:12" s="1" customFormat="1" ht="36.95" customHeight="1">
      <c r="B9" s="38"/>
      <c r="E9" s="318" t="s">
        <v>1663</v>
      </c>
      <c r="F9" s="319"/>
      <c r="G9" s="319"/>
      <c r="H9" s="31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36</v>
      </c>
      <c r="I12" s="112" t="s">
        <v>22</v>
      </c>
      <c r="J12" s="113" t="str">
        <f>'Rekapitulace stavby'!AN8</f>
        <v>11. 12. 2018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>00282651</v>
      </c>
      <c r="L14" s="38"/>
    </row>
    <row r="15" spans="2:12" s="1" customFormat="1" ht="18" customHeight="1">
      <c r="B15" s="38"/>
      <c r="E15" s="111" t="str">
        <f>IF('Rekapitulace stavby'!E11="","",'Rekapitulace stavby'!E11)</f>
        <v>Město Šlapanice</v>
      </c>
      <c r="I15" s="112" t="s">
        <v>28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29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0" t="str">
        <f>'Rekapitulace stavby'!E14</f>
        <v>Vyplň údaj</v>
      </c>
      <c r="F18" s="321"/>
      <c r="G18" s="321"/>
      <c r="H18" s="321"/>
      <c r="I18" s="112" t="s">
        <v>28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31</v>
      </c>
      <c r="I20" s="112" t="s">
        <v>25</v>
      </c>
      <c r="J20" s="111" t="str">
        <f>IF('Rekapitulace stavby'!AN16="","",'Rekapitulace stavby'!AN16)</f>
        <v>04679199</v>
      </c>
      <c r="L20" s="38"/>
    </row>
    <row r="21" spans="2:12" s="1" customFormat="1" ht="18" customHeight="1">
      <c r="B21" s="38"/>
      <c r="E21" s="111" t="str">
        <f>IF('Rekapitulace stavby'!E17="","",'Rekapitulace stavby'!E17)</f>
        <v>T PROJEKT AED s.r.o.</v>
      </c>
      <c r="I21" s="112" t="s">
        <v>28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35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28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22" t="s">
        <v>1</v>
      </c>
      <c r="F27" s="322"/>
      <c r="G27" s="322"/>
      <c r="H27" s="32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ROUND(J119,2)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ROUND((SUM(BE119:BE140)),2)</f>
        <v>0</v>
      </c>
      <c r="I33" s="123">
        <v>0.21</v>
      </c>
      <c r="J33" s="122">
        <f>ROUND(((SUM(BE119:BE140))*I33),2)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ROUND((SUM(BF119:BF140)),2)</f>
        <v>0</v>
      </c>
      <c r="I34" s="123">
        <v>0.15</v>
      </c>
      <c r="J34" s="122">
        <f>ROUND(((SUM(BF119:BF140))*I34),2)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ROUND((SUM(BG119:BG140)),2)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ROUND((SUM(BH119:BH140)),2)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ROUND((SUM(BI119:BI140)),2)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130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3" t="str">
        <f>E7</f>
        <v>Rozšíření kapacit zázemí ZŠ Šlapanice - pavilon G</v>
      </c>
      <c r="F85" s="324"/>
      <c r="G85" s="324"/>
      <c r="H85" s="324"/>
      <c r="I85" s="110"/>
      <c r="J85" s="35"/>
      <c r="K85" s="35"/>
      <c r="L85" s="38"/>
    </row>
    <row r="86" spans="2:12" s="1" customFormat="1" ht="12" customHeight="1">
      <c r="B86" s="34"/>
      <c r="C86" s="29" t="s">
        <v>128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95" t="str">
        <f>E9</f>
        <v>SO 05 - Oplocení</v>
      </c>
      <c r="F87" s="325"/>
      <c r="G87" s="325"/>
      <c r="H87" s="32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11. 12. 2018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Město Šlapanice</v>
      </c>
      <c r="G91" s="35"/>
      <c r="H91" s="35"/>
      <c r="I91" s="112" t="s">
        <v>31</v>
      </c>
      <c r="J91" s="32" t="str">
        <f>E21</f>
        <v>T PROJEKT AED s.r.o.</v>
      </c>
      <c r="K91" s="35"/>
      <c r="L91" s="38"/>
    </row>
    <row r="92" spans="2:12" s="1" customFormat="1" ht="15.2" customHeight="1">
      <c r="B92" s="34"/>
      <c r="C92" s="29" t="s">
        <v>29</v>
      </c>
      <c r="D92" s="35"/>
      <c r="E92" s="35"/>
      <c r="F92" s="27" t="str">
        <f>IF(E18="","",E18)</f>
        <v>Vyplň údaj</v>
      </c>
      <c r="G92" s="35"/>
      <c r="H92" s="35"/>
      <c r="I92" s="112" t="s">
        <v>35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131</v>
      </c>
      <c r="D94" s="147"/>
      <c r="E94" s="147"/>
      <c r="F94" s="147"/>
      <c r="G94" s="147"/>
      <c r="H94" s="147"/>
      <c r="I94" s="148"/>
      <c r="J94" s="149" t="s">
        <v>132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133</v>
      </c>
      <c r="D96" s="35"/>
      <c r="E96" s="35"/>
      <c r="F96" s="35"/>
      <c r="G96" s="35"/>
      <c r="H96" s="35"/>
      <c r="I96" s="110"/>
      <c r="J96" s="79">
        <f>J119</f>
        <v>0</v>
      </c>
      <c r="K96" s="35"/>
      <c r="L96" s="38"/>
      <c r="AU96" s="17" t="s">
        <v>134</v>
      </c>
    </row>
    <row r="97" spans="2:12" s="8" customFormat="1" ht="24.95" customHeight="1">
      <c r="B97" s="151"/>
      <c r="C97" s="152"/>
      <c r="D97" s="153" t="s">
        <v>179</v>
      </c>
      <c r="E97" s="154"/>
      <c r="F97" s="154"/>
      <c r="G97" s="154"/>
      <c r="H97" s="154"/>
      <c r="I97" s="155"/>
      <c r="J97" s="156">
        <f>J120</f>
        <v>0</v>
      </c>
      <c r="K97" s="152"/>
      <c r="L97" s="157"/>
    </row>
    <row r="98" spans="2:12" s="11" customFormat="1" ht="19.9" customHeight="1">
      <c r="B98" s="201"/>
      <c r="C98" s="202"/>
      <c r="D98" s="203" t="s">
        <v>180</v>
      </c>
      <c r="E98" s="204"/>
      <c r="F98" s="204"/>
      <c r="G98" s="204"/>
      <c r="H98" s="204"/>
      <c r="I98" s="205"/>
      <c r="J98" s="206">
        <f>J121</f>
        <v>0</v>
      </c>
      <c r="K98" s="202"/>
      <c r="L98" s="207"/>
    </row>
    <row r="99" spans="2:12" s="11" customFormat="1" ht="19.9" customHeight="1">
      <c r="B99" s="201"/>
      <c r="C99" s="202"/>
      <c r="D99" s="203" t="s">
        <v>271</v>
      </c>
      <c r="E99" s="204"/>
      <c r="F99" s="204"/>
      <c r="G99" s="204"/>
      <c r="H99" s="204"/>
      <c r="I99" s="205"/>
      <c r="J99" s="206">
        <f>J126</f>
        <v>0</v>
      </c>
      <c r="K99" s="202"/>
      <c r="L99" s="207"/>
    </row>
    <row r="100" spans="2:12" s="1" customFormat="1" ht="21.75" customHeight="1">
      <c r="B100" s="34"/>
      <c r="C100" s="35"/>
      <c r="D100" s="35"/>
      <c r="E100" s="35"/>
      <c r="F100" s="35"/>
      <c r="G100" s="35"/>
      <c r="H100" s="35"/>
      <c r="I100" s="110"/>
      <c r="J100" s="35"/>
      <c r="K100" s="35"/>
      <c r="L100" s="38"/>
    </row>
    <row r="101" spans="2:12" s="1" customFormat="1" ht="6.95" customHeight="1">
      <c r="B101" s="49"/>
      <c r="C101" s="50"/>
      <c r="D101" s="50"/>
      <c r="E101" s="50"/>
      <c r="F101" s="50"/>
      <c r="G101" s="50"/>
      <c r="H101" s="50"/>
      <c r="I101" s="142"/>
      <c r="J101" s="50"/>
      <c r="K101" s="50"/>
      <c r="L101" s="38"/>
    </row>
    <row r="105" spans="2:12" s="1" customFormat="1" ht="6.95" customHeight="1">
      <c r="B105" s="51"/>
      <c r="C105" s="52"/>
      <c r="D105" s="52"/>
      <c r="E105" s="52"/>
      <c r="F105" s="52"/>
      <c r="G105" s="52"/>
      <c r="H105" s="52"/>
      <c r="I105" s="145"/>
      <c r="J105" s="52"/>
      <c r="K105" s="52"/>
      <c r="L105" s="38"/>
    </row>
    <row r="106" spans="2:12" s="1" customFormat="1" ht="24.95" customHeight="1">
      <c r="B106" s="34"/>
      <c r="C106" s="23" t="s">
        <v>136</v>
      </c>
      <c r="D106" s="35"/>
      <c r="E106" s="35"/>
      <c r="F106" s="35"/>
      <c r="G106" s="35"/>
      <c r="H106" s="35"/>
      <c r="I106" s="110"/>
      <c r="J106" s="35"/>
      <c r="K106" s="35"/>
      <c r="L106" s="38"/>
    </row>
    <row r="107" spans="2:12" s="1" customFormat="1" ht="6.95" customHeight="1">
      <c r="B107" s="34"/>
      <c r="C107" s="35"/>
      <c r="D107" s="35"/>
      <c r="E107" s="35"/>
      <c r="F107" s="35"/>
      <c r="G107" s="35"/>
      <c r="H107" s="35"/>
      <c r="I107" s="110"/>
      <c r="J107" s="35"/>
      <c r="K107" s="35"/>
      <c r="L107" s="38"/>
    </row>
    <row r="108" spans="2:12" s="1" customFormat="1" ht="12" customHeight="1">
      <c r="B108" s="34"/>
      <c r="C108" s="29" t="s">
        <v>16</v>
      </c>
      <c r="D108" s="35"/>
      <c r="E108" s="35"/>
      <c r="F108" s="35"/>
      <c r="G108" s="35"/>
      <c r="H108" s="35"/>
      <c r="I108" s="110"/>
      <c r="J108" s="35"/>
      <c r="K108" s="35"/>
      <c r="L108" s="38"/>
    </row>
    <row r="109" spans="2:12" s="1" customFormat="1" ht="16.5" customHeight="1">
      <c r="B109" s="34"/>
      <c r="C109" s="35"/>
      <c r="D109" s="35"/>
      <c r="E109" s="323" t="str">
        <f>E7</f>
        <v>Rozšíření kapacit zázemí ZŠ Šlapanice - pavilon G</v>
      </c>
      <c r="F109" s="324"/>
      <c r="G109" s="324"/>
      <c r="H109" s="324"/>
      <c r="I109" s="110"/>
      <c r="J109" s="35"/>
      <c r="K109" s="35"/>
      <c r="L109" s="38"/>
    </row>
    <row r="110" spans="2:12" s="1" customFormat="1" ht="12" customHeight="1">
      <c r="B110" s="34"/>
      <c r="C110" s="29" t="s">
        <v>128</v>
      </c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16.5" customHeight="1">
      <c r="B111" s="34"/>
      <c r="C111" s="35"/>
      <c r="D111" s="35"/>
      <c r="E111" s="295" t="str">
        <f>E9</f>
        <v>SO 05 - Oplocení</v>
      </c>
      <c r="F111" s="325"/>
      <c r="G111" s="325"/>
      <c r="H111" s="325"/>
      <c r="I111" s="110"/>
      <c r="J111" s="35"/>
      <c r="K111" s="35"/>
      <c r="L111" s="38"/>
    </row>
    <row r="112" spans="2:12" s="1" customFormat="1" ht="6.95" customHeight="1">
      <c r="B112" s="34"/>
      <c r="C112" s="35"/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12" customHeight="1">
      <c r="B113" s="34"/>
      <c r="C113" s="29" t="s">
        <v>20</v>
      </c>
      <c r="D113" s="35"/>
      <c r="E113" s="35"/>
      <c r="F113" s="27" t="str">
        <f>F12</f>
        <v xml:space="preserve"> </v>
      </c>
      <c r="G113" s="35"/>
      <c r="H113" s="35"/>
      <c r="I113" s="112" t="s">
        <v>22</v>
      </c>
      <c r="J113" s="61" t="str">
        <f>IF(J12="","",J12)</f>
        <v>11. 12. 2018</v>
      </c>
      <c r="K113" s="35"/>
      <c r="L113" s="38"/>
    </row>
    <row r="114" spans="2:12" s="1" customFormat="1" ht="6.95" customHeight="1">
      <c r="B114" s="34"/>
      <c r="C114" s="35"/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12" s="1" customFormat="1" ht="27.95" customHeight="1">
      <c r="B115" s="34"/>
      <c r="C115" s="29" t="s">
        <v>24</v>
      </c>
      <c r="D115" s="35"/>
      <c r="E115" s="35"/>
      <c r="F115" s="27" t="str">
        <f>E15</f>
        <v>Město Šlapanice</v>
      </c>
      <c r="G115" s="35"/>
      <c r="H115" s="35"/>
      <c r="I115" s="112" t="s">
        <v>31</v>
      </c>
      <c r="J115" s="32" t="str">
        <f>E21</f>
        <v>T PROJEKT AED s.r.o.</v>
      </c>
      <c r="K115" s="35"/>
      <c r="L115" s="38"/>
    </row>
    <row r="116" spans="2:12" s="1" customFormat="1" ht="15.2" customHeight="1">
      <c r="B116" s="34"/>
      <c r="C116" s="29" t="s">
        <v>29</v>
      </c>
      <c r="D116" s="35"/>
      <c r="E116" s="35"/>
      <c r="F116" s="27" t="str">
        <f>IF(E18="","",E18)</f>
        <v>Vyplň údaj</v>
      </c>
      <c r="G116" s="35"/>
      <c r="H116" s="35"/>
      <c r="I116" s="112" t="s">
        <v>35</v>
      </c>
      <c r="J116" s="32" t="str">
        <f>E24</f>
        <v xml:space="preserve"> </v>
      </c>
      <c r="K116" s="35"/>
      <c r="L116" s="38"/>
    </row>
    <row r="117" spans="2:12" s="1" customFormat="1" ht="10.35" customHeight="1">
      <c r="B117" s="34"/>
      <c r="C117" s="35"/>
      <c r="D117" s="35"/>
      <c r="E117" s="35"/>
      <c r="F117" s="35"/>
      <c r="G117" s="35"/>
      <c r="H117" s="35"/>
      <c r="I117" s="110"/>
      <c r="J117" s="35"/>
      <c r="K117" s="35"/>
      <c r="L117" s="38"/>
    </row>
    <row r="118" spans="2:20" s="9" customFormat="1" ht="29.25" customHeight="1">
      <c r="B118" s="158"/>
      <c r="C118" s="159" t="s">
        <v>137</v>
      </c>
      <c r="D118" s="160" t="s">
        <v>63</v>
      </c>
      <c r="E118" s="160" t="s">
        <v>59</v>
      </c>
      <c r="F118" s="160" t="s">
        <v>60</v>
      </c>
      <c r="G118" s="160" t="s">
        <v>138</v>
      </c>
      <c r="H118" s="160" t="s">
        <v>139</v>
      </c>
      <c r="I118" s="161" t="s">
        <v>140</v>
      </c>
      <c r="J118" s="162" t="s">
        <v>132</v>
      </c>
      <c r="K118" s="163" t="s">
        <v>141</v>
      </c>
      <c r="L118" s="164"/>
      <c r="M118" s="70" t="s">
        <v>1</v>
      </c>
      <c r="N118" s="71" t="s">
        <v>42</v>
      </c>
      <c r="O118" s="71" t="s">
        <v>142</v>
      </c>
      <c r="P118" s="71" t="s">
        <v>143</v>
      </c>
      <c r="Q118" s="71" t="s">
        <v>144</v>
      </c>
      <c r="R118" s="71" t="s">
        <v>145</v>
      </c>
      <c r="S118" s="71" t="s">
        <v>146</v>
      </c>
      <c r="T118" s="72" t="s">
        <v>147</v>
      </c>
    </row>
    <row r="119" spans="2:63" s="1" customFormat="1" ht="22.9" customHeight="1">
      <c r="B119" s="34"/>
      <c r="C119" s="77" t="s">
        <v>148</v>
      </c>
      <c r="D119" s="35"/>
      <c r="E119" s="35"/>
      <c r="F119" s="35"/>
      <c r="G119" s="35"/>
      <c r="H119" s="35"/>
      <c r="I119" s="110"/>
      <c r="J119" s="165">
        <f>BK119</f>
        <v>0</v>
      </c>
      <c r="K119" s="35"/>
      <c r="L119" s="38"/>
      <c r="M119" s="73"/>
      <c r="N119" s="74"/>
      <c r="O119" s="74"/>
      <c r="P119" s="166">
        <f>P120</f>
        <v>0</v>
      </c>
      <c r="Q119" s="74"/>
      <c r="R119" s="166">
        <f>R120</f>
        <v>4.658268</v>
      </c>
      <c r="S119" s="74"/>
      <c r="T119" s="167">
        <f>T120</f>
        <v>0</v>
      </c>
      <c r="AT119" s="17" t="s">
        <v>77</v>
      </c>
      <c r="AU119" s="17" t="s">
        <v>134</v>
      </c>
      <c r="BK119" s="168">
        <f>BK120</f>
        <v>0</v>
      </c>
    </row>
    <row r="120" spans="2:63" s="10" customFormat="1" ht="25.9" customHeight="1">
      <c r="B120" s="169"/>
      <c r="C120" s="170"/>
      <c r="D120" s="171" t="s">
        <v>77</v>
      </c>
      <c r="E120" s="172" t="s">
        <v>183</v>
      </c>
      <c r="F120" s="172" t="s">
        <v>184</v>
      </c>
      <c r="G120" s="170"/>
      <c r="H120" s="170"/>
      <c r="I120" s="173"/>
      <c r="J120" s="174">
        <f>BK120</f>
        <v>0</v>
      </c>
      <c r="K120" s="170"/>
      <c r="L120" s="175"/>
      <c r="M120" s="176"/>
      <c r="N120" s="177"/>
      <c r="O120" s="177"/>
      <c r="P120" s="178">
        <f>P121+P126</f>
        <v>0</v>
      </c>
      <c r="Q120" s="177"/>
      <c r="R120" s="178">
        <f>R121+R126</f>
        <v>4.658268</v>
      </c>
      <c r="S120" s="177"/>
      <c r="T120" s="179">
        <f>T121+T126</f>
        <v>0</v>
      </c>
      <c r="AR120" s="180" t="s">
        <v>14</v>
      </c>
      <c r="AT120" s="181" t="s">
        <v>77</v>
      </c>
      <c r="AU120" s="181" t="s">
        <v>78</v>
      </c>
      <c r="AY120" s="180" t="s">
        <v>151</v>
      </c>
      <c r="BK120" s="182">
        <f>BK121+BK126</f>
        <v>0</v>
      </c>
    </row>
    <row r="121" spans="2:63" s="10" customFormat="1" ht="22.9" customHeight="1">
      <c r="B121" s="169"/>
      <c r="C121" s="170"/>
      <c r="D121" s="171" t="s">
        <v>77</v>
      </c>
      <c r="E121" s="208" t="s">
        <v>14</v>
      </c>
      <c r="F121" s="208" t="s">
        <v>185</v>
      </c>
      <c r="G121" s="170"/>
      <c r="H121" s="170"/>
      <c r="I121" s="173"/>
      <c r="J121" s="209">
        <f>BK121</f>
        <v>0</v>
      </c>
      <c r="K121" s="170"/>
      <c r="L121" s="175"/>
      <c r="M121" s="176"/>
      <c r="N121" s="177"/>
      <c r="O121" s="177"/>
      <c r="P121" s="178">
        <f>SUM(P122:P125)</f>
        <v>0</v>
      </c>
      <c r="Q121" s="177"/>
      <c r="R121" s="178">
        <f>SUM(R122:R125)</f>
        <v>0</v>
      </c>
      <c r="S121" s="177"/>
      <c r="T121" s="179">
        <f>SUM(T122:T125)</f>
        <v>0</v>
      </c>
      <c r="AR121" s="180" t="s">
        <v>14</v>
      </c>
      <c r="AT121" s="181" t="s">
        <v>77</v>
      </c>
      <c r="AU121" s="181" t="s">
        <v>14</v>
      </c>
      <c r="AY121" s="180" t="s">
        <v>151</v>
      </c>
      <c r="BK121" s="182">
        <f>SUM(BK122:BK125)</f>
        <v>0</v>
      </c>
    </row>
    <row r="122" spans="2:65" s="1" customFormat="1" ht="24" customHeight="1">
      <c r="B122" s="34"/>
      <c r="C122" s="183" t="s">
        <v>14</v>
      </c>
      <c r="D122" s="183" t="s">
        <v>153</v>
      </c>
      <c r="E122" s="184" t="s">
        <v>1664</v>
      </c>
      <c r="F122" s="185" t="s">
        <v>1665</v>
      </c>
      <c r="G122" s="186" t="s">
        <v>229</v>
      </c>
      <c r="H122" s="187">
        <v>11.2</v>
      </c>
      <c r="I122" s="188"/>
      <c r="J122" s="189">
        <f>ROUND(I122*H122,2)</f>
        <v>0</v>
      </c>
      <c r="K122" s="185" t="s">
        <v>157</v>
      </c>
      <c r="L122" s="38"/>
      <c r="M122" s="190" t="s">
        <v>1</v>
      </c>
      <c r="N122" s="191" t="s">
        <v>43</v>
      </c>
      <c r="O122" s="66"/>
      <c r="P122" s="192">
        <f>O122*H122</f>
        <v>0</v>
      </c>
      <c r="Q122" s="192">
        <v>0</v>
      </c>
      <c r="R122" s="192">
        <f>Q122*H122</f>
        <v>0</v>
      </c>
      <c r="S122" s="192">
        <v>0</v>
      </c>
      <c r="T122" s="193">
        <f>S122*H122</f>
        <v>0</v>
      </c>
      <c r="AR122" s="194" t="s">
        <v>167</v>
      </c>
      <c r="AT122" s="194" t="s">
        <v>153</v>
      </c>
      <c r="AU122" s="194" t="s">
        <v>87</v>
      </c>
      <c r="AY122" s="17" t="s">
        <v>151</v>
      </c>
      <c r="BE122" s="195">
        <f>IF(N122="základní",J122,0)</f>
        <v>0</v>
      </c>
      <c r="BF122" s="195">
        <f>IF(N122="snížená",J122,0)</f>
        <v>0</v>
      </c>
      <c r="BG122" s="195">
        <f>IF(N122="zákl. přenesená",J122,0)</f>
        <v>0</v>
      </c>
      <c r="BH122" s="195">
        <f>IF(N122="sníž. přenesená",J122,0)</f>
        <v>0</v>
      </c>
      <c r="BI122" s="195">
        <f>IF(N122="nulová",J122,0)</f>
        <v>0</v>
      </c>
      <c r="BJ122" s="17" t="s">
        <v>14</v>
      </c>
      <c r="BK122" s="195">
        <f>ROUND(I122*H122,2)</f>
        <v>0</v>
      </c>
      <c r="BL122" s="17" t="s">
        <v>167</v>
      </c>
      <c r="BM122" s="194" t="s">
        <v>1666</v>
      </c>
    </row>
    <row r="123" spans="2:51" s="12" customFormat="1" ht="11.25">
      <c r="B123" s="210"/>
      <c r="C123" s="211"/>
      <c r="D123" s="212" t="s">
        <v>202</v>
      </c>
      <c r="E123" s="213" t="s">
        <v>1</v>
      </c>
      <c r="F123" s="214" t="s">
        <v>1667</v>
      </c>
      <c r="G123" s="211"/>
      <c r="H123" s="215">
        <v>11.2</v>
      </c>
      <c r="I123" s="216"/>
      <c r="J123" s="211"/>
      <c r="K123" s="211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202</v>
      </c>
      <c r="AU123" s="221" t="s">
        <v>87</v>
      </c>
      <c r="AV123" s="12" t="s">
        <v>87</v>
      </c>
      <c r="AW123" s="12" t="s">
        <v>34</v>
      </c>
      <c r="AX123" s="12" t="s">
        <v>14</v>
      </c>
      <c r="AY123" s="221" t="s">
        <v>151</v>
      </c>
    </row>
    <row r="124" spans="2:65" s="1" customFormat="1" ht="24" customHeight="1">
      <c r="B124" s="34"/>
      <c r="C124" s="183" t="s">
        <v>87</v>
      </c>
      <c r="D124" s="183" t="s">
        <v>153</v>
      </c>
      <c r="E124" s="184" t="s">
        <v>1668</v>
      </c>
      <c r="F124" s="185" t="s">
        <v>1669</v>
      </c>
      <c r="G124" s="186" t="s">
        <v>229</v>
      </c>
      <c r="H124" s="187">
        <v>1.8</v>
      </c>
      <c r="I124" s="188"/>
      <c r="J124" s="189">
        <f>ROUND(I124*H124,2)</f>
        <v>0</v>
      </c>
      <c r="K124" s="185" t="s">
        <v>157</v>
      </c>
      <c r="L124" s="38"/>
      <c r="M124" s="190" t="s">
        <v>1</v>
      </c>
      <c r="N124" s="191" t="s">
        <v>43</v>
      </c>
      <c r="O124" s="66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AR124" s="194" t="s">
        <v>167</v>
      </c>
      <c r="AT124" s="194" t="s">
        <v>153</v>
      </c>
      <c r="AU124" s="194" t="s">
        <v>87</v>
      </c>
      <c r="AY124" s="17" t="s">
        <v>151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17" t="s">
        <v>14</v>
      </c>
      <c r="BK124" s="195">
        <f>ROUND(I124*H124,2)</f>
        <v>0</v>
      </c>
      <c r="BL124" s="17" t="s">
        <v>167</v>
      </c>
      <c r="BM124" s="194" t="s">
        <v>1670</v>
      </c>
    </row>
    <row r="125" spans="2:51" s="12" customFormat="1" ht="11.25">
      <c r="B125" s="210"/>
      <c r="C125" s="211"/>
      <c r="D125" s="212" t="s">
        <v>202</v>
      </c>
      <c r="E125" s="213" t="s">
        <v>1</v>
      </c>
      <c r="F125" s="214" t="s">
        <v>1671</v>
      </c>
      <c r="G125" s="211"/>
      <c r="H125" s="215">
        <v>1.8</v>
      </c>
      <c r="I125" s="216"/>
      <c r="J125" s="211"/>
      <c r="K125" s="211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202</v>
      </c>
      <c r="AU125" s="221" t="s">
        <v>87</v>
      </c>
      <c r="AV125" s="12" t="s">
        <v>87</v>
      </c>
      <c r="AW125" s="12" t="s">
        <v>34</v>
      </c>
      <c r="AX125" s="12" t="s">
        <v>14</v>
      </c>
      <c r="AY125" s="221" t="s">
        <v>151</v>
      </c>
    </row>
    <row r="126" spans="2:63" s="10" customFormat="1" ht="22.9" customHeight="1">
      <c r="B126" s="169"/>
      <c r="C126" s="170"/>
      <c r="D126" s="171" t="s">
        <v>77</v>
      </c>
      <c r="E126" s="208" t="s">
        <v>163</v>
      </c>
      <c r="F126" s="208" t="s">
        <v>377</v>
      </c>
      <c r="G126" s="170"/>
      <c r="H126" s="170"/>
      <c r="I126" s="173"/>
      <c r="J126" s="209">
        <f>BK126</f>
        <v>0</v>
      </c>
      <c r="K126" s="170"/>
      <c r="L126" s="175"/>
      <c r="M126" s="176"/>
      <c r="N126" s="177"/>
      <c r="O126" s="177"/>
      <c r="P126" s="178">
        <f>SUM(P127:P140)</f>
        <v>0</v>
      </c>
      <c r="Q126" s="177"/>
      <c r="R126" s="178">
        <f>SUM(R127:R140)</f>
        <v>4.658268</v>
      </c>
      <c r="S126" s="177"/>
      <c r="T126" s="179">
        <f>SUM(T127:T140)</f>
        <v>0</v>
      </c>
      <c r="AR126" s="180" t="s">
        <v>14</v>
      </c>
      <c r="AT126" s="181" t="s">
        <v>77</v>
      </c>
      <c r="AU126" s="181" t="s">
        <v>14</v>
      </c>
      <c r="AY126" s="180" t="s">
        <v>151</v>
      </c>
      <c r="BK126" s="182">
        <f>SUM(BK127:BK140)</f>
        <v>0</v>
      </c>
    </row>
    <row r="127" spans="2:65" s="1" customFormat="1" ht="24" customHeight="1">
      <c r="B127" s="34"/>
      <c r="C127" s="183" t="s">
        <v>163</v>
      </c>
      <c r="D127" s="183" t="s">
        <v>153</v>
      </c>
      <c r="E127" s="184" t="s">
        <v>1672</v>
      </c>
      <c r="F127" s="185" t="s">
        <v>1673</v>
      </c>
      <c r="G127" s="186" t="s">
        <v>1336</v>
      </c>
      <c r="H127" s="187">
        <v>1</v>
      </c>
      <c r="I127" s="188"/>
      <c r="J127" s="189">
        <f>ROUND(I127*H127,2)</f>
        <v>0</v>
      </c>
      <c r="K127" s="185" t="s">
        <v>1674</v>
      </c>
      <c r="L127" s="38"/>
      <c r="M127" s="190" t="s">
        <v>1</v>
      </c>
      <c r="N127" s="191" t="s">
        <v>43</v>
      </c>
      <c r="O127" s="66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AR127" s="194" t="s">
        <v>167</v>
      </c>
      <c r="AT127" s="194" t="s">
        <v>153</v>
      </c>
      <c r="AU127" s="194" t="s">
        <v>87</v>
      </c>
      <c r="AY127" s="17" t="s">
        <v>151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17" t="s">
        <v>14</v>
      </c>
      <c r="BK127" s="195">
        <f>ROUND(I127*H127,2)</f>
        <v>0</v>
      </c>
      <c r="BL127" s="17" t="s">
        <v>167</v>
      </c>
      <c r="BM127" s="194" t="s">
        <v>1675</v>
      </c>
    </row>
    <row r="128" spans="2:65" s="1" customFormat="1" ht="24" customHeight="1">
      <c r="B128" s="34"/>
      <c r="C128" s="183" t="s">
        <v>167</v>
      </c>
      <c r="D128" s="183" t="s">
        <v>153</v>
      </c>
      <c r="E128" s="184" t="s">
        <v>1676</v>
      </c>
      <c r="F128" s="185" t="s">
        <v>1677</v>
      </c>
      <c r="G128" s="186" t="s">
        <v>412</v>
      </c>
      <c r="H128" s="187">
        <v>18</v>
      </c>
      <c r="I128" s="188"/>
      <c r="J128" s="189">
        <f>ROUND(I128*H128,2)</f>
        <v>0</v>
      </c>
      <c r="K128" s="185" t="s">
        <v>157</v>
      </c>
      <c r="L128" s="38"/>
      <c r="M128" s="190" t="s">
        <v>1</v>
      </c>
      <c r="N128" s="191" t="s">
        <v>43</v>
      </c>
      <c r="O128" s="66"/>
      <c r="P128" s="192">
        <f>O128*H128</f>
        <v>0</v>
      </c>
      <c r="Q128" s="192">
        <v>0.17489</v>
      </c>
      <c r="R128" s="192">
        <f>Q128*H128</f>
        <v>3.14802</v>
      </c>
      <c r="S128" s="192">
        <v>0</v>
      </c>
      <c r="T128" s="193">
        <f>S128*H128</f>
        <v>0</v>
      </c>
      <c r="AR128" s="194" t="s">
        <v>167</v>
      </c>
      <c r="AT128" s="194" t="s">
        <v>153</v>
      </c>
      <c r="AU128" s="194" t="s">
        <v>87</v>
      </c>
      <c r="AY128" s="17" t="s">
        <v>151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17" t="s">
        <v>14</v>
      </c>
      <c r="BK128" s="195">
        <f>ROUND(I128*H128,2)</f>
        <v>0</v>
      </c>
      <c r="BL128" s="17" t="s">
        <v>167</v>
      </c>
      <c r="BM128" s="194" t="s">
        <v>1678</v>
      </c>
    </row>
    <row r="129" spans="2:51" s="12" customFormat="1" ht="11.25">
      <c r="B129" s="210"/>
      <c r="C129" s="211"/>
      <c r="D129" s="212" t="s">
        <v>202</v>
      </c>
      <c r="E129" s="213" t="s">
        <v>1</v>
      </c>
      <c r="F129" s="214" t="s">
        <v>1679</v>
      </c>
      <c r="G129" s="211"/>
      <c r="H129" s="215">
        <v>17.5</v>
      </c>
      <c r="I129" s="216"/>
      <c r="J129" s="211"/>
      <c r="K129" s="211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202</v>
      </c>
      <c r="AU129" s="221" t="s">
        <v>87</v>
      </c>
      <c r="AV129" s="12" t="s">
        <v>87</v>
      </c>
      <c r="AW129" s="12" t="s">
        <v>34</v>
      </c>
      <c r="AX129" s="12" t="s">
        <v>78</v>
      </c>
      <c r="AY129" s="221" t="s">
        <v>151</v>
      </c>
    </row>
    <row r="130" spans="2:51" s="12" customFormat="1" ht="11.25">
      <c r="B130" s="210"/>
      <c r="C130" s="211"/>
      <c r="D130" s="212" t="s">
        <v>202</v>
      </c>
      <c r="E130" s="213" t="s">
        <v>1</v>
      </c>
      <c r="F130" s="214" t="s">
        <v>1680</v>
      </c>
      <c r="G130" s="211"/>
      <c r="H130" s="215">
        <v>18</v>
      </c>
      <c r="I130" s="216"/>
      <c r="J130" s="211"/>
      <c r="K130" s="211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202</v>
      </c>
      <c r="AU130" s="221" t="s">
        <v>87</v>
      </c>
      <c r="AV130" s="12" t="s">
        <v>87</v>
      </c>
      <c r="AW130" s="12" t="s">
        <v>34</v>
      </c>
      <c r="AX130" s="12" t="s">
        <v>14</v>
      </c>
      <c r="AY130" s="221" t="s">
        <v>151</v>
      </c>
    </row>
    <row r="131" spans="2:65" s="1" customFormat="1" ht="16.5" customHeight="1">
      <c r="B131" s="34"/>
      <c r="C131" s="236" t="s">
        <v>150</v>
      </c>
      <c r="D131" s="236" t="s">
        <v>318</v>
      </c>
      <c r="E131" s="237" t="s">
        <v>1681</v>
      </c>
      <c r="F131" s="238" t="s">
        <v>1682</v>
      </c>
      <c r="G131" s="239" t="s">
        <v>229</v>
      </c>
      <c r="H131" s="240">
        <v>35</v>
      </c>
      <c r="I131" s="241"/>
      <c r="J131" s="242">
        <f>ROUND(I131*H131,2)</f>
        <v>0</v>
      </c>
      <c r="K131" s="238" t="s">
        <v>157</v>
      </c>
      <c r="L131" s="243"/>
      <c r="M131" s="244" t="s">
        <v>1</v>
      </c>
      <c r="N131" s="245" t="s">
        <v>43</v>
      </c>
      <c r="O131" s="66"/>
      <c r="P131" s="192">
        <f>O131*H131</f>
        <v>0</v>
      </c>
      <c r="Q131" s="192">
        <v>0.0012</v>
      </c>
      <c r="R131" s="192">
        <f>Q131*H131</f>
        <v>0.041999999999999996</v>
      </c>
      <c r="S131" s="192">
        <v>0</v>
      </c>
      <c r="T131" s="193">
        <f>S131*H131</f>
        <v>0</v>
      </c>
      <c r="AR131" s="194" t="s">
        <v>234</v>
      </c>
      <c r="AT131" s="194" t="s">
        <v>318</v>
      </c>
      <c r="AU131" s="194" t="s">
        <v>87</v>
      </c>
      <c r="AY131" s="17" t="s">
        <v>151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17" t="s">
        <v>14</v>
      </c>
      <c r="BK131" s="195">
        <f>ROUND(I131*H131,2)</f>
        <v>0</v>
      </c>
      <c r="BL131" s="17" t="s">
        <v>167</v>
      </c>
      <c r="BM131" s="194" t="s">
        <v>1683</v>
      </c>
    </row>
    <row r="132" spans="2:65" s="1" customFormat="1" ht="16.5" customHeight="1">
      <c r="B132" s="34"/>
      <c r="C132" s="236" t="s">
        <v>174</v>
      </c>
      <c r="D132" s="236" t="s">
        <v>318</v>
      </c>
      <c r="E132" s="237" t="s">
        <v>1684</v>
      </c>
      <c r="F132" s="238" t="s">
        <v>1685</v>
      </c>
      <c r="G132" s="239" t="s">
        <v>229</v>
      </c>
      <c r="H132" s="240">
        <v>105</v>
      </c>
      <c r="I132" s="241"/>
      <c r="J132" s="242">
        <f>ROUND(I132*H132,2)</f>
        <v>0</v>
      </c>
      <c r="K132" s="238" t="s">
        <v>157</v>
      </c>
      <c r="L132" s="243"/>
      <c r="M132" s="244" t="s">
        <v>1</v>
      </c>
      <c r="N132" s="245" t="s">
        <v>43</v>
      </c>
      <c r="O132" s="66"/>
      <c r="P132" s="192">
        <f>O132*H132</f>
        <v>0</v>
      </c>
      <c r="Q132" s="192">
        <v>4E-05</v>
      </c>
      <c r="R132" s="192">
        <f>Q132*H132</f>
        <v>0.004200000000000001</v>
      </c>
      <c r="S132" s="192">
        <v>0</v>
      </c>
      <c r="T132" s="193">
        <f>S132*H132</f>
        <v>0</v>
      </c>
      <c r="AR132" s="194" t="s">
        <v>234</v>
      </c>
      <c r="AT132" s="194" t="s">
        <v>318</v>
      </c>
      <c r="AU132" s="194" t="s">
        <v>87</v>
      </c>
      <c r="AY132" s="17" t="s">
        <v>151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17" t="s">
        <v>14</v>
      </c>
      <c r="BK132" s="195">
        <f>ROUND(I132*H132,2)</f>
        <v>0</v>
      </c>
      <c r="BL132" s="17" t="s">
        <v>167</v>
      </c>
      <c r="BM132" s="194" t="s">
        <v>1686</v>
      </c>
    </row>
    <row r="133" spans="2:51" s="12" customFormat="1" ht="22.5">
      <c r="B133" s="210"/>
      <c r="C133" s="211"/>
      <c r="D133" s="212" t="s">
        <v>202</v>
      </c>
      <c r="E133" s="213" t="s">
        <v>1</v>
      </c>
      <c r="F133" s="214" t="s">
        <v>1687</v>
      </c>
      <c r="G133" s="211"/>
      <c r="H133" s="215">
        <v>105</v>
      </c>
      <c r="I133" s="216"/>
      <c r="J133" s="211"/>
      <c r="K133" s="211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202</v>
      </c>
      <c r="AU133" s="221" t="s">
        <v>87</v>
      </c>
      <c r="AV133" s="12" t="s">
        <v>87</v>
      </c>
      <c r="AW133" s="12" t="s">
        <v>34</v>
      </c>
      <c r="AX133" s="12" t="s">
        <v>14</v>
      </c>
      <c r="AY133" s="221" t="s">
        <v>151</v>
      </c>
    </row>
    <row r="134" spans="2:65" s="1" customFormat="1" ht="24" customHeight="1">
      <c r="B134" s="34"/>
      <c r="C134" s="236" t="s">
        <v>152</v>
      </c>
      <c r="D134" s="236" t="s">
        <v>318</v>
      </c>
      <c r="E134" s="237" t="s">
        <v>1688</v>
      </c>
      <c r="F134" s="238" t="s">
        <v>1689</v>
      </c>
      <c r="G134" s="239" t="s">
        <v>412</v>
      </c>
      <c r="H134" s="240">
        <v>6</v>
      </c>
      <c r="I134" s="241"/>
      <c r="J134" s="242">
        <f>ROUND(I134*H134,2)</f>
        <v>0</v>
      </c>
      <c r="K134" s="238" t="s">
        <v>157</v>
      </c>
      <c r="L134" s="243"/>
      <c r="M134" s="244" t="s">
        <v>1</v>
      </c>
      <c r="N134" s="245" t="s">
        <v>43</v>
      </c>
      <c r="O134" s="66"/>
      <c r="P134" s="192">
        <f>O134*H134</f>
        <v>0</v>
      </c>
      <c r="Q134" s="192">
        <v>0.002</v>
      </c>
      <c r="R134" s="192">
        <f>Q134*H134</f>
        <v>0.012</v>
      </c>
      <c r="S134" s="192">
        <v>0</v>
      </c>
      <c r="T134" s="193">
        <f>S134*H134</f>
        <v>0</v>
      </c>
      <c r="AR134" s="194" t="s">
        <v>234</v>
      </c>
      <c r="AT134" s="194" t="s">
        <v>318</v>
      </c>
      <c r="AU134" s="194" t="s">
        <v>87</v>
      </c>
      <c r="AY134" s="17" t="s">
        <v>151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17" t="s">
        <v>14</v>
      </c>
      <c r="BK134" s="195">
        <f>ROUND(I134*H134,2)</f>
        <v>0</v>
      </c>
      <c r="BL134" s="17" t="s">
        <v>167</v>
      </c>
      <c r="BM134" s="194" t="s">
        <v>1690</v>
      </c>
    </row>
    <row r="135" spans="2:65" s="1" customFormat="1" ht="24" customHeight="1">
      <c r="B135" s="34"/>
      <c r="C135" s="236" t="s">
        <v>234</v>
      </c>
      <c r="D135" s="236" t="s">
        <v>318</v>
      </c>
      <c r="E135" s="237" t="s">
        <v>1691</v>
      </c>
      <c r="F135" s="238" t="s">
        <v>1692</v>
      </c>
      <c r="G135" s="239" t="s">
        <v>229</v>
      </c>
      <c r="H135" s="240">
        <v>39.2</v>
      </c>
      <c r="I135" s="241"/>
      <c r="J135" s="242">
        <f>ROUND(I135*H135,2)</f>
        <v>0</v>
      </c>
      <c r="K135" s="238" t="s">
        <v>157</v>
      </c>
      <c r="L135" s="243"/>
      <c r="M135" s="244" t="s">
        <v>1</v>
      </c>
      <c r="N135" s="245" t="s">
        <v>43</v>
      </c>
      <c r="O135" s="66"/>
      <c r="P135" s="192">
        <f>O135*H135</f>
        <v>0</v>
      </c>
      <c r="Q135" s="192">
        <v>0.00669</v>
      </c>
      <c r="R135" s="192">
        <f>Q135*H135</f>
        <v>0.26224800000000004</v>
      </c>
      <c r="S135" s="192">
        <v>0</v>
      </c>
      <c r="T135" s="193">
        <f>S135*H135</f>
        <v>0</v>
      </c>
      <c r="AR135" s="194" t="s">
        <v>234</v>
      </c>
      <c r="AT135" s="194" t="s">
        <v>318</v>
      </c>
      <c r="AU135" s="194" t="s">
        <v>87</v>
      </c>
      <c r="AY135" s="17" t="s">
        <v>151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17" t="s">
        <v>14</v>
      </c>
      <c r="BK135" s="195">
        <f>ROUND(I135*H135,2)</f>
        <v>0</v>
      </c>
      <c r="BL135" s="17" t="s">
        <v>167</v>
      </c>
      <c r="BM135" s="194" t="s">
        <v>1693</v>
      </c>
    </row>
    <row r="136" spans="2:51" s="12" customFormat="1" ht="11.25">
      <c r="B136" s="210"/>
      <c r="C136" s="211"/>
      <c r="D136" s="212" t="s">
        <v>202</v>
      </c>
      <c r="E136" s="213" t="s">
        <v>1</v>
      </c>
      <c r="F136" s="214" t="s">
        <v>1694</v>
      </c>
      <c r="G136" s="211"/>
      <c r="H136" s="215">
        <v>39.2</v>
      </c>
      <c r="I136" s="216"/>
      <c r="J136" s="211"/>
      <c r="K136" s="211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202</v>
      </c>
      <c r="AU136" s="221" t="s">
        <v>87</v>
      </c>
      <c r="AV136" s="12" t="s">
        <v>87</v>
      </c>
      <c r="AW136" s="12" t="s">
        <v>34</v>
      </c>
      <c r="AX136" s="12" t="s">
        <v>14</v>
      </c>
      <c r="AY136" s="221" t="s">
        <v>151</v>
      </c>
    </row>
    <row r="137" spans="2:65" s="1" customFormat="1" ht="16.5" customHeight="1">
      <c r="B137" s="34"/>
      <c r="C137" s="236" t="s">
        <v>217</v>
      </c>
      <c r="D137" s="236" t="s">
        <v>318</v>
      </c>
      <c r="E137" s="237" t="s">
        <v>1695</v>
      </c>
      <c r="F137" s="238" t="s">
        <v>1696</v>
      </c>
      <c r="G137" s="239" t="s">
        <v>237</v>
      </c>
      <c r="H137" s="240">
        <v>0.061</v>
      </c>
      <c r="I137" s="241"/>
      <c r="J137" s="242">
        <f>ROUND(I137*H137,2)</f>
        <v>0</v>
      </c>
      <c r="K137" s="238" t="s">
        <v>157</v>
      </c>
      <c r="L137" s="243"/>
      <c r="M137" s="244" t="s">
        <v>1</v>
      </c>
      <c r="N137" s="245" t="s">
        <v>43</v>
      </c>
      <c r="O137" s="66"/>
      <c r="P137" s="192">
        <f>O137*H137</f>
        <v>0</v>
      </c>
      <c r="Q137" s="192">
        <v>1</v>
      </c>
      <c r="R137" s="192">
        <f>Q137*H137</f>
        <v>0.061</v>
      </c>
      <c r="S137" s="192">
        <v>0</v>
      </c>
      <c r="T137" s="193">
        <f>S137*H137</f>
        <v>0</v>
      </c>
      <c r="AR137" s="194" t="s">
        <v>234</v>
      </c>
      <c r="AT137" s="194" t="s">
        <v>318</v>
      </c>
      <c r="AU137" s="194" t="s">
        <v>87</v>
      </c>
      <c r="AY137" s="17" t="s">
        <v>151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17" t="s">
        <v>14</v>
      </c>
      <c r="BK137" s="195">
        <f>ROUND(I137*H137,2)</f>
        <v>0</v>
      </c>
      <c r="BL137" s="17" t="s">
        <v>167</v>
      </c>
      <c r="BM137" s="194" t="s">
        <v>1697</v>
      </c>
    </row>
    <row r="138" spans="2:51" s="12" customFormat="1" ht="11.25">
      <c r="B138" s="210"/>
      <c r="C138" s="211"/>
      <c r="D138" s="212" t="s">
        <v>202</v>
      </c>
      <c r="E138" s="213" t="s">
        <v>1</v>
      </c>
      <c r="F138" s="214" t="s">
        <v>1698</v>
      </c>
      <c r="G138" s="211"/>
      <c r="H138" s="215">
        <v>0.061</v>
      </c>
      <c r="I138" s="216"/>
      <c r="J138" s="211"/>
      <c r="K138" s="211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202</v>
      </c>
      <c r="AU138" s="221" t="s">
        <v>87</v>
      </c>
      <c r="AV138" s="12" t="s">
        <v>87</v>
      </c>
      <c r="AW138" s="12" t="s">
        <v>34</v>
      </c>
      <c r="AX138" s="12" t="s">
        <v>14</v>
      </c>
      <c r="AY138" s="221" t="s">
        <v>151</v>
      </c>
    </row>
    <row r="139" spans="2:65" s="1" customFormat="1" ht="24" customHeight="1">
      <c r="B139" s="34"/>
      <c r="C139" s="183" t="s">
        <v>247</v>
      </c>
      <c r="D139" s="183" t="s">
        <v>153</v>
      </c>
      <c r="E139" s="184" t="s">
        <v>1699</v>
      </c>
      <c r="F139" s="185" t="s">
        <v>1700</v>
      </c>
      <c r="G139" s="186" t="s">
        <v>412</v>
      </c>
      <c r="H139" s="187">
        <v>17</v>
      </c>
      <c r="I139" s="188"/>
      <c r="J139" s="189">
        <f>ROUND(I139*H139,2)</f>
        <v>0</v>
      </c>
      <c r="K139" s="185" t="s">
        <v>157</v>
      </c>
      <c r="L139" s="38"/>
      <c r="M139" s="190" t="s">
        <v>1</v>
      </c>
      <c r="N139" s="191" t="s">
        <v>43</v>
      </c>
      <c r="O139" s="66"/>
      <c r="P139" s="192">
        <f>O139*H139</f>
        <v>0</v>
      </c>
      <c r="Q139" s="192">
        <v>0.0004</v>
      </c>
      <c r="R139" s="192">
        <f>Q139*H139</f>
        <v>0.0068000000000000005</v>
      </c>
      <c r="S139" s="192">
        <v>0</v>
      </c>
      <c r="T139" s="193">
        <f>S139*H139</f>
        <v>0</v>
      </c>
      <c r="AR139" s="194" t="s">
        <v>167</v>
      </c>
      <c r="AT139" s="194" t="s">
        <v>153</v>
      </c>
      <c r="AU139" s="194" t="s">
        <v>87</v>
      </c>
      <c r="AY139" s="17" t="s">
        <v>151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17" t="s">
        <v>14</v>
      </c>
      <c r="BK139" s="195">
        <f>ROUND(I139*H139,2)</f>
        <v>0</v>
      </c>
      <c r="BL139" s="17" t="s">
        <v>167</v>
      </c>
      <c r="BM139" s="194" t="s">
        <v>1701</v>
      </c>
    </row>
    <row r="140" spans="2:65" s="1" customFormat="1" ht="16.5" customHeight="1">
      <c r="B140" s="34"/>
      <c r="C140" s="236" t="s">
        <v>252</v>
      </c>
      <c r="D140" s="236" t="s">
        <v>318</v>
      </c>
      <c r="E140" s="237" t="s">
        <v>1702</v>
      </c>
      <c r="F140" s="238" t="s">
        <v>1703</v>
      </c>
      <c r="G140" s="239" t="s">
        <v>412</v>
      </c>
      <c r="H140" s="240">
        <v>17</v>
      </c>
      <c r="I140" s="241"/>
      <c r="J140" s="242">
        <f>ROUND(I140*H140,2)</f>
        <v>0</v>
      </c>
      <c r="K140" s="238" t="s">
        <v>157</v>
      </c>
      <c r="L140" s="243"/>
      <c r="M140" s="272" t="s">
        <v>1</v>
      </c>
      <c r="N140" s="273" t="s">
        <v>43</v>
      </c>
      <c r="O140" s="198"/>
      <c r="P140" s="199">
        <f>O140*H140</f>
        <v>0</v>
      </c>
      <c r="Q140" s="199">
        <v>0.066</v>
      </c>
      <c r="R140" s="199">
        <f>Q140*H140</f>
        <v>1.122</v>
      </c>
      <c r="S140" s="199">
        <v>0</v>
      </c>
      <c r="T140" s="200">
        <f>S140*H140</f>
        <v>0</v>
      </c>
      <c r="AR140" s="194" t="s">
        <v>234</v>
      </c>
      <c r="AT140" s="194" t="s">
        <v>318</v>
      </c>
      <c r="AU140" s="194" t="s">
        <v>87</v>
      </c>
      <c r="AY140" s="17" t="s">
        <v>151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7" t="s">
        <v>14</v>
      </c>
      <c r="BK140" s="195">
        <f>ROUND(I140*H140,2)</f>
        <v>0</v>
      </c>
      <c r="BL140" s="17" t="s">
        <v>167</v>
      </c>
      <c r="BM140" s="194" t="s">
        <v>1704</v>
      </c>
    </row>
    <row r="141" spans="2:12" s="1" customFormat="1" ht="6.95" customHeight="1">
      <c r="B141" s="49"/>
      <c r="C141" s="50"/>
      <c r="D141" s="50"/>
      <c r="E141" s="50"/>
      <c r="F141" s="50"/>
      <c r="G141" s="50"/>
      <c r="H141" s="50"/>
      <c r="I141" s="142"/>
      <c r="J141" s="50"/>
      <c r="K141" s="50"/>
      <c r="L141" s="38"/>
    </row>
  </sheetData>
  <sheetProtection algorithmName="SHA-512" hashValue="CThKrqlR5BePhwjxoxxlUMd206FYojzl90FBtgy3shI8ZX17yag5qaykCwRv7HDc499S2ZXX8jn4eMDcS0dJGA==" saltValue="Cm5fWLFzOOfpL3yk0PCOKVOViBssUuTq/Su4UPMZzDOqWZoWmLcYc/xUjaHoxxM1SZ69wvQKWxGzGP3o80rMcA==" spinCount="100000" sheet="1" objects="1" scenarios="1" formatColumns="0" formatRows="0" autoFilter="0"/>
  <autoFilter ref="C118:K14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105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127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16" t="str">
        <f>'Rekapitulace stavby'!K6</f>
        <v>Rozšíření kapacit zázemí ZŠ Šlapanice - pavilon G</v>
      </c>
      <c r="F7" s="317"/>
      <c r="G7" s="317"/>
      <c r="H7" s="317"/>
      <c r="L7" s="20"/>
    </row>
    <row r="8" spans="2:12" s="1" customFormat="1" ht="12" customHeight="1">
      <c r="B8" s="38"/>
      <c r="D8" s="109" t="s">
        <v>128</v>
      </c>
      <c r="I8" s="110"/>
      <c r="L8" s="38"/>
    </row>
    <row r="9" spans="2:12" s="1" customFormat="1" ht="36.95" customHeight="1">
      <c r="B9" s="38"/>
      <c r="E9" s="318" t="s">
        <v>1705</v>
      </c>
      <c r="F9" s="319"/>
      <c r="G9" s="319"/>
      <c r="H9" s="31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36</v>
      </c>
      <c r="I12" s="112" t="s">
        <v>22</v>
      </c>
      <c r="J12" s="113" t="str">
        <f>'Rekapitulace stavby'!AN8</f>
        <v>11. 12. 2018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>00282651</v>
      </c>
      <c r="L14" s="38"/>
    </row>
    <row r="15" spans="2:12" s="1" customFormat="1" ht="18" customHeight="1">
      <c r="B15" s="38"/>
      <c r="E15" s="111" t="str">
        <f>IF('Rekapitulace stavby'!E11="","",'Rekapitulace stavby'!E11)</f>
        <v>Město Šlapanice</v>
      </c>
      <c r="I15" s="112" t="s">
        <v>28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29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0" t="str">
        <f>'Rekapitulace stavby'!E14</f>
        <v>Vyplň údaj</v>
      </c>
      <c r="F18" s="321"/>
      <c r="G18" s="321"/>
      <c r="H18" s="321"/>
      <c r="I18" s="112" t="s">
        <v>28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31</v>
      </c>
      <c r="I20" s="112" t="s">
        <v>25</v>
      </c>
      <c r="J20" s="111" t="str">
        <f>IF('Rekapitulace stavby'!AN16="","",'Rekapitulace stavby'!AN16)</f>
        <v>04679199</v>
      </c>
      <c r="L20" s="38"/>
    </row>
    <row r="21" spans="2:12" s="1" customFormat="1" ht="18" customHeight="1">
      <c r="B21" s="38"/>
      <c r="E21" s="111" t="str">
        <f>IF('Rekapitulace stavby'!E17="","",'Rekapitulace stavby'!E17)</f>
        <v>T PROJEKT AED s.r.o.</v>
      </c>
      <c r="I21" s="112" t="s">
        <v>28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35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28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22" t="s">
        <v>1</v>
      </c>
      <c r="F27" s="322"/>
      <c r="G27" s="322"/>
      <c r="H27" s="32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ROUND(J120,2)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ROUND((SUM(BE120:BE141)),2)</f>
        <v>0</v>
      </c>
      <c r="I33" s="123">
        <v>0.21</v>
      </c>
      <c r="J33" s="122">
        <f>ROUND(((SUM(BE120:BE141))*I33),2)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ROUND((SUM(BF120:BF141)),2)</f>
        <v>0</v>
      </c>
      <c r="I34" s="123">
        <v>0.15</v>
      </c>
      <c r="J34" s="122">
        <f>ROUND(((SUM(BF120:BF141))*I34),2)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ROUND((SUM(BG120:BG141)),2)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ROUND((SUM(BH120:BH141)),2)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ROUND((SUM(BI120:BI141)),2)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130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3" t="str">
        <f>E7</f>
        <v>Rozšíření kapacit zázemí ZŠ Šlapanice - pavilon G</v>
      </c>
      <c r="F85" s="324"/>
      <c r="G85" s="324"/>
      <c r="H85" s="324"/>
      <c r="I85" s="110"/>
      <c r="J85" s="35"/>
      <c r="K85" s="35"/>
      <c r="L85" s="38"/>
    </row>
    <row r="86" spans="2:12" s="1" customFormat="1" ht="12" customHeight="1">
      <c r="B86" s="34"/>
      <c r="C86" s="29" t="s">
        <v>128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95" t="str">
        <f>E9</f>
        <v>SO 06 - Přípojka kanalizace</v>
      </c>
      <c r="F87" s="325"/>
      <c r="G87" s="325"/>
      <c r="H87" s="32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11. 12. 2018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Město Šlapanice</v>
      </c>
      <c r="G91" s="35"/>
      <c r="H91" s="35"/>
      <c r="I91" s="112" t="s">
        <v>31</v>
      </c>
      <c r="J91" s="32" t="str">
        <f>E21</f>
        <v>T PROJEKT AED s.r.o.</v>
      </c>
      <c r="K91" s="35"/>
      <c r="L91" s="38"/>
    </row>
    <row r="92" spans="2:12" s="1" customFormat="1" ht="15.2" customHeight="1">
      <c r="B92" s="34"/>
      <c r="C92" s="29" t="s">
        <v>29</v>
      </c>
      <c r="D92" s="35"/>
      <c r="E92" s="35"/>
      <c r="F92" s="27" t="str">
        <f>IF(E18="","",E18)</f>
        <v>Vyplň údaj</v>
      </c>
      <c r="G92" s="35"/>
      <c r="H92" s="35"/>
      <c r="I92" s="112" t="s">
        <v>35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131</v>
      </c>
      <c r="D94" s="147"/>
      <c r="E94" s="147"/>
      <c r="F94" s="147"/>
      <c r="G94" s="147"/>
      <c r="H94" s="147"/>
      <c r="I94" s="148"/>
      <c r="J94" s="149" t="s">
        <v>132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133</v>
      </c>
      <c r="D96" s="35"/>
      <c r="E96" s="35"/>
      <c r="F96" s="35"/>
      <c r="G96" s="35"/>
      <c r="H96" s="35"/>
      <c r="I96" s="110"/>
      <c r="J96" s="79">
        <f>J120</f>
        <v>0</v>
      </c>
      <c r="K96" s="35"/>
      <c r="L96" s="38"/>
      <c r="AU96" s="17" t="s">
        <v>134</v>
      </c>
    </row>
    <row r="97" spans="2:12" s="8" customFormat="1" ht="24.95" customHeight="1">
      <c r="B97" s="151"/>
      <c r="C97" s="152"/>
      <c r="D97" s="153" t="s">
        <v>1706</v>
      </c>
      <c r="E97" s="154"/>
      <c r="F97" s="154"/>
      <c r="G97" s="154"/>
      <c r="H97" s="154"/>
      <c r="I97" s="155"/>
      <c r="J97" s="156">
        <f>J121</f>
        <v>0</v>
      </c>
      <c r="K97" s="152"/>
      <c r="L97" s="157"/>
    </row>
    <row r="98" spans="2:12" s="8" customFormat="1" ht="24.95" customHeight="1">
      <c r="B98" s="151"/>
      <c r="C98" s="152"/>
      <c r="D98" s="153" t="s">
        <v>1707</v>
      </c>
      <c r="E98" s="154"/>
      <c r="F98" s="154"/>
      <c r="G98" s="154"/>
      <c r="H98" s="154"/>
      <c r="I98" s="155"/>
      <c r="J98" s="156">
        <f>J132</f>
        <v>0</v>
      </c>
      <c r="K98" s="152"/>
      <c r="L98" s="157"/>
    </row>
    <row r="99" spans="2:12" s="8" customFormat="1" ht="24.95" customHeight="1">
      <c r="B99" s="151"/>
      <c r="C99" s="152"/>
      <c r="D99" s="153" t="s">
        <v>1708</v>
      </c>
      <c r="E99" s="154"/>
      <c r="F99" s="154"/>
      <c r="G99" s="154"/>
      <c r="H99" s="154"/>
      <c r="I99" s="155"/>
      <c r="J99" s="156">
        <f>J134</f>
        <v>0</v>
      </c>
      <c r="K99" s="152"/>
      <c r="L99" s="157"/>
    </row>
    <row r="100" spans="2:12" s="8" customFormat="1" ht="24.95" customHeight="1">
      <c r="B100" s="151"/>
      <c r="C100" s="152"/>
      <c r="D100" s="153" t="s">
        <v>1709</v>
      </c>
      <c r="E100" s="154"/>
      <c r="F100" s="154"/>
      <c r="G100" s="154"/>
      <c r="H100" s="154"/>
      <c r="I100" s="155"/>
      <c r="J100" s="156">
        <f>J138</f>
        <v>0</v>
      </c>
      <c r="K100" s="152"/>
      <c r="L100" s="157"/>
    </row>
    <row r="101" spans="2:12" s="1" customFormat="1" ht="21.75" customHeight="1">
      <c r="B101" s="34"/>
      <c r="C101" s="35"/>
      <c r="D101" s="35"/>
      <c r="E101" s="35"/>
      <c r="F101" s="35"/>
      <c r="G101" s="35"/>
      <c r="H101" s="35"/>
      <c r="I101" s="110"/>
      <c r="J101" s="35"/>
      <c r="K101" s="35"/>
      <c r="L101" s="38"/>
    </row>
    <row r="102" spans="2:12" s="1" customFormat="1" ht="6.95" customHeight="1">
      <c r="B102" s="49"/>
      <c r="C102" s="50"/>
      <c r="D102" s="50"/>
      <c r="E102" s="50"/>
      <c r="F102" s="50"/>
      <c r="G102" s="50"/>
      <c r="H102" s="50"/>
      <c r="I102" s="142"/>
      <c r="J102" s="50"/>
      <c r="K102" s="50"/>
      <c r="L102" s="38"/>
    </row>
    <row r="106" spans="2:12" s="1" customFormat="1" ht="6.95" customHeight="1">
      <c r="B106" s="51"/>
      <c r="C106" s="52"/>
      <c r="D106" s="52"/>
      <c r="E106" s="52"/>
      <c r="F106" s="52"/>
      <c r="G106" s="52"/>
      <c r="H106" s="52"/>
      <c r="I106" s="145"/>
      <c r="J106" s="52"/>
      <c r="K106" s="52"/>
      <c r="L106" s="38"/>
    </row>
    <row r="107" spans="2:12" s="1" customFormat="1" ht="24.95" customHeight="1">
      <c r="B107" s="34"/>
      <c r="C107" s="23" t="s">
        <v>136</v>
      </c>
      <c r="D107" s="35"/>
      <c r="E107" s="35"/>
      <c r="F107" s="35"/>
      <c r="G107" s="35"/>
      <c r="H107" s="35"/>
      <c r="I107" s="110"/>
      <c r="J107" s="35"/>
      <c r="K107" s="35"/>
      <c r="L107" s="38"/>
    </row>
    <row r="108" spans="2:12" s="1" customFormat="1" ht="6.95" customHeight="1">
      <c r="B108" s="34"/>
      <c r="C108" s="35"/>
      <c r="D108" s="35"/>
      <c r="E108" s="35"/>
      <c r="F108" s="35"/>
      <c r="G108" s="35"/>
      <c r="H108" s="35"/>
      <c r="I108" s="110"/>
      <c r="J108" s="35"/>
      <c r="K108" s="35"/>
      <c r="L108" s="38"/>
    </row>
    <row r="109" spans="2:12" s="1" customFormat="1" ht="12" customHeight="1">
      <c r="B109" s="34"/>
      <c r="C109" s="29" t="s">
        <v>16</v>
      </c>
      <c r="D109" s="35"/>
      <c r="E109" s="35"/>
      <c r="F109" s="35"/>
      <c r="G109" s="35"/>
      <c r="H109" s="35"/>
      <c r="I109" s="110"/>
      <c r="J109" s="35"/>
      <c r="K109" s="35"/>
      <c r="L109" s="38"/>
    </row>
    <row r="110" spans="2:12" s="1" customFormat="1" ht="16.5" customHeight="1">
      <c r="B110" s="34"/>
      <c r="C110" s="35"/>
      <c r="D110" s="35"/>
      <c r="E110" s="323" t="str">
        <f>E7</f>
        <v>Rozšíření kapacit zázemí ZŠ Šlapanice - pavilon G</v>
      </c>
      <c r="F110" s="324"/>
      <c r="G110" s="324"/>
      <c r="H110" s="324"/>
      <c r="I110" s="110"/>
      <c r="J110" s="35"/>
      <c r="K110" s="35"/>
      <c r="L110" s="38"/>
    </row>
    <row r="111" spans="2:12" s="1" customFormat="1" ht="12" customHeight="1">
      <c r="B111" s="34"/>
      <c r="C111" s="29" t="s">
        <v>128</v>
      </c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16.5" customHeight="1">
      <c r="B112" s="34"/>
      <c r="C112" s="35"/>
      <c r="D112" s="35"/>
      <c r="E112" s="295" t="str">
        <f>E9</f>
        <v>SO 06 - Přípojka kanalizace</v>
      </c>
      <c r="F112" s="325"/>
      <c r="G112" s="325"/>
      <c r="H112" s="325"/>
      <c r="I112" s="110"/>
      <c r="J112" s="35"/>
      <c r="K112" s="35"/>
      <c r="L112" s="38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12" s="1" customFormat="1" ht="12" customHeight="1">
      <c r="B114" s="34"/>
      <c r="C114" s="29" t="s">
        <v>20</v>
      </c>
      <c r="D114" s="35"/>
      <c r="E114" s="35"/>
      <c r="F114" s="27" t="str">
        <f>F12</f>
        <v xml:space="preserve"> </v>
      </c>
      <c r="G114" s="35"/>
      <c r="H114" s="35"/>
      <c r="I114" s="112" t="s">
        <v>22</v>
      </c>
      <c r="J114" s="61" t="str">
        <f>IF(J12="","",J12)</f>
        <v>11. 12. 2018</v>
      </c>
      <c r="K114" s="35"/>
      <c r="L114" s="38"/>
    </row>
    <row r="115" spans="2:12" s="1" customFormat="1" ht="6.95" customHeight="1">
      <c r="B115" s="34"/>
      <c r="C115" s="35"/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12" s="1" customFormat="1" ht="27.95" customHeight="1">
      <c r="B116" s="34"/>
      <c r="C116" s="29" t="s">
        <v>24</v>
      </c>
      <c r="D116" s="35"/>
      <c r="E116" s="35"/>
      <c r="F116" s="27" t="str">
        <f>E15</f>
        <v>Město Šlapanice</v>
      </c>
      <c r="G116" s="35"/>
      <c r="H116" s="35"/>
      <c r="I116" s="112" t="s">
        <v>31</v>
      </c>
      <c r="J116" s="32" t="str">
        <f>E21</f>
        <v>T PROJEKT AED s.r.o.</v>
      </c>
      <c r="K116" s="35"/>
      <c r="L116" s="38"/>
    </row>
    <row r="117" spans="2:12" s="1" customFormat="1" ht="15.2" customHeight="1">
      <c r="B117" s="34"/>
      <c r="C117" s="29" t="s">
        <v>29</v>
      </c>
      <c r="D117" s="35"/>
      <c r="E117" s="35"/>
      <c r="F117" s="27" t="str">
        <f>IF(E18="","",E18)</f>
        <v>Vyplň údaj</v>
      </c>
      <c r="G117" s="35"/>
      <c r="H117" s="35"/>
      <c r="I117" s="112" t="s">
        <v>35</v>
      </c>
      <c r="J117" s="32" t="str">
        <f>E24</f>
        <v xml:space="preserve"> </v>
      </c>
      <c r="K117" s="35"/>
      <c r="L117" s="38"/>
    </row>
    <row r="118" spans="2:12" s="1" customFormat="1" ht="10.3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20" s="9" customFormat="1" ht="29.25" customHeight="1">
      <c r="B119" s="158"/>
      <c r="C119" s="159" t="s">
        <v>137</v>
      </c>
      <c r="D119" s="160" t="s">
        <v>63</v>
      </c>
      <c r="E119" s="160" t="s">
        <v>59</v>
      </c>
      <c r="F119" s="160" t="s">
        <v>60</v>
      </c>
      <c r="G119" s="160" t="s">
        <v>138</v>
      </c>
      <c r="H119" s="160" t="s">
        <v>139</v>
      </c>
      <c r="I119" s="161" t="s">
        <v>140</v>
      </c>
      <c r="J119" s="162" t="s">
        <v>132</v>
      </c>
      <c r="K119" s="163" t="s">
        <v>141</v>
      </c>
      <c r="L119" s="164"/>
      <c r="M119" s="70" t="s">
        <v>1</v>
      </c>
      <c r="N119" s="71" t="s">
        <v>42</v>
      </c>
      <c r="O119" s="71" t="s">
        <v>142</v>
      </c>
      <c r="P119" s="71" t="s">
        <v>143</v>
      </c>
      <c r="Q119" s="71" t="s">
        <v>144</v>
      </c>
      <c r="R119" s="71" t="s">
        <v>145</v>
      </c>
      <c r="S119" s="71" t="s">
        <v>146</v>
      </c>
      <c r="T119" s="72" t="s">
        <v>147</v>
      </c>
    </row>
    <row r="120" spans="2:63" s="1" customFormat="1" ht="22.9" customHeight="1">
      <c r="B120" s="34"/>
      <c r="C120" s="77" t="s">
        <v>148</v>
      </c>
      <c r="D120" s="35"/>
      <c r="E120" s="35"/>
      <c r="F120" s="35"/>
      <c r="G120" s="35"/>
      <c r="H120" s="35"/>
      <c r="I120" s="110"/>
      <c r="J120" s="165">
        <f>BK120</f>
        <v>0</v>
      </c>
      <c r="K120" s="35"/>
      <c r="L120" s="38"/>
      <c r="M120" s="73"/>
      <c r="N120" s="74"/>
      <c r="O120" s="74"/>
      <c r="P120" s="166">
        <f>P121+P132+P134+P138</f>
        <v>0</v>
      </c>
      <c r="Q120" s="74"/>
      <c r="R120" s="166">
        <f>R121+R132+R134+R138</f>
        <v>0</v>
      </c>
      <c r="S120" s="74"/>
      <c r="T120" s="167">
        <f>T121+T132+T134+T138</f>
        <v>0</v>
      </c>
      <c r="AT120" s="17" t="s">
        <v>77</v>
      </c>
      <c r="AU120" s="17" t="s">
        <v>134</v>
      </c>
      <c r="BK120" s="168">
        <f>BK121+BK132+BK134+BK138</f>
        <v>0</v>
      </c>
    </row>
    <row r="121" spans="2:63" s="10" customFormat="1" ht="25.9" customHeight="1">
      <c r="B121" s="169"/>
      <c r="C121" s="170"/>
      <c r="D121" s="171" t="s">
        <v>77</v>
      </c>
      <c r="E121" s="172" t="s">
        <v>14</v>
      </c>
      <c r="F121" s="172" t="s">
        <v>185</v>
      </c>
      <c r="G121" s="170"/>
      <c r="H121" s="170"/>
      <c r="I121" s="173"/>
      <c r="J121" s="174">
        <f>BK121</f>
        <v>0</v>
      </c>
      <c r="K121" s="170"/>
      <c r="L121" s="175"/>
      <c r="M121" s="176"/>
      <c r="N121" s="177"/>
      <c r="O121" s="177"/>
      <c r="P121" s="178">
        <f>SUM(P122:P131)</f>
        <v>0</v>
      </c>
      <c r="Q121" s="177"/>
      <c r="R121" s="178">
        <f>SUM(R122:R131)</f>
        <v>0</v>
      </c>
      <c r="S121" s="177"/>
      <c r="T121" s="179">
        <f>SUM(T122:T131)</f>
        <v>0</v>
      </c>
      <c r="AR121" s="180" t="s">
        <v>14</v>
      </c>
      <c r="AT121" s="181" t="s">
        <v>77</v>
      </c>
      <c r="AU121" s="181" t="s">
        <v>78</v>
      </c>
      <c r="AY121" s="180" t="s">
        <v>151</v>
      </c>
      <c r="BK121" s="182">
        <f>SUM(BK122:BK131)</f>
        <v>0</v>
      </c>
    </row>
    <row r="122" spans="2:65" s="1" customFormat="1" ht="16.5" customHeight="1">
      <c r="B122" s="34"/>
      <c r="C122" s="183" t="s">
        <v>14</v>
      </c>
      <c r="D122" s="183" t="s">
        <v>153</v>
      </c>
      <c r="E122" s="184" t="s">
        <v>1710</v>
      </c>
      <c r="F122" s="185" t="s">
        <v>1711</v>
      </c>
      <c r="G122" s="186" t="s">
        <v>200</v>
      </c>
      <c r="H122" s="187">
        <v>86</v>
      </c>
      <c r="I122" s="188"/>
      <c r="J122" s="189">
        <f aca="true" t="shared" si="0" ref="J122:J131">ROUND(I122*H122,2)</f>
        <v>0</v>
      </c>
      <c r="K122" s="185" t="s">
        <v>1</v>
      </c>
      <c r="L122" s="38"/>
      <c r="M122" s="190" t="s">
        <v>1</v>
      </c>
      <c r="N122" s="191" t="s">
        <v>43</v>
      </c>
      <c r="O122" s="66"/>
      <c r="P122" s="192">
        <f aca="true" t="shared" si="1" ref="P122:P131">O122*H122</f>
        <v>0</v>
      </c>
      <c r="Q122" s="192">
        <v>0</v>
      </c>
      <c r="R122" s="192">
        <f aca="true" t="shared" si="2" ref="R122:R131">Q122*H122</f>
        <v>0</v>
      </c>
      <c r="S122" s="192">
        <v>0</v>
      </c>
      <c r="T122" s="193">
        <f aca="true" t="shared" si="3" ref="T122:T131">S122*H122</f>
        <v>0</v>
      </c>
      <c r="AR122" s="194" t="s">
        <v>167</v>
      </c>
      <c r="AT122" s="194" t="s">
        <v>153</v>
      </c>
      <c r="AU122" s="194" t="s">
        <v>14</v>
      </c>
      <c r="AY122" s="17" t="s">
        <v>151</v>
      </c>
      <c r="BE122" s="195">
        <f aca="true" t="shared" si="4" ref="BE122:BE131">IF(N122="základní",J122,0)</f>
        <v>0</v>
      </c>
      <c r="BF122" s="195">
        <f aca="true" t="shared" si="5" ref="BF122:BF131">IF(N122="snížená",J122,0)</f>
        <v>0</v>
      </c>
      <c r="BG122" s="195">
        <f aca="true" t="shared" si="6" ref="BG122:BG131">IF(N122="zákl. přenesená",J122,0)</f>
        <v>0</v>
      </c>
      <c r="BH122" s="195">
        <f aca="true" t="shared" si="7" ref="BH122:BH131">IF(N122="sníž. přenesená",J122,0)</f>
        <v>0</v>
      </c>
      <c r="BI122" s="195">
        <f aca="true" t="shared" si="8" ref="BI122:BI131">IF(N122="nulová",J122,0)</f>
        <v>0</v>
      </c>
      <c r="BJ122" s="17" t="s">
        <v>14</v>
      </c>
      <c r="BK122" s="195">
        <f aca="true" t="shared" si="9" ref="BK122:BK131">ROUND(I122*H122,2)</f>
        <v>0</v>
      </c>
      <c r="BL122" s="17" t="s">
        <v>167</v>
      </c>
      <c r="BM122" s="194" t="s">
        <v>87</v>
      </c>
    </row>
    <row r="123" spans="2:65" s="1" customFormat="1" ht="16.5" customHeight="1">
      <c r="B123" s="34"/>
      <c r="C123" s="183" t="s">
        <v>87</v>
      </c>
      <c r="D123" s="183" t="s">
        <v>153</v>
      </c>
      <c r="E123" s="184" t="s">
        <v>1712</v>
      </c>
      <c r="F123" s="185" t="s">
        <v>1713</v>
      </c>
      <c r="G123" s="186" t="s">
        <v>200</v>
      </c>
      <c r="H123" s="187">
        <v>86</v>
      </c>
      <c r="I123" s="188"/>
      <c r="J123" s="189">
        <f t="shared" si="0"/>
        <v>0</v>
      </c>
      <c r="K123" s="185" t="s">
        <v>1</v>
      </c>
      <c r="L123" s="38"/>
      <c r="M123" s="190" t="s">
        <v>1</v>
      </c>
      <c r="N123" s="191" t="s">
        <v>43</v>
      </c>
      <c r="O123" s="66"/>
      <c r="P123" s="192">
        <f t="shared" si="1"/>
        <v>0</v>
      </c>
      <c r="Q123" s="192">
        <v>0</v>
      </c>
      <c r="R123" s="192">
        <f t="shared" si="2"/>
        <v>0</v>
      </c>
      <c r="S123" s="192">
        <v>0</v>
      </c>
      <c r="T123" s="193">
        <f t="shared" si="3"/>
        <v>0</v>
      </c>
      <c r="AR123" s="194" t="s">
        <v>167</v>
      </c>
      <c r="AT123" s="194" t="s">
        <v>153</v>
      </c>
      <c r="AU123" s="194" t="s">
        <v>14</v>
      </c>
      <c r="AY123" s="17" t="s">
        <v>151</v>
      </c>
      <c r="BE123" s="195">
        <f t="shared" si="4"/>
        <v>0</v>
      </c>
      <c r="BF123" s="195">
        <f t="shared" si="5"/>
        <v>0</v>
      </c>
      <c r="BG123" s="195">
        <f t="shared" si="6"/>
        <v>0</v>
      </c>
      <c r="BH123" s="195">
        <f t="shared" si="7"/>
        <v>0</v>
      </c>
      <c r="BI123" s="195">
        <f t="shared" si="8"/>
        <v>0</v>
      </c>
      <c r="BJ123" s="17" t="s">
        <v>14</v>
      </c>
      <c r="BK123" s="195">
        <f t="shared" si="9"/>
        <v>0</v>
      </c>
      <c r="BL123" s="17" t="s">
        <v>167</v>
      </c>
      <c r="BM123" s="194" t="s">
        <v>167</v>
      </c>
    </row>
    <row r="124" spans="2:65" s="1" customFormat="1" ht="16.5" customHeight="1">
      <c r="B124" s="34"/>
      <c r="C124" s="183" t="s">
        <v>163</v>
      </c>
      <c r="D124" s="183" t="s">
        <v>153</v>
      </c>
      <c r="E124" s="184" t="s">
        <v>1714</v>
      </c>
      <c r="F124" s="185" t="s">
        <v>1715</v>
      </c>
      <c r="G124" s="186" t="s">
        <v>200</v>
      </c>
      <c r="H124" s="187">
        <v>86</v>
      </c>
      <c r="I124" s="188"/>
      <c r="J124" s="189">
        <f t="shared" si="0"/>
        <v>0</v>
      </c>
      <c r="K124" s="185" t="s">
        <v>1</v>
      </c>
      <c r="L124" s="38"/>
      <c r="M124" s="190" t="s">
        <v>1</v>
      </c>
      <c r="N124" s="191" t="s">
        <v>43</v>
      </c>
      <c r="O124" s="66"/>
      <c r="P124" s="192">
        <f t="shared" si="1"/>
        <v>0</v>
      </c>
      <c r="Q124" s="192">
        <v>0</v>
      </c>
      <c r="R124" s="192">
        <f t="shared" si="2"/>
        <v>0</v>
      </c>
      <c r="S124" s="192">
        <v>0</v>
      </c>
      <c r="T124" s="193">
        <f t="shared" si="3"/>
        <v>0</v>
      </c>
      <c r="AR124" s="194" t="s">
        <v>167</v>
      </c>
      <c r="AT124" s="194" t="s">
        <v>153</v>
      </c>
      <c r="AU124" s="194" t="s">
        <v>14</v>
      </c>
      <c r="AY124" s="17" t="s">
        <v>151</v>
      </c>
      <c r="BE124" s="195">
        <f t="shared" si="4"/>
        <v>0</v>
      </c>
      <c r="BF124" s="195">
        <f t="shared" si="5"/>
        <v>0</v>
      </c>
      <c r="BG124" s="195">
        <f t="shared" si="6"/>
        <v>0</v>
      </c>
      <c r="BH124" s="195">
        <f t="shared" si="7"/>
        <v>0</v>
      </c>
      <c r="BI124" s="195">
        <f t="shared" si="8"/>
        <v>0</v>
      </c>
      <c r="BJ124" s="17" t="s">
        <v>14</v>
      </c>
      <c r="BK124" s="195">
        <f t="shared" si="9"/>
        <v>0</v>
      </c>
      <c r="BL124" s="17" t="s">
        <v>167</v>
      </c>
      <c r="BM124" s="194" t="s">
        <v>174</v>
      </c>
    </row>
    <row r="125" spans="2:65" s="1" customFormat="1" ht="16.5" customHeight="1">
      <c r="B125" s="34"/>
      <c r="C125" s="183" t="s">
        <v>167</v>
      </c>
      <c r="D125" s="183" t="s">
        <v>153</v>
      </c>
      <c r="E125" s="184" t="s">
        <v>1716</v>
      </c>
      <c r="F125" s="185" t="s">
        <v>1717</v>
      </c>
      <c r="G125" s="186" t="s">
        <v>200</v>
      </c>
      <c r="H125" s="187">
        <v>60</v>
      </c>
      <c r="I125" s="188"/>
      <c r="J125" s="189">
        <f t="shared" si="0"/>
        <v>0</v>
      </c>
      <c r="K125" s="185" t="s">
        <v>1</v>
      </c>
      <c r="L125" s="38"/>
      <c r="M125" s="190" t="s">
        <v>1</v>
      </c>
      <c r="N125" s="191" t="s">
        <v>43</v>
      </c>
      <c r="O125" s="66"/>
      <c r="P125" s="192">
        <f t="shared" si="1"/>
        <v>0</v>
      </c>
      <c r="Q125" s="192">
        <v>0</v>
      </c>
      <c r="R125" s="192">
        <f t="shared" si="2"/>
        <v>0</v>
      </c>
      <c r="S125" s="192">
        <v>0</v>
      </c>
      <c r="T125" s="193">
        <f t="shared" si="3"/>
        <v>0</v>
      </c>
      <c r="AR125" s="194" t="s">
        <v>167</v>
      </c>
      <c r="AT125" s="194" t="s">
        <v>153</v>
      </c>
      <c r="AU125" s="194" t="s">
        <v>14</v>
      </c>
      <c r="AY125" s="17" t="s">
        <v>151</v>
      </c>
      <c r="BE125" s="195">
        <f t="shared" si="4"/>
        <v>0</v>
      </c>
      <c r="BF125" s="195">
        <f t="shared" si="5"/>
        <v>0</v>
      </c>
      <c r="BG125" s="195">
        <f t="shared" si="6"/>
        <v>0</v>
      </c>
      <c r="BH125" s="195">
        <f t="shared" si="7"/>
        <v>0</v>
      </c>
      <c r="BI125" s="195">
        <f t="shared" si="8"/>
        <v>0</v>
      </c>
      <c r="BJ125" s="17" t="s">
        <v>14</v>
      </c>
      <c r="BK125" s="195">
        <f t="shared" si="9"/>
        <v>0</v>
      </c>
      <c r="BL125" s="17" t="s">
        <v>167</v>
      </c>
      <c r="BM125" s="194" t="s">
        <v>234</v>
      </c>
    </row>
    <row r="126" spans="2:65" s="1" customFormat="1" ht="24" customHeight="1">
      <c r="B126" s="34"/>
      <c r="C126" s="183" t="s">
        <v>150</v>
      </c>
      <c r="D126" s="183" t="s">
        <v>153</v>
      </c>
      <c r="E126" s="184" t="s">
        <v>1718</v>
      </c>
      <c r="F126" s="185" t="s">
        <v>1719</v>
      </c>
      <c r="G126" s="186" t="s">
        <v>200</v>
      </c>
      <c r="H126" s="187">
        <v>21</v>
      </c>
      <c r="I126" s="188"/>
      <c r="J126" s="189">
        <f t="shared" si="0"/>
        <v>0</v>
      </c>
      <c r="K126" s="185" t="s">
        <v>1</v>
      </c>
      <c r="L126" s="38"/>
      <c r="M126" s="190" t="s">
        <v>1</v>
      </c>
      <c r="N126" s="191" t="s">
        <v>43</v>
      </c>
      <c r="O126" s="66"/>
      <c r="P126" s="192">
        <f t="shared" si="1"/>
        <v>0</v>
      </c>
      <c r="Q126" s="192">
        <v>0</v>
      </c>
      <c r="R126" s="192">
        <f t="shared" si="2"/>
        <v>0</v>
      </c>
      <c r="S126" s="192">
        <v>0</v>
      </c>
      <c r="T126" s="193">
        <f t="shared" si="3"/>
        <v>0</v>
      </c>
      <c r="AR126" s="194" t="s">
        <v>167</v>
      </c>
      <c r="AT126" s="194" t="s">
        <v>153</v>
      </c>
      <c r="AU126" s="194" t="s">
        <v>14</v>
      </c>
      <c r="AY126" s="17" t="s">
        <v>151</v>
      </c>
      <c r="BE126" s="195">
        <f t="shared" si="4"/>
        <v>0</v>
      </c>
      <c r="BF126" s="195">
        <f t="shared" si="5"/>
        <v>0</v>
      </c>
      <c r="BG126" s="195">
        <f t="shared" si="6"/>
        <v>0</v>
      </c>
      <c r="BH126" s="195">
        <f t="shared" si="7"/>
        <v>0</v>
      </c>
      <c r="BI126" s="195">
        <f t="shared" si="8"/>
        <v>0</v>
      </c>
      <c r="BJ126" s="17" t="s">
        <v>14</v>
      </c>
      <c r="BK126" s="195">
        <f t="shared" si="9"/>
        <v>0</v>
      </c>
      <c r="BL126" s="17" t="s">
        <v>167</v>
      </c>
      <c r="BM126" s="194" t="s">
        <v>247</v>
      </c>
    </row>
    <row r="127" spans="2:65" s="1" customFormat="1" ht="16.5" customHeight="1">
      <c r="B127" s="34"/>
      <c r="C127" s="183" t="s">
        <v>174</v>
      </c>
      <c r="D127" s="183" t="s">
        <v>153</v>
      </c>
      <c r="E127" s="184" t="s">
        <v>1720</v>
      </c>
      <c r="F127" s="185" t="s">
        <v>1721</v>
      </c>
      <c r="G127" s="186" t="s">
        <v>188</v>
      </c>
      <c r="H127" s="187">
        <v>157</v>
      </c>
      <c r="I127" s="188"/>
      <c r="J127" s="189">
        <f t="shared" si="0"/>
        <v>0</v>
      </c>
      <c r="K127" s="185" t="s">
        <v>1</v>
      </c>
      <c r="L127" s="38"/>
      <c r="M127" s="190" t="s">
        <v>1</v>
      </c>
      <c r="N127" s="191" t="s">
        <v>43</v>
      </c>
      <c r="O127" s="66"/>
      <c r="P127" s="192">
        <f t="shared" si="1"/>
        <v>0</v>
      </c>
      <c r="Q127" s="192">
        <v>0</v>
      </c>
      <c r="R127" s="192">
        <f t="shared" si="2"/>
        <v>0</v>
      </c>
      <c r="S127" s="192">
        <v>0</v>
      </c>
      <c r="T127" s="193">
        <f t="shared" si="3"/>
        <v>0</v>
      </c>
      <c r="AR127" s="194" t="s">
        <v>167</v>
      </c>
      <c r="AT127" s="194" t="s">
        <v>153</v>
      </c>
      <c r="AU127" s="194" t="s">
        <v>14</v>
      </c>
      <c r="AY127" s="17" t="s">
        <v>151</v>
      </c>
      <c r="BE127" s="195">
        <f t="shared" si="4"/>
        <v>0</v>
      </c>
      <c r="BF127" s="195">
        <f t="shared" si="5"/>
        <v>0</v>
      </c>
      <c r="BG127" s="195">
        <f t="shared" si="6"/>
        <v>0</v>
      </c>
      <c r="BH127" s="195">
        <f t="shared" si="7"/>
        <v>0</v>
      </c>
      <c r="BI127" s="195">
        <f t="shared" si="8"/>
        <v>0</v>
      </c>
      <c r="BJ127" s="17" t="s">
        <v>14</v>
      </c>
      <c r="BK127" s="195">
        <f t="shared" si="9"/>
        <v>0</v>
      </c>
      <c r="BL127" s="17" t="s">
        <v>167</v>
      </c>
      <c r="BM127" s="194" t="s">
        <v>256</v>
      </c>
    </row>
    <row r="128" spans="2:65" s="1" customFormat="1" ht="16.5" customHeight="1">
      <c r="B128" s="34"/>
      <c r="C128" s="183" t="s">
        <v>152</v>
      </c>
      <c r="D128" s="183" t="s">
        <v>153</v>
      </c>
      <c r="E128" s="184" t="s">
        <v>1722</v>
      </c>
      <c r="F128" s="185" t="s">
        <v>1723</v>
      </c>
      <c r="G128" s="186" t="s">
        <v>188</v>
      </c>
      <c r="H128" s="187">
        <v>157</v>
      </c>
      <c r="I128" s="188"/>
      <c r="J128" s="189">
        <f t="shared" si="0"/>
        <v>0</v>
      </c>
      <c r="K128" s="185" t="s">
        <v>1</v>
      </c>
      <c r="L128" s="38"/>
      <c r="M128" s="190" t="s">
        <v>1</v>
      </c>
      <c r="N128" s="191" t="s">
        <v>43</v>
      </c>
      <c r="O128" s="66"/>
      <c r="P128" s="192">
        <f t="shared" si="1"/>
        <v>0</v>
      </c>
      <c r="Q128" s="192">
        <v>0</v>
      </c>
      <c r="R128" s="192">
        <f t="shared" si="2"/>
        <v>0</v>
      </c>
      <c r="S128" s="192">
        <v>0</v>
      </c>
      <c r="T128" s="193">
        <f t="shared" si="3"/>
        <v>0</v>
      </c>
      <c r="AR128" s="194" t="s">
        <v>167</v>
      </c>
      <c r="AT128" s="194" t="s">
        <v>153</v>
      </c>
      <c r="AU128" s="194" t="s">
        <v>14</v>
      </c>
      <c r="AY128" s="17" t="s">
        <v>151</v>
      </c>
      <c r="BE128" s="195">
        <f t="shared" si="4"/>
        <v>0</v>
      </c>
      <c r="BF128" s="195">
        <f t="shared" si="5"/>
        <v>0</v>
      </c>
      <c r="BG128" s="195">
        <f t="shared" si="6"/>
        <v>0</v>
      </c>
      <c r="BH128" s="195">
        <f t="shared" si="7"/>
        <v>0</v>
      </c>
      <c r="BI128" s="195">
        <f t="shared" si="8"/>
        <v>0</v>
      </c>
      <c r="BJ128" s="17" t="s">
        <v>14</v>
      </c>
      <c r="BK128" s="195">
        <f t="shared" si="9"/>
        <v>0</v>
      </c>
      <c r="BL128" s="17" t="s">
        <v>167</v>
      </c>
      <c r="BM128" s="194" t="s">
        <v>343</v>
      </c>
    </row>
    <row r="129" spans="2:65" s="1" customFormat="1" ht="16.5" customHeight="1">
      <c r="B129" s="34"/>
      <c r="C129" s="183" t="s">
        <v>234</v>
      </c>
      <c r="D129" s="183" t="s">
        <v>153</v>
      </c>
      <c r="E129" s="184" t="s">
        <v>1724</v>
      </c>
      <c r="F129" s="185" t="s">
        <v>1725</v>
      </c>
      <c r="G129" s="186" t="s">
        <v>200</v>
      </c>
      <c r="H129" s="187">
        <v>26</v>
      </c>
      <c r="I129" s="188"/>
      <c r="J129" s="189">
        <f t="shared" si="0"/>
        <v>0</v>
      </c>
      <c r="K129" s="185" t="s">
        <v>1</v>
      </c>
      <c r="L129" s="38"/>
      <c r="M129" s="190" t="s">
        <v>1</v>
      </c>
      <c r="N129" s="191" t="s">
        <v>43</v>
      </c>
      <c r="O129" s="66"/>
      <c r="P129" s="192">
        <f t="shared" si="1"/>
        <v>0</v>
      </c>
      <c r="Q129" s="192">
        <v>0</v>
      </c>
      <c r="R129" s="192">
        <f t="shared" si="2"/>
        <v>0</v>
      </c>
      <c r="S129" s="192">
        <v>0</v>
      </c>
      <c r="T129" s="193">
        <f t="shared" si="3"/>
        <v>0</v>
      </c>
      <c r="AR129" s="194" t="s">
        <v>167</v>
      </c>
      <c r="AT129" s="194" t="s">
        <v>153</v>
      </c>
      <c r="AU129" s="194" t="s">
        <v>14</v>
      </c>
      <c r="AY129" s="17" t="s">
        <v>151</v>
      </c>
      <c r="BE129" s="195">
        <f t="shared" si="4"/>
        <v>0</v>
      </c>
      <c r="BF129" s="195">
        <f t="shared" si="5"/>
        <v>0</v>
      </c>
      <c r="BG129" s="195">
        <f t="shared" si="6"/>
        <v>0</v>
      </c>
      <c r="BH129" s="195">
        <f t="shared" si="7"/>
        <v>0</v>
      </c>
      <c r="BI129" s="195">
        <f t="shared" si="8"/>
        <v>0</v>
      </c>
      <c r="BJ129" s="17" t="s">
        <v>14</v>
      </c>
      <c r="BK129" s="195">
        <f t="shared" si="9"/>
        <v>0</v>
      </c>
      <c r="BL129" s="17" t="s">
        <v>167</v>
      </c>
      <c r="BM129" s="194" t="s">
        <v>264</v>
      </c>
    </row>
    <row r="130" spans="2:65" s="1" customFormat="1" ht="16.5" customHeight="1">
      <c r="B130" s="34"/>
      <c r="C130" s="183" t="s">
        <v>217</v>
      </c>
      <c r="D130" s="183" t="s">
        <v>153</v>
      </c>
      <c r="E130" s="184" t="s">
        <v>1726</v>
      </c>
      <c r="F130" s="185" t="s">
        <v>1727</v>
      </c>
      <c r="G130" s="186" t="s">
        <v>200</v>
      </c>
      <c r="H130" s="187">
        <v>26</v>
      </c>
      <c r="I130" s="188"/>
      <c r="J130" s="189">
        <f t="shared" si="0"/>
        <v>0</v>
      </c>
      <c r="K130" s="185" t="s">
        <v>1</v>
      </c>
      <c r="L130" s="38"/>
      <c r="M130" s="190" t="s">
        <v>1</v>
      </c>
      <c r="N130" s="191" t="s">
        <v>43</v>
      </c>
      <c r="O130" s="66"/>
      <c r="P130" s="192">
        <f t="shared" si="1"/>
        <v>0</v>
      </c>
      <c r="Q130" s="192">
        <v>0</v>
      </c>
      <c r="R130" s="192">
        <f t="shared" si="2"/>
        <v>0</v>
      </c>
      <c r="S130" s="192">
        <v>0</v>
      </c>
      <c r="T130" s="193">
        <f t="shared" si="3"/>
        <v>0</v>
      </c>
      <c r="AR130" s="194" t="s">
        <v>167</v>
      </c>
      <c r="AT130" s="194" t="s">
        <v>153</v>
      </c>
      <c r="AU130" s="194" t="s">
        <v>14</v>
      </c>
      <c r="AY130" s="17" t="s">
        <v>151</v>
      </c>
      <c r="BE130" s="195">
        <f t="shared" si="4"/>
        <v>0</v>
      </c>
      <c r="BF130" s="195">
        <f t="shared" si="5"/>
        <v>0</v>
      </c>
      <c r="BG130" s="195">
        <f t="shared" si="6"/>
        <v>0</v>
      </c>
      <c r="BH130" s="195">
        <f t="shared" si="7"/>
        <v>0</v>
      </c>
      <c r="BI130" s="195">
        <f t="shared" si="8"/>
        <v>0</v>
      </c>
      <c r="BJ130" s="17" t="s">
        <v>14</v>
      </c>
      <c r="BK130" s="195">
        <f t="shared" si="9"/>
        <v>0</v>
      </c>
      <c r="BL130" s="17" t="s">
        <v>167</v>
      </c>
      <c r="BM130" s="194" t="s">
        <v>361</v>
      </c>
    </row>
    <row r="131" spans="2:65" s="1" customFormat="1" ht="16.5" customHeight="1">
      <c r="B131" s="34"/>
      <c r="C131" s="183" t="s">
        <v>247</v>
      </c>
      <c r="D131" s="183" t="s">
        <v>153</v>
      </c>
      <c r="E131" s="184" t="s">
        <v>1728</v>
      </c>
      <c r="F131" s="185" t="s">
        <v>1729</v>
      </c>
      <c r="G131" s="186" t="s">
        <v>200</v>
      </c>
      <c r="H131" s="187">
        <v>26</v>
      </c>
      <c r="I131" s="188"/>
      <c r="J131" s="189">
        <f t="shared" si="0"/>
        <v>0</v>
      </c>
      <c r="K131" s="185" t="s">
        <v>1</v>
      </c>
      <c r="L131" s="38"/>
      <c r="M131" s="190" t="s">
        <v>1</v>
      </c>
      <c r="N131" s="191" t="s">
        <v>43</v>
      </c>
      <c r="O131" s="66"/>
      <c r="P131" s="192">
        <f t="shared" si="1"/>
        <v>0</v>
      </c>
      <c r="Q131" s="192">
        <v>0</v>
      </c>
      <c r="R131" s="192">
        <f t="shared" si="2"/>
        <v>0</v>
      </c>
      <c r="S131" s="192">
        <v>0</v>
      </c>
      <c r="T131" s="193">
        <f t="shared" si="3"/>
        <v>0</v>
      </c>
      <c r="AR131" s="194" t="s">
        <v>167</v>
      </c>
      <c r="AT131" s="194" t="s">
        <v>153</v>
      </c>
      <c r="AU131" s="194" t="s">
        <v>14</v>
      </c>
      <c r="AY131" s="17" t="s">
        <v>151</v>
      </c>
      <c r="BE131" s="195">
        <f t="shared" si="4"/>
        <v>0</v>
      </c>
      <c r="BF131" s="195">
        <f t="shared" si="5"/>
        <v>0</v>
      </c>
      <c r="BG131" s="195">
        <f t="shared" si="6"/>
        <v>0</v>
      </c>
      <c r="BH131" s="195">
        <f t="shared" si="7"/>
        <v>0</v>
      </c>
      <c r="BI131" s="195">
        <f t="shared" si="8"/>
        <v>0</v>
      </c>
      <c r="BJ131" s="17" t="s">
        <v>14</v>
      </c>
      <c r="BK131" s="195">
        <f t="shared" si="9"/>
        <v>0</v>
      </c>
      <c r="BL131" s="17" t="s">
        <v>167</v>
      </c>
      <c r="BM131" s="194" t="s">
        <v>213</v>
      </c>
    </row>
    <row r="132" spans="2:63" s="10" customFormat="1" ht="25.9" customHeight="1">
      <c r="B132" s="169"/>
      <c r="C132" s="170"/>
      <c r="D132" s="171" t="s">
        <v>77</v>
      </c>
      <c r="E132" s="172" t="s">
        <v>167</v>
      </c>
      <c r="F132" s="172" t="s">
        <v>466</v>
      </c>
      <c r="G132" s="170"/>
      <c r="H132" s="170"/>
      <c r="I132" s="173"/>
      <c r="J132" s="174">
        <f>BK132</f>
        <v>0</v>
      </c>
      <c r="K132" s="170"/>
      <c r="L132" s="175"/>
      <c r="M132" s="176"/>
      <c r="N132" s="177"/>
      <c r="O132" s="177"/>
      <c r="P132" s="178">
        <f>P133</f>
        <v>0</v>
      </c>
      <c r="Q132" s="177"/>
      <c r="R132" s="178">
        <f>R133</f>
        <v>0</v>
      </c>
      <c r="S132" s="177"/>
      <c r="T132" s="179">
        <f>T133</f>
        <v>0</v>
      </c>
      <c r="AR132" s="180" t="s">
        <v>14</v>
      </c>
      <c r="AT132" s="181" t="s">
        <v>77</v>
      </c>
      <c r="AU132" s="181" t="s">
        <v>78</v>
      </c>
      <c r="AY132" s="180" t="s">
        <v>151</v>
      </c>
      <c r="BK132" s="182">
        <f>BK133</f>
        <v>0</v>
      </c>
    </row>
    <row r="133" spans="2:65" s="1" customFormat="1" ht="16.5" customHeight="1">
      <c r="B133" s="34"/>
      <c r="C133" s="183" t="s">
        <v>252</v>
      </c>
      <c r="D133" s="183" t="s">
        <v>153</v>
      </c>
      <c r="E133" s="184" t="s">
        <v>1730</v>
      </c>
      <c r="F133" s="185" t="s">
        <v>1731</v>
      </c>
      <c r="G133" s="186" t="s">
        <v>200</v>
      </c>
      <c r="H133" s="187">
        <v>5</v>
      </c>
      <c r="I133" s="188"/>
      <c r="J133" s="189">
        <f>ROUND(I133*H133,2)</f>
        <v>0</v>
      </c>
      <c r="K133" s="185" t="s">
        <v>1</v>
      </c>
      <c r="L133" s="38"/>
      <c r="M133" s="190" t="s">
        <v>1</v>
      </c>
      <c r="N133" s="191" t="s">
        <v>43</v>
      </c>
      <c r="O133" s="66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AR133" s="194" t="s">
        <v>167</v>
      </c>
      <c r="AT133" s="194" t="s">
        <v>153</v>
      </c>
      <c r="AU133" s="194" t="s">
        <v>14</v>
      </c>
      <c r="AY133" s="17" t="s">
        <v>151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7" t="s">
        <v>14</v>
      </c>
      <c r="BK133" s="195">
        <f>ROUND(I133*H133,2)</f>
        <v>0</v>
      </c>
      <c r="BL133" s="17" t="s">
        <v>167</v>
      </c>
      <c r="BM133" s="194" t="s">
        <v>382</v>
      </c>
    </row>
    <row r="134" spans="2:63" s="10" customFormat="1" ht="25.9" customHeight="1">
      <c r="B134" s="169"/>
      <c r="C134" s="170"/>
      <c r="D134" s="171" t="s">
        <v>77</v>
      </c>
      <c r="E134" s="172" t="s">
        <v>234</v>
      </c>
      <c r="F134" s="172" t="s">
        <v>1594</v>
      </c>
      <c r="G134" s="170"/>
      <c r="H134" s="170"/>
      <c r="I134" s="173"/>
      <c r="J134" s="174">
        <f>BK134</f>
        <v>0</v>
      </c>
      <c r="K134" s="170"/>
      <c r="L134" s="175"/>
      <c r="M134" s="176"/>
      <c r="N134" s="177"/>
      <c r="O134" s="177"/>
      <c r="P134" s="178">
        <f>SUM(P135:P137)</f>
        <v>0</v>
      </c>
      <c r="Q134" s="177"/>
      <c r="R134" s="178">
        <f>SUM(R135:R137)</f>
        <v>0</v>
      </c>
      <c r="S134" s="177"/>
      <c r="T134" s="179">
        <f>SUM(T135:T137)</f>
        <v>0</v>
      </c>
      <c r="AR134" s="180" t="s">
        <v>14</v>
      </c>
      <c r="AT134" s="181" t="s">
        <v>77</v>
      </c>
      <c r="AU134" s="181" t="s">
        <v>78</v>
      </c>
      <c r="AY134" s="180" t="s">
        <v>151</v>
      </c>
      <c r="BK134" s="182">
        <f>SUM(BK135:BK137)</f>
        <v>0</v>
      </c>
    </row>
    <row r="135" spans="2:65" s="1" customFormat="1" ht="24" customHeight="1">
      <c r="B135" s="34"/>
      <c r="C135" s="183" t="s">
        <v>256</v>
      </c>
      <c r="D135" s="183" t="s">
        <v>153</v>
      </c>
      <c r="E135" s="184" t="s">
        <v>1732</v>
      </c>
      <c r="F135" s="185" t="s">
        <v>1733</v>
      </c>
      <c r="G135" s="186" t="s">
        <v>412</v>
      </c>
      <c r="H135" s="187">
        <v>3</v>
      </c>
      <c r="I135" s="188"/>
      <c r="J135" s="189">
        <f>ROUND(I135*H135,2)</f>
        <v>0</v>
      </c>
      <c r="K135" s="185" t="s">
        <v>1</v>
      </c>
      <c r="L135" s="38"/>
      <c r="M135" s="190" t="s">
        <v>1</v>
      </c>
      <c r="N135" s="191" t="s">
        <v>43</v>
      </c>
      <c r="O135" s="66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194" t="s">
        <v>167</v>
      </c>
      <c r="AT135" s="194" t="s">
        <v>153</v>
      </c>
      <c r="AU135" s="194" t="s">
        <v>14</v>
      </c>
      <c r="AY135" s="17" t="s">
        <v>151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17" t="s">
        <v>14</v>
      </c>
      <c r="BK135" s="195">
        <f>ROUND(I135*H135,2)</f>
        <v>0</v>
      </c>
      <c r="BL135" s="17" t="s">
        <v>167</v>
      </c>
      <c r="BM135" s="194" t="s">
        <v>197</v>
      </c>
    </row>
    <row r="136" spans="2:65" s="1" customFormat="1" ht="16.5" customHeight="1">
      <c r="B136" s="34"/>
      <c r="C136" s="183" t="s">
        <v>193</v>
      </c>
      <c r="D136" s="183" t="s">
        <v>153</v>
      </c>
      <c r="E136" s="184" t="s">
        <v>1734</v>
      </c>
      <c r="F136" s="185" t="s">
        <v>1735</v>
      </c>
      <c r="G136" s="186" t="s">
        <v>412</v>
      </c>
      <c r="H136" s="187">
        <v>3</v>
      </c>
      <c r="I136" s="188"/>
      <c r="J136" s="189">
        <f>ROUND(I136*H136,2)</f>
        <v>0</v>
      </c>
      <c r="K136" s="185" t="s">
        <v>1</v>
      </c>
      <c r="L136" s="38"/>
      <c r="M136" s="190" t="s">
        <v>1</v>
      </c>
      <c r="N136" s="191" t="s">
        <v>43</v>
      </c>
      <c r="O136" s="66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AR136" s="194" t="s">
        <v>167</v>
      </c>
      <c r="AT136" s="194" t="s">
        <v>153</v>
      </c>
      <c r="AU136" s="194" t="s">
        <v>14</v>
      </c>
      <c r="AY136" s="17" t="s">
        <v>151</v>
      </c>
      <c r="BE136" s="195">
        <f>IF(N136="základní",J136,0)</f>
        <v>0</v>
      </c>
      <c r="BF136" s="195">
        <f>IF(N136="snížená",J136,0)</f>
        <v>0</v>
      </c>
      <c r="BG136" s="195">
        <f>IF(N136="zákl. přenesená",J136,0)</f>
        <v>0</v>
      </c>
      <c r="BH136" s="195">
        <f>IF(N136="sníž. přenesená",J136,0)</f>
        <v>0</v>
      </c>
      <c r="BI136" s="195">
        <f>IF(N136="nulová",J136,0)</f>
        <v>0</v>
      </c>
      <c r="BJ136" s="17" t="s">
        <v>14</v>
      </c>
      <c r="BK136" s="195">
        <f>ROUND(I136*H136,2)</f>
        <v>0</v>
      </c>
      <c r="BL136" s="17" t="s">
        <v>167</v>
      </c>
      <c r="BM136" s="194" t="s">
        <v>208</v>
      </c>
    </row>
    <row r="137" spans="2:65" s="1" customFormat="1" ht="16.5" customHeight="1">
      <c r="B137" s="34"/>
      <c r="C137" s="183" t="s">
        <v>343</v>
      </c>
      <c r="D137" s="183" t="s">
        <v>153</v>
      </c>
      <c r="E137" s="184" t="s">
        <v>1736</v>
      </c>
      <c r="F137" s="185" t="s">
        <v>1737</v>
      </c>
      <c r="G137" s="186" t="s">
        <v>412</v>
      </c>
      <c r="H137" s="187">
        <v>1</v>
      </c>
      <c r="I137" s="188"/>
      <c r="J137" s="189">
        <f>ROUND(I137*H137,2)</f>
        <v>0</v>
      </c>
      <c r="K137" s="185" t="s">
        <v>1</v>
      </c>
      <c r="L137" s="38"/>
      <c r="M137" s="190" t="s">
        <v>1</v>
      </c>
      <c r="N137" s="191" t="s">
        <v>43</v>
      </c>
      <c r="O137" s="66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194" t="s">
        <v>167</v>
      </c>
      <c r="AT137" s="194" t="s">
        <v>153</v>
      </c>
      <c r="AU137" s="194" t="s">
        <v>14</v>
      </c>
      <c r="AY137" s="17" t="s">
        <v>151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17" t="s">
        <v>14</v>
      </c>
      <c r="BK137" s="195">
        <f>ROUND(I137*H137,2)</f>
        <v>0</v>
      </c>
      <c r="BL137" s="17" t="s">
        <v>167</v>
      </c>
      <c r="BM137" s="194" t="s">
        <v>409</v>
      </c>
    </row>
    <row r="138" spans="2:63" s="10" customFormat="1" ht="25.9" customHeight="1">
      <c r="B138" s="169"/>
      <c r="C138" s="170"/>
      <c r="D138" s="171" t="s">
        <v>77</v>
      </c>
      <c r="E138" s="172" t="s">
        <v>106</v>
      </c>
      <c r="F138" s="172" t="s">
        <v>1738</v>
      </c>
      <c r="G138" s="170"/>
      <c r="H138" s="170"/>
      <c r="I138" s="173"/>
      <c r="J138" s="174">
        <f>BK138</f>
        <v>0</v>
      </c>
      <c r="K138" s="170"/>
      <c r="L138" s="175"/>
      <c r="M138" s="176"/>
      <c r="N138" s="177"/>
      <c r="O138" s="177"/>
      <c r="P138" s="178">
        <f>SUM(P139:P141)</f>
        <v>0</v>
      </c>
      <c r="Q138" s="177"/>
      <c r="R138" s="178">
        <f>SUM(R139:R141)</f>
        <v>0</v>
      </c>
      <c r="S138" s="177"/>
      <c r="T138" s="179">
        <f>SUM(T139:T141)</f>
        <v>0</v>
      </c>
      <c r="AR138" s="180" t="s">
        <v>87</v>
      </c>
      <c r="AT138" s="181" t="s">
        <v>77</v>
      </c>
      <c r="AU138" s="181" t="s">
        <v>78</v>
      </c>
      <c r="AY138" s="180" t="s">
        <v>151</v>
      </c>
      <c r="BK138" s="182">
        <f>SUM(BK139:BK141)</f>
        <v>0</v>
      </c>
    </row>
    <row r="139" spans="2:65" s="1" customFormat="1" ht="16.5" customHeight="1">
      <c r="B139" s="34"/>
      <c r="C139" s="183" t="s">
        <v>8</v>
      </c>
      <c r="D139" s="183" t="s">
        <v>153</v>
      </c>
      <c r="E139" s="184" t="s">
        <v>1739</v>
      </c>
      <c r="F139" s="185" t="s">
        <v>1740</v>
      </c>
      <c r="G139" s="186" t="s">
        <v>229</v>
      </c>
      <c r="H139" s="187">
        <v>43.5</v>
      </c>
      <c r="I139" s="188"/>
      <c r="J139" s="189">
        <f>ROUND(I139*H139,2)</f>
        <v>0</v>
      </c>
      <c r="K139" s="185" t="s">
        <v>1</v>
      </c>
      <c r="L139" s="38"/>
      <c r="M139" s="190" t="s">
        <v>1</v>
      </c>
      <c r="N139" s="191" t="s">
        <v>43</v>
      </c>
      <c r="O139" s="66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194" t="s">
        <v>264</v>
      </c>
      <c r="AT139" s="194" t="s">
        <v>153</v>
      </c>
      <c r="AU139" s="194" t="s">
        <v>14</v>
      </c>
      <c r="AY139" s="17" t="s">
        <v>151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17" t="s">
        <v>14</v>
      </c>
      <c r="BK139" s="195">
        <f>ROUND(I139*H139,2)</f>
        <v>0</v>
      </c>
      <c r="BL139" s="17" t="s">
        <v>264</v>
      </c>
      <c r="BM139" s="194" t="s">
        <v>420</v>
      </c>
    </row>
    <row r="140" spans="2:65" s="1" customFormat="1" ht="16.5" customHeight="1">
      <c r="B140" s="34"/>
      <c r="C140" s="183" t="s">
        <v>264</v>
      </c>
      <c r="D140" s="183" t="s">
        <v>153</v>
      </c>
      <c r="E140" s="184" t="s">
        <v>1741</v>
      </c>
      <c r="F140" s="185" t="s">
        <v>1742</v>
      </c>
      <c r="G140" s="186" t="s">
        <v>229</v>
      </c>
      <c r="H140" s="187">
        <v>43.5</v>
      </c>
      <c r="I140" s="188"/>
      <c r="J140" s="189">
        <f>ROUND(I140*H140,2)</f>
        <v>0</v>
      </c>
      <c r="K140" s="185" t="s">
        <v>1</v>
      </c>
      <c r="L140" s="38"/>
      <c r="M140" s="190" t="s">
        <v>1</v>
      </c>
      <c r="N140" s="191" t="s">
        <v>43</v>
      </c>
      <c r="O140" s="66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194" t="s">
        <v>264</v>
      </c>
      <c r="AT140" s="194" t="s">
        <v>153</v>
      </c>
      <c r="AU140" s="194" t="s">
        <v>14</v>
      </c>
      <c r="AY140" s="17" t="s">
        <v>151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7" t="s">
        <v>14</v>
      </c>
      <c r="BK140" s="195">
        <f>ROUND(I140*H140,2)</f>
        <v>0</v>
      </c>
      <c r="BL140" s="17" t="s">
        <v>264</v>
      </c>
      <c r="BM140" s="194" t="s">
        <v>430</v>
      </c>
    </row>
    <row r="141" spans="2:65" s="1" customFormat="1" ht="16.5" customHeight="1">
      <c r="B141" s="34"/>
      <c r="C141" s="183" t="s">
        <v>260</v>
      </c>
      <c r="D141" s="183" t="s">
        <v>153</v>
      </c>
      <c r="E141" s="184" t="s">
        <v>1743</v>
      </c>
      <c r="F141" s="185" t="s">
        <v>1744</v>
      </c>
      <c r="G141" s="186" t="s">
        <v>1745</v>
      </c>
      <c r="H141" s="274"/>
      <c r="I141" s="188"/>
      <c r="J141" s="189">
        <f>ROUND(I141*H141,2)</f>
        <v>0</v>
      </c>
      <c r="K141" s="185" t="s">
        <v>1</v>
      </c>
      <c r="L141" s="38"/>
      <c r="M141" s="196" t="s">
        <v>1</v>
      </c>
      <c r="N141" s="197" t="s">
        <v>43</v>
      </c>
      <c r="O141" s="198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194" t="s">
        <v>264</v>
      </c>
      <c r="AT141" s="194" t="s">
        <v>153</v>
      </c>
      <c r="AU141" s="194" t="s">
        <v>14</v>
      </c>
      <c r="AY141" s="17" t="s">
        <v>151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7" t="s">
        <v>14</v>
      </c>
      <c r="BK141" s="195">
        <f>ROUND(I141*H141,2)</f>
        <v>0</v>
      </c>
      <c r="BL141" s="17" t="s">
        <v>264</v>
      </c>
      <c r="BM141" s="194" t="s">
        <v>440</v>
      </c>
    </row>
    <row r="142" spans="2:12" s="1" customFormat="1" ht="6.95" customHeight="1">
      <c r="B142" s="49"/>
      <c r="C142" s="50"/>
      <c r="D142" s="50"/>
      <c r="E142" s="50"/>
      <c r="F142" s="50"/>
      <c r="G142" s="50"/>
      <c r="H142" s="50"/>
      <c r="I142" s="142"/>
      <c r="J142" s="50"/>
      <c r="K142" s="50"/>
      <c r="L142" s="38"/>
    </row>
  </sheetData>
  <sheetProtection algorithmName="SHA-512" hashValue="D6dFO92WvbXzVm6+vPXDwRjOASRKKVNFHDRKqO0Qs9AkFj8twSTY91cBGrSCaK1oNL2CR0HSePQzzqkkEowV0A==" saltValue="B1sqAjqFkqz9nKqbwu4H6WLkA1ZUwmZkcndySoWTJw0DLFxgWe3r11IrSG1zsEHsy/eEUlXHcrv+Mffk1XK3qg==" spinCount="100000" sheet="1" objects="1" scenarios="1" formatColumns="0" formatRows="0" autoFilter="0"/>
  <autoFilter ref="C119:K14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108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87</v>
      </c>
    </row>
    <row r="4" spans="2:46" ht="24.95" customHeight="1">
      <c r="B4" s="20"/>
      <c r="D4" s="107" t="s">
        <v>127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16" t="str">
        <f>'Rekapitulace stavby'!K6</f>
        <v>Rozšíření kapacit zázemí ZŠ Šlapanice - pavilon G</v>
      </c>
      <c r="F7" s="317"/>
      <c r="G7" s="317"/>
      <c r="H7" s="317"/>
      <c r="L7" s="20"/>
    </row>
    <row r="8" spans="2:12" s="1" customFormat="1" ht="12" customHeight="1">
      <c r="B8" s="38"/>
      <c r="D8" s="109" t="s">
        <v>128</v>
      </c>
      <c r="I8" s="110"/>
      <c r="L8" s="38"/>
    </row>
    <row r="9" spans="2:12" s="1" customFormat="1" ht="36.95" customHeight="1">
      <c r="B9" s="38"/>
      <c r="E9" s="318" t="s">
        <v>1746</v>
      </c>
      <c r="F9" s="319"/>
      <c r="G9" s="319"/>
      <c r="H9" s="319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36</v>
      </c>
      <c r="I12" s="112" t="s">
        <v>22</v>
      </c>
      <c r="J12" s="113" t="str">
        <f>'Rekapitulace stavby'!AN8</f>
        <v>11. 12. 2018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>00282651</v>
      </c>
      <c r="L14" s="38"/>
    </row>
    <row r="15" spans="2:12" s="1" customFormat="1" ht="18" customHeight="1">
      <c r="B15" s="38"/>
      <c r="E15" s="111" t="str">
        <f>IF('Rekapitulace stavby'!E11="","",'Rekapitulace stavby'!E11)</f>
        <v>Město Šlapanice</v>
      </c>
      <c r="I15" s="112" t="s">
        <v>28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29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0" t="str">
        <f>'Rekapitulace stavby'!E14</f>
        <v>Vyplň údaj</v>
      </c>
      <c r="F18" s="321"/>
      <c r="G18" s="321"/>
      <c r="H18" s="321"/>
      <c r="I18" s="112" t="s">
        <v>28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31</v>
      </c>
      <c r="I20" s="112" t="s">
        <v>25</v>
      </c>
      <c r="J20" s="111" t="str">
        <f>IF('Rekapitulace stavby'!AN16="","",'Rekapitulace stavby'!AN16)</f>
        <v>04679199</v>
      </c>
      <c r="L20" s="38"/>
    </row>
    <row r="21" spans="2:12" s="1" customFormat="1" ht="18" customHeight="1">
      <c r="B21" s="38"/>
      <c r="E21" s="111" t="str">
        <f>IF('Rekapitulace stavby'!E17="","",'Rekapitulace stavby'!E17)</f>
        <v>T PROJEKT AED s.r.o.</v>
      </c>
      <c r="I21" s="112" t="s">
        <v>28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35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28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22" t="s">
        <v>1</v>
      </c>
      <c r="F27" s="322"/>
      <c r="G27" s="322"/>
      <c r="H27" s="322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ROUND(J123,2)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ROUND((SUM(BE123:BE244)),2)</f>
        <v>0</v>
      </c>
      <c r="I33" s="123">
        <v>0.21</v>
      </c>
      <c r="J33" s="122">
        <f>ROUND(((SUM(BE123:BE244))*I33),2)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ROUND((SUM(BF123:BF244)),2)</f>
        <v>0</v>
      </c>
      <c r="I34" s="123">
        <v>0.15</v>
      </c>
      <c r="J34" s="122">
        <f>ROUND(((SUM(BF123:BF244))*I34),2)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ROUND((SUM(BG123:BG244)),2)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ROUND((SUM(BH123:BH244)),2)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ROUND((SUM(BI123:BI244)),2)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130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3" t="str">
        <f>E7</f>
        <v>Rozšíření kapacit zázemí ZŠ Šlapanice - pavilon G</v>
      </c>
      <c r="F85" s="324"/>
      <c r="G85" s="324"/>
      <c r="H85" s="324"/>
      <c r="I85" s="110"/>
      <c r="J85" s="35"/>
      <c r="K85" s="35"/>
      <c r="L85" s="38"/>
    </row>
    <row r="86" spans="2:12" s="1" customFormat="1" ht="12" customHeight="1">
      <c r="B86" s="34"/>
      <c r="C86" s="29" t="s">
        <v>128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95" t="str">
        <f>E9</f>
        <v>721 - Vnitřní kanalizace a vodovod</v>
      </c>
      <c r="F87" s="325"/>
      <c r="G87" s="325"/>
      <c r="H87" s="325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11. 12. 2018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Město Šlapanice</v>
      </c>
      <c r="G91" s="35"/>
      <c r="H91" s="35"/>
      <c r="I91" s="112" t="s">
        <v>31</v>
      </c>
      <c r="J91" s="32" t="str">
        <f>E21</f>
        <v>T PROJEKT AED s.r.o.</v>
      </c>
      <c r="K91" s="35"/>
      <c r="L91" s="38"/>
    </row>
    <row r="92" spans="2:12" s="1" customFormat="1" ht="15.2" customHeight="1">
      <c r="B92" s="34"/>
      <c r="C92" s="29" t="s">
        <v>29</v>
      </c>
      <c r="D92" s="35"/>
      <c r="E92" s="35"/>
      <c r="F92" s="27" t="str">
        <f>IF(E18="","",E18)</f>
        <v>Vyplň údaj</v>
      </c>
      <c r="G92" s="35"/>
      <c r="H92" s="35"/>
      <c r="I92" s="112" t="s">
        <v>35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131</v>
      </c>
      <c r="D94" s="147"/>
      <c r="E94" s="147"/>
      <c r="F94" s="147"/>
      <c r="G94" s="147"/>
      <c r="H94" s="147"/>
      <c r="I94" s="148"/>
      <c r="J94" s="149" t="s">
        <v>132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133</v>
      </c>
      <c r="D96" s="35"/>
      <c r="E96" s="35"/>
      <c r="F96" s="35"/>
      <c r="G96" s="35"/>
      <c r="H96" s="35"/>
      <c r="I96" s="110"/>
      <c r="J96" s="79">
        <f>J123</f>
        <v>0</v>
      </c>
      <c r="K96" s="35"/>
      <c r="L96" s="38"/>
      <c r="AU96" s="17" t="s">
        <v>134</v>
      </c>
    </row>
    <row r="97" spans="2:12" s="8" customFormat="1" ht="24.95" customHeight="1">
      <c r="B97" s="151"/>
      <c r="C97" s="152"/>
      <c r="D97" s="153" t="s">
        <v>1706</v>
      </c>
      <c r="E97" s="154"/>
      <c r="F97" s="154"/>
      <c r="G97" s="154"/>
      <c r="H97" s="154"/>
      <c r="I97" s="155"/>
      <c r="J97" s="156">
        <f>J124</f>
        <v>0</v>
      </c>
      <c r="K97" s="152"/>
      <c r="L97" s="157"/>
    </row>
    <row r="98" spans="2:12" s="8" customFormat="1" ht="24.95" customHeight="1">
      <c r="B98" s="151"/>
      <c r="C98" s="152"/>
      <c r="D98" s="153" t="s">
        <v>1707</v>
      </c>
      <c r="E98" s="154"/>
      <c r="F98" s="154"/>
      <c r="G98" s="154"/>
      <c r="H98" s="154"/>
      <c r="I98" s="155"/>
      <c r="J98" s="156">
        <f>J153</f>
        <v>0</v>
      </c>
      <c r="K98" s="152"/>
      <c r="L98" s="157"/>
    </row>
    <row r="99" spans="2:12" s="8" customFormat="1" ht="24.95" customHeight="1">
      <c r="B99" s="151"/>
      <c r="C99" s="152"/>
      <c r="D99" s="153" t="s">
        <v>1708</v>
      </c>
      <c r="E99" s="154"/>
      <c r="F99" s="154"/>
      <c r="G99" s="154"/>
      <c r="H99" s="154"/>
      <c r="I99" s="155"/>
      <c r="J99" s="156">
        <f>J157</f>
        <v>0</v>
      </c>
      <c r="K99" s="152"/>
      <c r="L99" s="157"/>
    </row>
    <row r="100" spans="2:12" s="8" customFormat="1" ht="24.95" customHeight="1">
      <c r="B100" s="151"/>
      <c r="C100" s="152"/>
      <c r="D100" s="153" t="s">
        <v>1709</v>
      </c>
      <c r="E100" s="154"/>
      <c r="F100" s="154"/>
      <c r="G100" s="154"/>
      <c r="H100" s="154"/>
      <c r="I100" s="155"/>
      <c r="J100" s="156">
        <f>J161</f>
        <v>0</v>
      </c>
      <c r="K100" s="152"/>
      <c r="L100" s="157"/>
    </row>
    <row r="101" spans="2:12" s="8" customFormat="1" ht="24.95" customHeight="1">
      <c r="B101" s="151"/>
      <c r="C101" s="152"/>
      <c r="D101" s="153" t="s">
        <v>1747</v>
      </c>
      <c r="E101" s="154"/>
      <c r="F101" s="154"/>
      <c r="G101" s="154"/>
      <c r="H101" s="154"/>
      <c r="I101" s="155"/>
      <c r="J101" s="156">
        <f>J178</f>
        <v>0</v>
      </c>
      <c r="K101" s="152"/>
      <c r="L101" s="157"/>
    </row>
    <row r="102" spans="2:12" s="8" customFormat="1" ht="24.95" customHeight="1">
      <c r="B102" s="151"/>
      <c r="C102" s="152"/>
      <c r="D102" s="153" t="s">
        <v>1748</v>
      </c>
      <c r="E102" s="154"/>
      <c r="F102" s="154"/>
      <c r="G102" s="154"/>
      <c r="H102" s="154"/>
      <c r="I102" s="155"/>
      <c r="J102" s="156">
        <f>J214</f>
        <v>0</v>
      </c>
      <c r="K102" s="152"/>
      <c r="L102" s="157"/>
    </row>
    <row r="103" spans="2:12" s="8" customFormat="1" ht="24.95" customHeight="1">
      <c r="B103" s="151"/>
      <c r="C103" s="152"/>
      <c r="D103" s="153" t="s">
        <v>1749</v>
      </c>
      <c r="E103" s="154"/>
      <c r="F103" s="154"/>
      <c r="G103" s="154"/>
      <c r="H103" s="154"/>
      <c r="I103" s="155"/>
      <c r="J103" s="156">
        <f>J240</f>
        <v>0</v>
      </c>
      <c r="K103" s="152"/>
      <c r="L103" s="157"/>
    </row>
    <row r="104" spans="2:12" s="1" customFormat="1" ht="21.75" customHeight="1">
      <c r="B104" s="34"/>
      <c r="C104" s="35"/>
      <c r="D104" s="35"/>
      <c r="E104" s="35"/>
      <c r="F104" s="35"/>
      <c r="G104" s="35"/>
      <c r="H104" s="35"/>
      <c r="I104" s="110"/>
      <c r="J104" s="35"/>
      <c r="K104" s="35"/>
      <c r="L104" s="38"/>
    </row>
    <row r="105" spans="2:12" s="1" customFormat="1" ht="6.95" customHeight="1">
      <c r="B105" s="49"/>
      <c r="C105" s="50"/>
      <c r="D105" s="50"/>
      <c r="E105" s="50"/>
      <c r="F105" s="50"/>
      <c r="G105" s="50"/>
      <c r="H105" s="50"/>
      <c r="I105" s="142"/>
      <c r="J105" s="50"/>
      <c r="K105" s="50"/>
      <c r="L105" s="38"/>
    </row>
    <row r="109" spans="2:12" s="1" customFormat="1" ht="6.95" customHeight="1">
      <c r="B109" s="51"/>
      <c r="C109" s="52"/>
      <c r="D109" s="52"/>
      <c r="E109" s="52"/>
      <c r="F109" s="52"/>
      <c r="G109" s="52"/>
      <c r="H109" s="52"/>
      <c r="I109" s="145"/>
      <c r="J109" s="52"/>
      <c r="K109" s="52"/>
      <c r="L109" s="38"/>
    </row>
    <row r="110" spans="2:12" s="1" customFormat="1" ht="24.95" customHeight="1">
      <c r="B110" s="34"/>
      <c r="C110" s="23" t="s">
        <v>136</v>
      </c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6.95" customHeight="1">
      <c r="B111" s="34"/>
      <c r="C111" s="35"/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12" customHeight="1">
      <c r="B112" s="34"/>
      <c r="C112" s="29" t="s">
        <v>16</v>
      </c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16.5" customHeight="1">
      <c r="B113" s="34"/>
      <c r="C113" s="35"/>
      <c r="D113" s="35"/>
      <c r="E113" s="323" t="str">
        <f>E7</f>
        <v>Rozšíření kapacit zázemí ZŠ Šlapanice - pavilon G</v>
      </c>
      <c r="F113" s="324"/>
      <c r="G113" s="324"/>
      <c r="H113" s="324"/>
      <c r="I113" s="110"/>
      <c r="J113" s="35"/>
      <c r="K113" s="35"/>
      <c r="L113" s="38"/>
    </row>
    <row r="114" spans="2:12" s="1" customFormat="1" ht="12" customHeight="1">
      <c r="B114" s="34"/>
      <c r="C114" s="29" t="s">
        <v>128</v>
      </c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12" s="1" customFormat="1" ht="16.5" customHeight="1">
      <c r="B115" s="34"/>
      <c r="C115" s="35"/>
      <c r="D115" s="35"/>
      <c r="E115" s="295" t="str">
        <f>E9</f>
        <v>721 - Vnitřní kanalizace a vodovod</v>
      </c>
      <c r="F115" s="325"/>
      <c r="G115" s="325"/>
      <c r="H115" s="325"/>
      <c r="I115" s="110"/>
      <c r="J115" s="35"/>
      <c r="K115" s="35"/>
      <c r="L115" s="38"/>
    </row>
    <row r="116" spans="2:12" s="1" customFormat="1" ht="6.95" customHeight="1">
      <c r="B116" s="34"/>
      <c r="C116" s="35"/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12" customHeight="1">
      <c r="B117" s="34"/>
      <c r="C117" s="29" t="s">
        <v>20</v>
      </c>
      <c r="D117" s="35"/>
      <c r="E117" s="35"/>
      <c r="F117" s="27" t="str">
        <f>F12</f>
        <v xml:space="preserve"> </v>
      </c>
      <c r="G117" s="35"/>
      <c r="H117" s="35"/>
      <c r="I117" s="112" t="s">
        <v>22</v>
      </c>
      <c r="J117" s="61" t="str">
        <f>IF(J12="","",J12)</f>
        <v>11. 12. 2018</v>
      </c>
      <c r="K117" s="35"/>
      <c r="L117" s="38"/>
    </row>
    <row r="118" spans="2:12" s="1" customFormat="1" ht="6.9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27.95" customHeight="1">
      <c r="B119" s="34"/>
      <c r="C119" s="29" t="s">
        <v>24</v>
      </c>
      <c r="D119" s="35"/>
      <c r="E119" s="35"/>
      <c r="F119" s="27" t="str">
        <f>E15</f>
        <v>Město Šlapanice</v>
      </c>
      <c r="G119" s="35"/>
      <c r="H119" s="35"/>
      <c r="I119" s="112" t="s">
        <v>31</v>
      </c>
      <c r="J119" s="32" t="str">
        <f>E21</f>
        <v>T PROJEKT AED s.r.o.</v>
      </c>
      <c r="K119" s="35"/>
      <c r="L119" s="38"/>
    </row>
    <row r="120" spans="2:12" s="1" customFormat="1" ht="15.2" customHeight="1">
      <c r="B120" s="34"/>
      <c r="C120" s="29" t="s">
        <v>29</v>
      </c>
      <c r="D120" s="35"/>
      <c r="E120" s="35"/>
      <c r="F120" s="27" t="str">
        <f>IF(E18="","",E18)</f>
        <v>Vyplň údaj</v>
      </c>
      <c r="G120" s="35"/>
      <c r="H120" s="35"/>
      <c r="I120" s="112" t="s">
        <v>35</v>
      </c>
      <c r="J120" s="32" t="str">
        <f>E24</f>
        <v xml:space="preserve"> </v>
      </c>
      <c r="K120" s="35"/>
      <c r="L120" s="38"/>
    </row>
    <row r="121" spans="2:12" s="1" customFormat="1" ht="10.35" customHeight="1">
      <c r="B121" s="34"/>
      <c r="C121" s="35"/>
      <c r="D121" s="35"/>
      <c r="E121" s="35"/>
      <c r="F121" s="35"/>
      <c r="G121" s="35"/>
      <c r="H121" s="35"/>
      <c r="I121" s="110"/>
      <c r="J121" s="35"/>
      <c r="K121" s="35"/>
      <c r="L121" s="38"/>
    </row>
    <row r="122" spans="2:20" s="9" customFormat="1" ht="29.25" customHeight="1">
      <c r="B122" s="158"/>
      <c r="C122" s="159" t="s">
        <v>137</v>
      </c>
      <c r="D122" s="160" t="s">
        <v>63</v>
      </c>
      <c r="E122" s="160" t="s">
        <v>59</v>
      </c>
      <c r="F122" s="160" t="s">
        <v>60</v>
      </c>
      <c r="G122" s="160" t="s">
        <v>138</v>
      </c>
      <c r="H122" s="160" t="s">
        <v>139</v>
      </c>
      <c r="I122" s="161" t="s">
        <v>140</v>
      </c>
      <c r="J122" s="162" t="s">
        <v>132</v>
      </c>
      <c r="K122" s="163" t="s">
        <v>141</v>
      </c>
      <c r="L122" s="164"/>
      <c r="M122" s="70" t="s">
        <v>1</v>
      </c>
      <c r="N122" s="71" t="s">
        <v>42</v>
      </c>
      <c r="O122" s="71" t="s">
        <v>142</v>
      </c>
      <c r="P122" s="71" t="s">
        <v>143</v>
      </c>
      <c r="Q122" s="71" t="s">
        <v>144</v>
      </c>
      <c r="R122" s="71" t="s">
        <v>145</v>
      </c>
      <c r="S122" s="71" t="s">
        <v>146</v>
      </c>
      <c r="T122" s="72" t="s">
        <v>147</v>
      </c>
    </row>
    <row r="123" spans="2:63" s="1" customFormat="1" ht="22.9" customHeight="1">
      <c r="B123" s="34"/>
      <c r="C123" s="77" t="s">
        <v>148</v>
      </c>
      <c r="D123" s="35"/>
      <c r="E123" s="35"/>
      <c r="F123" s="35"/>
      <c r="G123" s="35"/>
      <c r="H123" s="35"/>
      <c r="I123" s="110"/>
      <c r="J123" s="165">
        <f>BK123</f>
        <v>0</v>
      </c>
      <c r="K123" s="35"/>
      <c r="L123" s="38"/>
      <c r="M123" s="73"/>
      <c r="N123" s="74"/>
      <c r="O123" s="74"/>
      <c r="P123" s="166">
        <f>P124+P153+P157+P161+P178+P214+P240</f>
        <v>0</v>
      </c>
      <c r="Q123" s="74"/>
      <c r="R123" s="166">
        <f>R124+R153+R157+R161+R178+R214+R240</f>
        <v>0</v>
      </c>
      <c r="S123" s="74"/>
      <c r="T123" s="167">
        <f>T124+T153+T157+T161+T178+T214+T240</f>
        <v>0</v>
      </c>
      <c r="AT123" s="17" t="s">
        <v>77</v>
      </c>
      <c r="AU123" s="17" t="s">
        <v>134</v>
      </c>
      <c r="BK123" s="168">
        <f>BK124+BK153+BK157+BK161+BK178+BK214+BK240</f>
        <v>0</v>
      </c>
    </row>
    <row r="124" spans="2:63" s="10" customFormat="1" ht="25.9" customHeight="1">
      <c r="B124" s="169"/>
      <c r="C124" s="170"/>
      <c r="D124" s="171" t="s">
        <v>77</v>
      </c>
      <c r="E124" s="172" t="s">
        <v>14</v>
      </c>
      <c r="F124" s="172" t="s">
        <v>185</v>
      </c>
      <c r="G124" s="170"/>
      <c r="H124" s="170"/>
      <c r="I124" s="173"/>
      <c r="J124" s="174">
        <f>BK124</f>
        <v>0</v>
      </c>
      <c r="K124" s="170"/>
      <c r="L124" s="175"/>
      <c r="M124" s="176"/>
      <c r="N124" s="177"/>
      <c r="O124" s="177"/>
      <c r="P124" s="178">
        <f>SUM(P125:P152)</f>
        <v>0</v>
      </c>
      <c r="Q124" s="177"/>
      <c r="R124" s="178">
        <f>SUM(R125:R152)</f>
        <v>0</v>
      </c>
      <c r="S124" s="177"/>
      <c r="T124" s="179">
        <f>SUM(T125:T152)</f>
        <v>0</v>
      </c>
      <c r="AR124" s="180" t="s">
        <v>14</v>
      </c>
      <c r="AT124" s="181" t="s">
        <v>77</v>
      </c>
      <c r="AU124" s="181" t="s">
        <v>78</v>
      </c>
      <c r="AY124" s="180" t="s">
        <v>151</v>
      </c>
      <c r="BK124" s="182">
        <f>SUM(BK125:BK152)</f>
        <v>0</v>
      </c>
    </row>
    <row r="125" spans="2:65" s="1" customFormat="1" ht="24" customHeight="1">
      <c r="B125" s="34"/>
      <c r="C125" s="183" t="s">
        <v>14</v>
      </c>
      <c r="D125" s="183" t="s">
        <v>153</v>
      </c>
      <c r="E125" s="184" t="s">
        <v>1710</v>
      </c>
      <c r="F125" s="185" t="s">
        <v>1750</v>
      </c>
      <c r="G125" s="186" t="s">
        <v>200</v>
      </c>
      <c r="H125" s="187">
        <v>76</v>
      </c>
      <c r="I125" s="188"/>
      <c r="J125" s="189">
        <f aca="true" t="shared" si="0" ref="J125:J152">ROUND(I125*H125,2)</f>
        <v>0</v>
      </c>
      <c r="K125" s="185" t="s">
        <v>1</v>
      </c>
      <c r="L125" s="38"/>
      <c r="M125" s="190" t="s">
        <v>1</v>
      </c>
      <c r="N125" s="191" t="s">
        <v>43</v>
      </c>
      <c r="O125" s="66"/>
      <c r="P125" s="192">
        <f aca="true" t="shared" si="1" ref="P125:P152">O125*H125</f>
        <v>0</v>
      </c>
      <c r="Q125" s="192">
        <v>0</v>
      </c>
      <c r="R125" s="192">
        <f aca="true" t="shared" si="2" ref="R125:R152">Q125*H125</f>
        <v>0</v>
      </c>
      <c r="S125" s="192">
        <v>0</v>
      </c>
      <c r="T125" s="193">
        <f aca="true" t="shared" si="3" ref="T125:T152">S125*H125</f>
        <v>0</v>
      </c>
      <c r="AR125" s="194" t="s">
        <v>167</v>
      </c>
      <c r="AT125" s="194" t="s">
        <v>153</v>
      </c>
      <c r="AU125" s="194" t="s">
        <v>14</v>
      </c>
      <c r="AY125" s="17" t="s">
        <v>151</v>
      </c>
      <c r="BE125" s="195">
        <f aca="true" t="shared" si="4" ref="BE125:BE152">IF(N125="základní",J125,0)</f>
        <v>0</v>
      </c>
      <c r="BF125" s="195">
        <f aca="true" t="shared" si="5" ref="BF125:BF152">IF(N125="snížená",J125,0)</f>
        <v>0</v>
      </c>
      <c r="BG125" s="195">
        <f aca="true" t="shared" si="6" ref="BG125:BG152">IF(N125="zákl. přenesená",J125,0)</f>
        <v>0</v>
      </c>
      <c r="BH125" s="195">
        <f aca="true" t="shared" si="7" ref="BH125:BH152">IF(N125="sníž. přenesená",J125,0)</f>
        <v>0</v>
      </c>
      <c r="BI125" s="195">
        <f aca="true" t="shared" si="8" ref="BI125:BI152">IF(N125="nulová",J125,0)</f>
        <v>0</v>
      </c>
      <c r="BJ125" s="17" t="s">
        <v>14</v>
      </c>
      <c r="BK125" s="195">
        <f aca="true" t="shared" si="9" ref="BK125:BK152">ROUND(I125*H125,2)</f>
        <v>0</v>
      </c>
      <c r="BL125" s="17" t="s">
        <v>167</v>
      </c>
      <c r="BM125" s="194" t="s">
        <v>87</v>
      </c>
    </row>
    <row r="126" spans="2:65" s="1" customFormat="1" ht="24" customHeight="1">
      <c r="B126" s="34"/>
      <c r="C126" s="183" t="s">
        <v>87</v>
      </c>
      <c r="D126" s="183" t="s">
        <v>153</v>
      </c>
      <c r="E126" s="184" t="s">
        <v>1751</v>
      </c>
      <c r="F126" s="185" t="s">
        <v>1752</v>
      </c>
      <c r="G126" s="186" t="s">
        <v>200</v>
      </c>
      <c r="H126" s="187">
        <v>81</v>
      </c>
      <c r="I126" s="188"/>
      <c r="J126" s="189">
        <f t="shared" si="0"/>
        <v>0</v>
      </c>
      <c r="K126" s="185" t="s">
        <v>1</v>
      </c>
      <c r="L126" s="38"/>
      <c r="M126" s="190" t="s">
        <v>1</v>
      </c>
      <c r="N126" s="191" t="s">
        <v>43</v>
      </c>
      <c r="O126" s="66"/>
      <c r="P126" s="192">
        <f t="shared" si="1"/>
        <v>0</v>
      </c>
      <c r="Q126" s="192">
        <v>0</v>
      </c>
      <c r="R126" s="192">
        <f t="shared" si="2"/>
        <v>0</v>
      </c>
      <c r="S126" s="192">
        <v>0</v>
      </c>
      <c r="T126" s="193">
        <f t="shared" si="3"/>
        <v>0</v>
      </c>
      <c r="AR126" s="194" t="s">
        <v>167</v>
      </c>
      <c r="AT126" s="194" t="s">
        <v>153</v>
      </c>
      <c r="AU126" s="194" t="s">
        <v>14</v>
      </c>
      <c r="AY126" s="17" t="s">
        <v>151</v>
      </c>
      <c r="BE126" s="195">
        <f t="shared" si="4"/>
        <v>0</v>
      </c>
      <c r="BF126" s="195">
        <f t="shared" si="5"/>
        <v>0</v>
      </c>
      <c r="BG126" s="195">
        <f t="shared" si="6"/>
        <v>0</v>
      </c>
      <c r="BH126" s="195">
        <f t="shared" si="7"/>
        <v>0</v>
      </c>
      <c r="BI126" s="195">
        <f t="shared" si="8"/>
        <v>0</v>
      </c>
      <c r="BJ126" s="17" t="s">
        <v>14</v>
      </c>
      <c r="BK126" s="195">
        <f t="shared" si="9"/>
        <v>0</v>
      </c>
      <c r="BL126" s="17" t="s">
        <v>167</v>
      </c>
      <c r="BM126" s="194" t="s">
        <v>167</v>
      </c>
    </row>
    <row r="127" spans="2:65" s="1" customFormat="1" ht="24" customHeight="1">
      <c r="B127" s="34"/>
      <c r="C127" s="183" t="s">
        <v>163</v>
      </c>
      <c r="D127" s="183" t="s">
        <v>153</v>
      </c>
      <c r="E127" s="184" t="s">
        <v>1753</v>
      </c>
      <c r="F127" s="185" t="s">
        <v>1754</v>
      </c>
      <c r="G127" s="186" t="s">
        <v>200</v>
      </c>
      <c r="H127" s="187">
        <v>126</v>
      </c>
      <c r="I127" s="188"/>
      <c r="J127" s="189">
        <f t="shared" si="0"/>
        <v>0</v>
      </c>
      <c r="K127" s="185" t="s">
        <v>1</v>
      </c>
      <c r="L127" s="38"/>
      <c r="M127" s="190" t="s">
        <v>1</v>
      </c>
      <c r="N127" s="191" t="s">
        <v>43</v>
      </c>
      <c r="O127" s="66"/>
      <c r="P127" s="192">
        <f t="shared" si="1"/>
        <v>0</v>
      </c>
      <c r="Q127" s="192">
        <v>0</v>
      </c>
      <c r="R127" s="192">
        <f t="shared" si="2"/>
        <v>0</v>
      </c>
      <c r="S127" s="192">
        <v>0</v>
      </c>
      <c r="T127" s="193">
        <f t="shared" si="3"/>
        <v>0</v>
      </c>
      <c r="AR127" s="194" t="s">
        <v>167</v>
      </c>
      <c r="AT127" s="194" t="s">
        <v>153</v>
      </c>
      <c r="AU127" s="194" t="s">
        <v>14</v>
      </c>
      <c r="AY127" s="17" t="s">
        <v>151</v>
      </c>
      <c r="BE127" s="195">
        <f t="shared" si="4"/>
        <v>0</v>
      </c>
      <c r="BF127" s="195">
        <f t="shared" si="5"/>
        <v>0</v>
      </c>
      <c r="BG127" s="195">
        <f t="shared" si="6"/>
        <v>0</v>
      </c>
      <c r="BH127" s="195">
        <f t="shared" si="7"/>
        <v>0</v>
      </c>
      <c r="BI127" s="195">
        <f t="shared" si="8"/>
        <v>0</v>
      </c>
      <c r="BJ127" s="17" t="s">
        <v>14</v>
      </c>
      <c r="BK127" s="195">
        <f t="shared" si="9"/>
        <v>0</v>
      </c>
      <c r="BL127" s="17" t="s">
        <v>167</v>
      </c>
      <c r="BM127" s="194" t="s">
        <v>174</v>
      </c>
    </row>
    <row r="128" spans="2:65" s="1" customFormat="1" ht="24" customHeight="1">
      <c r="B128" s="34"/>
      <c r="C128" s="183" t="s">
        <v>167</v>
      </c>
      <c r="D128" s="183" t="s">
        <v>153</v>
      </c>
      <c r="E128" s="184" t="s">
        <v>1712</v>
      </c>
      <c r="F128" s="185" t="s">
        <v>1755</v>
      </c>
      <c r="G128" s="186" t="s">
        <v>200</v>
      </c>
      <c r="H128" s="187">
        <v>126</v>
      </c>
      <c r="I128" s="188"/>
      <c r="J128" s="189">
        <f t="shared" si="0"/>
        <v>0</v>
      </c>
      <c r="K128" s="185" t="s">
        <v>1</v>
      </c>
      <c r="L128" s="38"/>
      <c r="M128" s="190" t="s">
        <v>1</v>
      </c>
      <c r="N128" s="191" t="s">
        <v>43</v>
      </c>
      <c r="O128" s="66"/>
      <c r="P128" s="192">
        <f t="shared" si="1"/>
        <v>0</v>
      </c>
      <c r="Q128" s="192">
        <v>0</v>
      </c>
      <c r="R128" s="192">
        <f t="shared" si="2"/>
        <v>0</v>
      </c>
      <c r="S128" s="192">
        <v>0</v>
      </c>
      <c r="T128" s="193">
        <f t="shared" si="3"/>
        <v>0</v>
      </c>
      <c r="AR128" s="194" t="s">
        <v>167</v>
      </c>
      <c r="AT128" s="194" t="s">
        <v>153</v>
      </c>
      <c r="AU128" s="194" t="s">
        <v>14</v>
      </c>
      <c r="AY128" s="17" t="s">
        <v>151</v>
      </c>
      <c r="BE128" s="195">
        <f t="shared" si="4"/>
        <v>0</v>
      </c>
      <c r="BF128" s="195">
        <f t="shared" si="5"/>
        <v>0</v>
      </c>
      <c r="BG128" s="195">
        <f t="shared" si="6"/>
        <v>0</v>
      </c>
      <c r="BH128" s="195">
        <f t="shared" si="7"/>
        <v>0</v>
      </c>
      <c r="BI128" s="195">
        <f t="shared" si="8"/>
        <v>0</v>
      </c>
      <c r="BJ128" s="17" t="s">
        <v>14</v>
      </c>
      <c r="BK128" s="195">
        <f t="shared" si="9"/>
        <v>0</v>
      </c>
      <c r="BL128" s="17" t="s">
        <v>167</v>
      </c>
      <c r="BM128" s="194" t="s">
        <v>234</v>
      </c>
    </row>
    <row r="129" spans="2:65" s="1" customFormat="1" ht="24" customHeight="1">
      <c r="B129" s="34"/>
      <c r="C129" s="183" t="s">
        <v>150</v>
      </c>
      <c r="D129" s="183" t="s">
        <v>153</v>
      </c>
      <c r="E129" s="184" t="s">
        <v>1756</v>
      </c>
      <c r="F129" s="185" t="s">
        <v>1757</v>
      </c>
      <c r="G129" s="186" t="s">
        <v>200</v>
      </c>
      <c r="H129" s="187">
        <v>76</v>
      </c>
      <c r="I129" s="188"/>
      <c r="J129" s="189">
        <f t="shared" si="0"/>
        <v>0</v>
      </c>
      <c r="K129" s="185" t="s">
        <v>1</v>
      </c>
      <c r="L129" s="38"/>
      <c r="M129" s="190" t="s">
        <v>1</v>
      </c>
      <c r="N129" s="191" t="s">
        <v>43</v>
      </c>
      <c r="O129" s="66"/>
      <c r="P129" s="192">
        <f t="shared" si="1"/>
        <v>0</v>
      </c>
      <c r="Q129" s="192">
        <v>0</v>
      </c>
      <c r="R129" s="192">
        <f t="shared" si="2"/>
        <v>0</v>
      </c>
      <c r="S129" s="192">
        <v>0</v>
      </c>
      <c r="T129" s="193">
        <f t="shared" si="3"/>
        <v>0</v>
      </c>
      <c r="AR129" s="194" t="s">
        <v>167</v>
      </c>
      <c r="AT129" s="194" t="s">
        <v>153</v>
      </c>
      <c r="AU129" s="194" t="s">
        <v>14</v>
      </c>
      <c r="AY129" s="17" t="s">
        <v>151</v>
      </c>
      <c r="BE129" s="195">
        <f t="shared" si="4"/>
        <v>0</v>
      </c>
      <c r="BF129" s="195">
        <f t="shared" si="5"/>
        <v>0</v>
      </c>
      <c r="BG129" s="195">
        <f t="shared" si="6"/>
        <v>0</v>
      </c>
      <c r="BH129" s="195">
        <f t="shared" si="7"/>
        <v>0</v>
      </c>
      <c r="BI129" s="195">
        <f t="shared" si="8"/>
        <v>0</v>
      </c>
      <c r="BJ129" s="17" t="s">
        <v>14</v>
      </c>
      <c r="BK129" s="195">
        <f t="shared" si="9"/>
        <v>0</v>
      </c>
      <c r="BL129" s="17" t="s">
        <v>167</v>
      </c>
      <c r="BM129" s="194" t="s">
        <v>247</v>
      </c>
    </row>
    <row r="130" spans="2:65" s="1" customFormat="1" ht="24" customHeight="1">
      <c r="B130" s="34"/>
      <c r="C130" s="183" t="s">
        <v>174</v>
      </c>
      <c r="D130" s="183" t="s">
        <v>153</v>
      </c>
      <c r="E130" s="184" t="s">
        <v>1712</v>
      </c>
      <c r="F130" s="185" t="s">
        <v>1755</v>
      </c>
      <c r="G130" s="186" t="s">
        <v>200</v>
      </c>
      <c r="H130" s="187">
        <v>81</v>
      </c>
      <c r="I130" s="188"/>
      <c r="J130" s="189">
        <f t="shared" si="0"/>
        <v>0</v>
      </c>
      <c r="K130" s="185" t="s">
        <v>1</v>
      </c>
      <c r="L130" s="38"/>
      <c r="M130" s="190" t="s">
        <v>1</v>
      </c>
      <c r="N130" s="191" t="s">
        <v>43</v>
      </c>
      <c r="O130" s="66"/>
      <c r="P130" s="192">
        <f t="shared" si="1"/>
        <v>0</v>
      </c>
      <c r="Q130" s="192">
        <v>0</v>
      </c>
      <c r="R130" s="192">
        <f t="shared" si="2"/>
        <v>0</v>
      </c>
      <c r="S130" s="192">
        <v>0</v>
      </c>
      <c r="T130" s="193">
        <f t="shared" si="3"/>
        <v>0</v>
      </c>
      <c r="AR130" s="194" t="s">
        <v>167</v>
      </c>
      <c r="AT130" s="194" t="s">
        <v>153</v>
      </c>
      <c r="AU130" s="194" t="s">
        <v>14</v>
      </c>
      <c r="AY130" s="17" t="s">
        <v>151</v>
      </c>
      <c r="BE130" s="195">
        <f t="shared" si="4"/>
        <v>0</v>
      </c>
      <c r="BF130" s="195">
        <f t="shared" si="5"/>
        <v>0</v>
      </c>
      <c r="BG130" s="195">
        <f t="shared" si="6"/>
        <v>0</v>
      </c>
      <c r="BH130" s="195">
        <f t="shared" si="7"/>
        <v>0</v>
      </c>
      <c r="BI130" s="195">
        <f t="shared" si="8"/>
        <v>0</v>
      </c>
      <c r="BJ130" s="17" t="s">
        <v>14</v>
      </c>
      <c r="BK130" s="195">
        <f t="shared" si="9"/>
        <v>0</v>
      </c>
      <c r="BL130" s="17" t="s">
        <v>167</v>
      </c>
      <c r="BM130" s="194" t="s">
        <v>256</v>
      </c>
    </row>
    <row r="131" spans="2:65" s="1" customFormat="1" ht="24" customHeight="1">
      <c r="B131" s="34"/>
      <c r="C131" s="183" t="s">
        <v>152</v>
      </c>
      <c r="D131" s="183" t="s">
        <v>153</v>
      </c>
      <c r="E131" s="184" t="s">
        <v>1714</v>
      </c>
      <c r="F131" s="185" t="s">
        <v>1758</v>
      </c>
      <c r="G131" s="186" t="s">
        <v>200</v>
      </c>
      <c r="H131" s="187">
        <v>126</v>
      </c>
      <c r="I131" s="188"/>
      <c r="J131" s="189">
        <f t="shared" si="0"/>
        <v>0</v>
      </c>
      <c r="K131" s="185" t="s">
        <v>1</v>
      </c>
      <c r="L131" s="38"/>
      <c r="M131" s="190" t="s">
        <v>1</v>
      </c>
      <c r="N131" s="191" t="s">
        <v>43</v>
      </c>
      <c r="O131" s="66"/>
      <c r="P131" s="192">
        <f t="shared" si="1"/>
        <v>0</v>
      </c>
      <c r="Q131" s="192">
        <v>0</v>
      </c>
      <c r="R131" s="192">
        <f t="shared" si="2"/>
        <v>0</v>
      </c>
      <c r="S131" s="192">
        <v>0</v>
      </c>
      <c r="T131" s="193">
        <f t="shared" si="3"/>
        <v>0</v>
      </c>
      <c r="AR131" s="194" t="s">
        <v>167</v>
      </c>
      <c r="AT131" s="194" t="s">
        <v>153</v>
      </c>
      <c r="AU131" s="194" t="s">
        <v>14</v>
      </c>
      <c r="AY131" s="17" t="s">
        <v>151</v>
      </c>
      <c r="BE131" s="195">
        <f t="shared" si="4"/>
        <v>0</v>
      </c>
      <c r="BF131" s="195">
        <f t="shared" si="5"/>
        <v>0</v>
      </c>
      <c r="BG131" s="195">
        <f t="shared" si="6"/>
        <v>0</v>
      </c>
      <c r="BH131" s="195">
        <f t="shared" si="7"/>
        <v>0</v>
      </c>
      <c r="BI131" s="195">
        <f t="shared" si="8"/>
        <v>0</v>
      </c>
      <c r="BJ131" s="17" t="s">
        <v>14</v>
      </c>
      <c r="BK131" s="195">
        <f t="shared" si="9"/>
        <v>0</v>
      </c>
      <c r="BL131" s="17" t="s">
        <v>167</v>
      </c>
      <c r="BM131" s="194" t="s">
        <v>343</v>
      </c>
    </row>
    <row r="132" spans="2:65" s="1" customFormat="1" ht="16.5" customHeight="1">
      <c r="B132" s="34"/>
      <c r="C132" s="183" t="s">
        <v>234</v>
      </c>
      <c r="D132" s="183" t="s">
        <v>153</v>
      </c>
      <c r="E132" s="184" t="s">
        <v>1759</v>
      </c>
      <c r="F132" s="185" t="s">
        <v>1760</v>
      </c>
      <c r="G132" s="186" t="s">
        <v>200</v>
      </c>
      <c r="H132" s="187">
        <v>76</v>
      </c>
      <c r="I132" s="188"/>
      <c r="J132" s="189">
        <f t="shared" si="0"/>
        <v>0</v>
      </c>
      <c r="K132" s="185" t="s">
        <v>1</v>
      </c>
      <c r="L132" s="38"/>
      <c r="M132" s="190" t="s">
        <v>1</v>
      </c>
      <c r="N132" s="191" t="s">
        <v>43</v>
      </c>
      <c r="O132" s="66"/>
      <c r="P132" s="192">
        <f t="shared" si="1"/>
        <v>0</v>
      </c>
      <c r="Q132" s="192">
        <v>0</v>
      </c>
      <c r="R132" s="192">
        <f t="shared" si="2"/>
        <v>0</v>
      </c>
      <c r="S132" s="192">
        <v>0</v>
      </c>
      <c r="T132" s="193">
        <f t="shared" si="3"/>
        <v>0</v>
      </c>
      <c r="AR132" s="194" t="s">
        <v>167</v>
      </c>
      <c r="AT132" s="194" t="s">
        <v>153</v>
      </c>
      <c r="AU132" s="194" t="s">
        <v>14</v>
      </c>
      <c r="AY132" s="17" t="s">
        <v>151</v>
      </c>
      <c r="BE132" s="195">
        <f t="shared" si="4"/>
        <v>0</v>
      </c>
      <c r="BF132" s="195">
        <f t="shared" si="5"/>
        <v>0</v>
      </c>
      <c r="BG132" s="195">
        <f t="shared" si="6"/>
        <v>0</v>
      </c>
      <c r="BH132" s="195">
        <f t="shared" si="7"/>
        <v>0</v>
      </c>
      <c r="BI132" s="195">
        <f t="shared" si="8"/>
        <v>0</v>
      </c>
      <c r="BJ132" s="17" t="s">
        <v>14</v>
      </c>
      <c r="BK132" s="195">
        <f t="shared" si="9"/>
        <v>0</v>
      </c>
      <c r="BL132" s="17" t="s">
        <v>167</v>
      </c>
      <c r="BM132" s="194" t="s">
        <v>264</v>
      </c>
    </row>
    <row r="133" spans="2:65" s="1" customFormat="1" ht="24" customHeight="1">
      <c r="B133" s="34"/>
      <c r="C133" s="183" t="s">
        <v>217</v>
      </c>
      <c r="D133" s="183" t="s">
        <v>153</v>
      </c>
      <c r="E133" s="184" t="s">
        <v>1714</v>
      </c>
      <c r="F133" s="185" t="s">
        <v>1758</v>
      </c>
      <c r="G133" s="186" t="s">
        <v>200</v>
      </c>
      <c r="H133" s="187">
        <v>81</v>
      </c>
      <c r="I133" s="188"/>
      <c r="J133" s="189">
        <f t="shared" si="0"/>
        <v>0</v>
      </c>
      <c r="K133" s="185" t="s">
        <v>1</v>
      </c>
      <c r="L133" s="38"/>
      <c r="M133" s="190" t="s">
        <v>1</v>
      </c>
      <c r="N133" s="191" t="s">
        <v>43</v>
      </c>
      <c r="O133" s="66"/>
      <c r="P133" s="192">
        <f t="shared" si="1"/>
        <v>0</v>
      </c>
      <c r="Q133" s="192">
        <v>0</v>
      </c>
      <c r="R133" s="192">
        <f t="shared" si="2"/>
        <v>0</v>
      </c>
      <c r="S133" s="192">
        <v>0</v>
      </c>
      <c r="T133" s="193">
        <f t="shared" si="3"/>
        <v>0</v>
      </c>
      <c r="AR133" s="194" t="s">
        <v>167</v>
      </c>
      <c r="AT133" s="194" t="s">
        <v>153</v>
      </c>
      <c r="AU133" s="194" t="s">
        <v>14</v>
      </c>
      <c r="AY133" s="17" t="s">
        <v>151</v>
      </c>
      <c r="BE133" s="195">
        <f t="shared" si="4"/>
        <v>0</v>
      </c>
      <c r="BF133" s="195">
        <f t="shared" si="5"/>
        <v>0</v>
      </c>
      <c r="BG133" s="195">
        <f t="shared" si="6"/>
        <v>0</v>
      </c>
      <c r="BH133" s="195">
        <f t="shared" si="7"/>
        <v>0</v>
      </c>
      <c r="BI133" s="195">
        <f t="shared" si="8"/>
        <v>0</v>
      </c>
      <c r="BJ133" s="17" t="s">
        <v>14</v>
      </c>
      <c r="BK133" s="195">
        <f t="shared" si="9"/>
        <v>0</v>
      </c>
      <c r="BL133" s="17" t="s">
        <v>167</v>
      </c>
      <c r="BM133" s="194" t="s">
        <v>361</v>
      </c>
    </row>
    <row r="134" spans="2:65" s="1" customFormat="1" ht="24" customHeight="1">
      <c r="B134" s="34"/>
      <c r="C134" s="183" t="s">
        <v>247</v>
      </c>
      <c r="D134" s="183" t="s">
        <v>153</v>
      </c>
      <c r="E134" s="184" t="s">
        <v>1720</v>
      </c>
      <c r="F134" s="185" t="s">
        <v>1761</v>
      </c>
      <c r="G134" s="186" t="s">
        <v>188</v>
      </c>
      <c r="H134" s="187">
        <v>102</v>
      </c>
      <c r="I134" s="188"/>
      <c r="J134" s="189">
        <f t="shared" si="0"/>
        <v>0</v>
      </c>
      <c r="K134" s="185" t="s">
        <v>1</v>
      </c>
      <c r="L134" s="38"/>
      <c r="M134" s="190" t="s">
        <v>1</v>
      </c>
      <c r="N134" s="191" t="s">
        <v>43</v>
      </c>
      <c r="O134" s="66"/>
      <c r="P134" s="192">
        <f t="shared" si="1"/>
        <v>0</v>
      </c>
      <c r="Q134" s="192">
        <v>0</v>
      </c>
      <c r="R134" s="192">
        <f t="shared" si="2"/>
        <v>0</v>
      </c>
      <c r="S134" s="192">
        <v>0</v>
      </c>
      <c r="T134" s="193">
        <f t="shared" si="3"/>
        <v>0</v>
      </c>
      <c r="AR134" s="194" t="s">
        <v>167</v>
      </c>
      <c r="AT134" s="194" t="s">
        <v>153</v>
      </c>
      <c r="AU134" s="194" t="s">
        <v>14</v>
      </c>
      <c r="AY134" s="17" t="s">
        <v>151</v>
      </c>
      <c r="BE134" s="195">
        <f t="shared" si="4"/>
        <v>0</v>
      </c>
      <c r="BF134" s="195">
        <f t="shared" si="5"/>
        <v>0</v>
      </c>
      <c r="BG134" s="195">
        <f t="shared" si="6"/>
        <v>0</v>
      </c>
      <c r="BH134" s="195">
        <f t="shared" si="7"/>
        <v>0</v>
      </c>
      <c r="BI134" s="195">
        <f t="shared" si="8"/>
        <v>0</v>
      </c>
      <c r="BJ134" s="17" t="s">
        <v>14</v>
      </c>
      <c r="BK134" s="195">
        <f t="shared" si="9"/>
        <v>0</v>
      </c>
      <c r="BL134" s="17" t="s">
        <v>167</v>
      </c>
      <c r="BM134" s="194" t="s">
        <v>213</v>
      </c>
    </row>
    <row r="135" spans="2:65" s="1" customFormat="1" ht="24" customHeight="1">
      <c r="B135" s="34"/>
      <c r="C135" s="183" t="s">
        <v>252</v>
      </c>
      <c r="D135" s="183" t="s">
        <v>153</v>
      </c>
      <c r="E135" s="184" t="s">
        <v>1762</v>
      </c>
      <c r="F135" s="185" t="s">
        <v>1763</v>
      </c>
      <c r="G135" s="186" t="s">
        <v>188</v>
      </c>
      <c r="H135" s="187">
        <v>128</v>
      </c>
      <c r="I135" s="188"/>
      <c r="J135" s="189">
        <f t="shared" si="0"/>
        <v>0</v>
      </c>
      <c r="K135" s="185" t="s">
        <v>1</v>
      </c>
      <c r="L135" s="38"/>
      <c r="M135" s="190" t="s">
        <v>1</v>
      </c>
      <c r="N135" s="191" t="s">
        <v>43</v>
      </c>
      <c r="O135" s="66"/>
      <c r="P135" s="192">
        <f t="shared" si="1"/>
        <v>0</v>
      </c>
      <c r="Q135" s="192">
        <v>0</v>
      </c>
      <c r="R135" s="192">
        <f t="shared" si="2"/>
        <v>0</v>
      </c>
      <c r="S135" s="192">
        <v>0</v>
      </c>
      <c r="T135" s="193">
        <f t="shared" si="3"/>
        <v>0</v>
      </c>
      <c r="AR135" s="194" t="s">
        <v>167</v>
      </c>
      <c r="AT135" s="194" t="s">
        <v>153</v>
      </c>
      <c r="AU135" s="194" t="s">
        <v>14</v>
      </c>
      <c r="AY135" s="17" t="s">
        <v>151</v>
      </c>
      <c r="BE135" s="195">
        <f t="shared" si="4"/>
        <v>0</v>
      </c>
      <c r="BF135" s="195">
        <f t="shared" si="5"/>
        <v>0</v>
      </c>
      <c r="BG135" s="195">
        <f t="shared" si="6"/>
        <v>0</v>
      </c>
      <c r="BH135" s="195">
        <f t="shared" si="7"/>
        <v>0</v>
      </c>
      <c r="BI135" s="195">
        <f t="shared" si="8"/>
        <v>0</v>
      </c>
      <c r="BJ135" s="17" t="s">
        <v>14</v>
      </c>
      <c r="BK135" s="195">
        <f t="shared" si="9"/>
        <v>0</v>
      </c>
      <c r="BL135" s="17" t="s">
        <v>167</v>
      </c>
      <c r="BM135" s="194" t="s">
        <v>382</v>
      </c>
    </row>
    <row r="136" spans="2:65" s="1" customFormat="1" ht="24" customHeight="1">
      <c r="B136" s="34"/>
      <c r="C136" s="183" t="s">
        <v>256</v>
      </c>
      <c r="D136" s="183" t="s">
        <v>153</v>
      </c>
      <c r="E136" s="184" t="s">
        <v>1718</v>
      </c>
      <c r="F136" s="185" t="s">
        <v>1764</v>
      </c>
      <c r="G136" s="186" t="s">
        <v>200</v>
      </c>
      <c r="H136" s="187">
        <v>32</v>
      </c>
      <c r="I136" s="188"/>
      <c r="J136" s="189">
        <f t="shared" si="0"/>
        <v>0</v>
      </c>
      <c r="K136" s="185" t="s">
        <v>1</v>
      </c>
      <c r="L136" s="38"/>
      <c r="M136" s="190" t="s">
        <v>1</v>
      </c>
      <c r="N136" s="191" t="s">
        <v>43</v>
      </c>
      <c r="O136" s="66"/>
      <c r="P136" s="192">
        <f t="shared" si="1"/>
        <v>0</v>
      </c>
      <c r="Q136" s="192">
        <v>0</v>
      </c>
      <c r="R136" s="192">
        <f t="shared" si="2"/>
        <v>0</v>
      </c>
      <c r="S136" s="192">
        <v>0</v>
      </c>
      <c r="T136" s="193">
        <f t="shared" si="3"/>
        <v>0</v>
      </c>
      <c r="AR136" s="194" t="s">
        <v>167</v>
      </c>
      <c r="AT136" s="194" t="s">
        <v>153</v>
      </c>
      <c r="AU136" s="194" t="s">
        <v>14</v>
      </c>
      <c r="AY136" s="17" t="s">
        <v>151</v>
      </c>
      <c r="BE136" s="195">
        <f t="shared" si="4"/>
        <v>0</v>
      </c>
      <c r="BF136" s="195">
        <f t="shared" si="5"/>
        <v>0</v>
      </c>
      <c r="BG136" s="195">
        <f t="shared" si="6"/>
        <v>0</v>
      </c>
      <c r="BH136" s="195">
        <f t="shared" si="7"/>
        <v>0</v>
      </c>
      <c r="BI136" s="195">
        <f t="shared" si="8"/>
        <v>0</v>
      </c>
      <c r="BJ136" s="17" t="s">
        <v>14</v>
      </c>
      <c r="BK136" s="195">
        <f t="shared" si="9"/>
        <v>0</v>
      </c>
      <c r="BL136" s="17" t="s">
        <v>167</v>
      </c>
      <c r="BM136" s="194" t="s">
        <v>197</v>
      </c>
    </row>
    <row r="137" spans="2:65" s="1" customFormat="1" ht="24" customHeight="1">
      <c r="B137" s="34"/>
      <c r="C137" s="183" t="s">
        <v>193</v>
      </c>
      <c r="D137" s="183" t="s">
        <v>153</v>
      </c>
      <c r="E137" s="184" t="s">
        <v>1765</v>
      </c>
      <c r="F137" s="185" t="s">
        <v>1766</v>
      </c>
      <c r="G137" s="186" t="s">
        <v>200</v>
      </c>
      <c r="H137" s="187">
        <v>46</v>
      </c>
      <c r="I137" s="188"/>
      <c r="J137" s="189">
        <f t="shared" si="0"/>
        <v>0</v>
      </c>
      <c r="K137" s="185" t="s">
        <v>1</v>
      </c>
      <c r="L137" s="38"/>
      <c r="M137" s="190" t="s">
        <v>1</v>
      </c>
      <c r="N137" s="191" t="s">
        <v>43</v>
      </c>
      <c r="O137" s="66"/>
      <c r="P137" s="192">
        <f t="shared" si="1"/>
        <v>0</v>
      </c>
      <c r="Q137" s="192">
        <v>0</v>
      </c>
      <c r="R137" s="192">
        <f t="shared" si="2"/>
        <v>0</v>
      </c>
      <c r="S137" s="192">
        <v>0</v>
      </c>
      <c r="T137" s="193">
        <f t="shared" si="3"/>
        <v>0</v>
      </c>
      <c r="AR137" s="194" t="s">
        <v>167</v>
      </c>
      <c r="AT137" s="194" t="s">
        <v>153</v>
      </c>
      <c r="AU137" s="194" t="s">
        <v>14</v>
      </c>
      <c r="AY137" s="17" t="s">
        <v>151</v>
      </c>
      <c r="BE137" s="195">
        <f t="shared" si="4"/>
        <v>0</v>
      </c>
      <c r="BF137" s="195">
        <f t="shared" si="5"/>
        <v>0</v>
      </c>
      <c r="BG137" s="195">
        <f t="shared" si="6"/>
        <v>0</v>
      </c>
      <c r="BH137" s="195">
        <f t="shared" si="7"/>
        <v>0</v>
      </c>
      <c r="BI137" s="195">
        <f t="shared" si="8"/>
        <v>0</v>
      </c>
      <c r="BJ137" s="17" t="s">
        <v>14</v>
      </c>
      <c r="BK137" s="195">
        <f t="shared" si="9"/>
        <v>0</v>
      </c>
      <c r="BL137" s="17" t="s">
        <v>167</v>
      </c>
      <c r="BM137" s="194" t="s">
        <v>208</v>
      </c>
    </row>
    <row r="138" spans="2:65" s="1" customFormat="1" ht="24" customHeight="1">
      <c r="B138" s="34"/>
      <c r="C138" s="183" t="s">
        <v>343</v>
      </c>
      <c r="D138" s="183" t="s">
        <v>153</v>
      </c>
      <c r="E138" s="184" t="s">
        <v>1767</v>
      </c>
      <c r="F138" s="185" t="s">
        <v>1768</v>
      </c>
      <c r="G138" s="186" t="s">
        <v>200</v>
      </c>
      <c r="H138" s="187">
        <v>38</v>
      </c>
      <c r="I138" s="188"/>
      <c r="J138" s="189">
        <f t="shared" si="0"/>
        <v>0</v>
      </c>
      <c r="K138" s="185" t="s">
        <v>1</v>
      </c>
      <c r="L138" s="38"/>
      <c r="M138" s="190" t="s">
        <v>1</v>
      </c>
      <c r="N138" s="191" t="s">
        <v>43</v>
      </c>
      <c r="O138" s="66"/>
      <c r="P138" s="192">
        <f t="shared" si="1"/>
        <v>0</v>
      </c>
      <c r="Q138" s="192">
        <v>0</v>
      </c>
      <c r="R138" s="192">
        <f t="shared" si="2"/>
        <v>0</v>
      </c>
      <c r="S138" s="192">
        <v>0</v>
      </c>
      <c r="T138" s="193">
        <f t="shared" si="3"/>
        <v>0</v>
      </c>
      <c r="AR138" s="194" t="s">
        <v>167</v>
      </c>
      <c r="AT138" s="194" t="s">
        <v>153</v>
      </c>
      <c r="AU138" s="194" t="s">
        <v>14</v>
      </c>
      <c r="AY138" s="17" t="s">
        <v>151</v>
      </c>
      <c r="BE138" s="195">
        <f t="shared" si="4"/>
        <v>0</v>
      </c>
      <c r="BF138" s="195">
        <f t="shared" si="5"/>
        <v>0</v>
      </c>
      <c r="BG138" s="195">
        <f t="shared" si="6"/>
        <v>0</v>
      </c>
      <c r="BH138" s="195">
        <f t="shared" si="7"/>
        <v>0</v>
      </c>
      <c r="BI138" s="195">
        <f t="shared" si="8"/>
        <v>0</v>
      </c>
      <c r="BJ138" s="17" t="s">
        <v>14</v>
      </c>
      <c r="BK138" s="195">
        <f t="shared" si="9"/>
        <v>0</v>
      </c>
      <c r="BL138" s="17" t="s">
        <v>167</v>
      </c>
      <c r="BM138" s="194" t="s">
        <v>409</v>
      </c>
    </row>
    <row r="139" spans="2:65" s="1" customFormat="1" ht="24" customHeight="1">
      <c r="B139" s="34"/>
      <c r="C139" s="183" t="s">
        <v>8</v>
      </c>
      <c r="D139" s="183" t="s">
        <v>153</v>
      </c>
      <c r="E139" s="184" t="s">
        <v>1724</v>
      </c>
      <c r="F139" s="185" t="s">
        <v>1769</v>
      </c>
      <c r="G139" s="186" t="s">
        <v>200</v>
      </c>
      <c r="H139" s="187">
        <v>41</v>
      </c>
      <c r="I139" s="188"/>
      <c r="J139" s="189">
        <f t="shared" si="0"/>
        <v>0</v>
      </c>
      <c r="K139" s="185" t="s">
        <v>1</v>
      </c>
      <c r="L139" s="38"/>
      <c r="M139" s="190" t="s">
        <v>1</v>
      </c>
      <c r="N139" s="191" t="s">
        <v>43</v>
      </c>
      <c r="O139" s="66"/>
      <c r="P139" s="192">
        <f t="shared" si="1"/>
        <v>0</v>
      </c>
      <c r="Q139" s="192">
        <v>0</v>
      </c>
      <c r="R139" s="192">
        <f t="shared" si="2"/>
        <v>0</v>
      </c>
      <c r="S139" s="192">
        <v>0</v>
      </c>
      <c r="T139" s="193">
        <f t="shared" si="3"/>
        <v>0</v>
      </c>
      <c r="AR139" s="194" t="s">
        <v>167</v>
      </c>
      <c r="AT139" s="194" t="s">
        <v>153</v>
      </c>
      <c r="AU139" s="194" t="s">
        <v>14</v>
      </c>
      <c r="AY139" s="17" t="s">
        <v>151</v>
      </c>
      <c r="BE139" s="195">
        <f t="shared" si="4"/>
        <v>0</v>
      </c>
      <c r="BF139" s="195">
        <f t="shared" si="5"/>
        <v>0</v>
      </c>
      <c r="BG139" s="195">
        <f t="shared" si="6"/>
        <v>0</v>
      </c>
      <c r="BH139" s="195">
        <f t="shared" si="7"/>
        <v>0</v>
      </c>
      <c r="BI139" s="195">
        <f t="shared" si="8"/>
        <v>0</v>
      </c>
      <c r="BJ139" s="17" t="s">
        <v>14</v>
      </c>
      <c r="BK139" s="195">
        <f t="shared" si="9"/>
        <v>0</v>
      </c>
      <c r="BL139" s="17" t="s">
        <v>167</v>
      </c>
      <c r="BM139" s="194" t="s">
        <v>420</v>
      </c>
    </row>
    <row r="140" spans="2:65" s="1" customFormat="1" ht="24" customHeight="1">
      <c r="B140" s="34"/>
      <c r="C140" s="183" t="s">
        <v>264</v>
      </c>
      <c r="D140" s="183" t="s">
        <v>153</v>
      </c>
      <c r="E140" s="184" t="s">
        <v>1770</v>
      </c>
      <c r="F140" s="185" t="s">
        <v>1771</v>
      </c>
      <c r="G140" s="186" t="s">
        <v>200</v>
      </c>
      <c r="H140" s="187">
        <v>47</v>
      </c>
      <c r="I140" s="188"/>
      <c r="J140" s="189">
        <f t="shared" si="0"/>
        <v>0</v>
      </c>
      <c r="K140" s="185" t="s">
        <v>1</v>
      </c>
      <c r="L140" s="38"/>
      <c r="M140" s="190" t="s">
        <v>1</v>
      </c>
      <c r="N140" s="191" t="s">
        <v>43</v>
      </c>
      <c r="O140" s="66"/>
      <c r="P140" s="192">
        <f t="shared" si="1"/>
        <v>0</v>
      </c>
      <c r="Q140" s="192">
        <v>0</v>
      </c>
      <c r="R140" s="192">
        <f t="shared" si="2"/>
        <v>0</v>
      </c>
      <c r="S140" s="192">
        <v>0</v>
      </c>
      <c r="T140" s="193">
        <f t="shared" si="3"/>
        <v>0</v>
      </c>
      <c r="AR140" s="194" t="s">
        <v>167</v>
      </c>
      <c r="AT140" s="194" t="s">
        <v>153</v>
      </c>
      <c r="AU140" s="194" t="s">
        <v>14</v>
      </c>
      <c r="AY140" s="17" t="s">
        <v>151</v>
      </c>
      <c r="BE140" s="195">
        <f t="shared" si="4"/>
        <v>0</v>
      </c>
      <c r="BF140" s="195">
        <f t="shared" si="5"/>
        <v>0</v>
      </c>
      <c r="BG140" s="195">
        <f t="shared" si="6"/>
        <v>0</v>
      </c>
      <c r="BH140" s="195">
        <f t="shared" si="7"/>
        <v>0</v>
      </c>
      <c r="BI140" s="195">
        <f t="shared" si="8"/>
        <v>0</v>
      </c>
      <c r="BJ140" s="17" t="s">
        <v>14</v>
      </c>
      <c r="BK140" s="195">
        <f t="shared" si="9"/>
        <v>0</v>
      </c>
      <c r="BL140" s="17" t="s">
        <v>167</v>
      </c>
      <c r="BM140" s="194" t="s">
        <v>430</v>
      </c>
    </row>
    <row r="141" spans="2:65" s="1" customFormat="1" ht="24" customHeight="1">
      <c r="B141" s="34"/>
      <c r="C141" s="183" t="s">
        <v>260</v>
      </c>
      <c r="D141" s="183" t="s">
        <v>153</v>
      </c>
      <c r="E141" s="184" t="s">
        <v>1772</v>
      </c>
      <c r="F141" s="185" t="s">
        <v>1773</v>
      </c>
      <c r="G141" s="186" t="s">
        <v>200</v>
      </c>
      <c r="H141" s="187">
        <v>56</v>
      </c>
      <c r="I141" s="188"/>
      <c r="J141" s="189">
        <f t="shared" si="0"/>
        <v>0</v>
      </c>
      <c r="K141" s="185" t="s">
        <v>1</v>
      </c>
      <c r="L141" s="38"/>
      <c r="M141" s="190" t="s">
        <v>1</v>
      </c>
      <c r="N141" s="191" t="s">
        <v>43</v>
      </c>
      <c r="O141" s="66"/>
      <c r="P141" s="192">
        <f t="shared" si="1"/>
        <v>0</v>
      </c>
      <c r="Q141" s="192">
        <v>0</v>
      </c>
      <c r="R141" s="192">
        <f t="shared" si="2"/>
        <v>0</v>
      </c>
      <c r="S141" s="192">
        <v>0</v>
      </c>
      <c r="T141" s="193">
        <f t="shared" si="3"/>
        <v>0</v>
      </c>
      <c r="AR141" s="194" t="s">
        <v>167</v>
      </c>
      <c r="AT141" s="194" t="s">
        <v>153</v>
      </c>
      <c r="AU141" s="194" t="s">
        <v>14</v>
      </c>
      <c r="AY141" s="17" t="s">
        <v>151</v>
      </c>
      <c r="BE141" s="195">
        <f t="shared" si="4"/>
        <v>0</v>
      </c>
      <c r="BF141" s="195">
        <f t="shared" si="5"/>
        <v>0</v>
      </c>
      <c r="BG141" s="195">
        <f t="shared" si="6"/>
        <v>0</v>
      </c>
      <c r="BH141" s="195">
        <f t="shared" si="7"/>
        <v>0</v>
      </c>
      <c r="BI141" s="195">
        <f t="shared" si="8"/>
        <v>0</v>
      </c>
      <c r="BJ141" s="17" t="s">
        <v>14</v>
      </c>
      <c r="BK141" s="195">
        <f t="shared" si="9"/>
        <v>0</v>
      </c>
      <c r="BL141" s="17" t="s">
        <v>167</v>
      </c>
      <c r="BM141" s="194" t="s">
        <v>440</v>
      </c>
    </row>
    <row r="142" spans="2:65" s="1" customFormat="1" ht="24" customHeight="1">
      <c r="B142" s="34"/>
      <c r="C142" s="183" t="s">
        <v>361</v>
      </c>
      <c r="D142" s="183" t="s">
        <v>153</v>
      </c>
      <c r="E142" s="184" t="s">
        <v>1722</v>
      </c>
      <c r="F142" s="185" t="s">
        <v>1774</v>
      </c>
      <c r="G142" s="186" t="s">
        <v>188</v>
      </c>
      <c r="H142" s="187">
        <v>102</v>
      </c>
      <c r="I142" s="188"/>
      <c r="J142" s="189">
        <f t="shared" si="0"/>
        <v>0</v>
      </c>
      <c r="K142" s="185" t="s">
        <v>1</v>
      </c>
      <c r="L142" s="38"/>
      <c r="M142" s="190" t="s">
        <v>1</v>
      </c>
      <c r="N142" s="191" t="s">
        <v>43</v>
      </c>
      <c r="O142" s="66"/>
      <c r="P142" s="192">
        <f t="shared" si="1"/>
        <v>0</v>
      </c>
      <c r="Q142" s="192">
        <v>0</v>
      </c>
      <c r="R142" s="192">
        <f t="shared" si="2"/>
        <v>0</v>
      </c>
      <c r="S142" s="192">
        <v>0</v>
      </c>
      <c r="T142" s="193">
        <f t="shared" si="3"/>
        <v>0</v>
      </c>
      <c r="AR142" s="194" t="s">
        <v>167</v>
      </c>
      <c r="AT142" s="194" t="s">
        <v>153</v>
      </c>
      <c r="AU142" s="194" t="s">
        <v>14</v>
      </c>
      <c r="AY142" s="17" t="s">
        <v>151</v>
      </c>
      <c r="BE142" s="195">
        <f t="shared" si="4"/>
        <v>0</v>
      </c>
      <c r="BF142" s="195">
        <f t="shared" si="5"/>
        <v>0</v>
      </c>
      <c r="BG142" s="195">
        <f t="shared" si="6"/>
        <v>0</v>
      </c>
      <c r="BH142" s="195">
        <f t="shared" si="7"/>
        <v>0</v>
      </c>
      <c r="BI142" s="195">
        <f t="shared" si="8"/>
        <v>0</v>
      </c>
      <c r="BJ142" s="17" t="s">
        <v>14</v>
      </c>
      <c r="BK142" s="195">
        <f t="shared" si="9"/>
        <v>0</v>
      </c>
      <c r="BL142" s="17" t="s">
        <v>167</v>
      </c>
      <c r="BM142" s="194" t="s">
        <v>451</v>
      </c>
    </row>
    <row r="143" spans="2:65" s="1" customFormat="1" ht="24" customHeight="1">
      <c r="B143" s="34"/>
      <c r="C143" s="183" t="s">
        <v>367</v>
      </c>
      <c r="D143" s="183" t="s">
        <v>153</v>
      </c>
      <c r="E143" s="184" t="s">
        <v>1775</v>
      </c>
      <c r="F143" s="185" t="s">
        <v>1776</v>
      </c>
      <c r="G143" s="186" t="s">
        <v>188</v>
      </c>
      <c r="H143" s="187">
        <v>128</v>
      </c>
      <c r="I143" s="188"/>
      <c r="J143" s="189">
        <f t="shared" si="0"/>
        <v>0</v>
      </c>
      <c r="K143" s="185" t="s">
        <v>1</v>
      </c>
      <c r="L143" s="38"/>
      <c r="M143" s="190" t="s">
        <v>1</v>
      </c>
      <c r="N143" s="191" t="s">
        <v>43</v>
      </c>
      <c r="O143" s="66"/>
      <c r="P143" s="192">
        <f t="shared" si="1"/>
        <v>0</v>
      </c>
      <c r="Q143" s="192">
        <v>0</v>
      </c>
      <c r="R143" s="192">
        <f t="shared" si="2"/>
        <v>0</v>
      </c>
      <c r="S143" s="192">
        <v>0</v>
      </c>
      <c r="T143" s="193">
        <f t="shared" si="3"/>
        <v>0</v>
      </c>
      <c r="AR143" s="194" t="s">
        <v>167</v>
      </c>
      <c r="AT143" s="194" t="s">
        <v>153</v>
      </c>
      <c r="AU143" s="194" t="s">
        <v>14</v>
      </c>
      <c r="AY143" s="17" t="s">
        <v>151</v>
      </c>
      <c r="BE143" s="195">
        <f t="shared" si="4"/>
        <v>0</v>
      </c>
      <c r="BF143" s="195">
        <f t="shared" si="5"/>
        <v>0</v>
      </c>
      <c r="BG143" s="195">
        <f t="shared" si="6"/>
        <v>0</v>
      </c>
      <c r="BH143" s="195">
        <f t="shared" si="7"/>
        <v>0</v>
      </c>
      <c r="BI143" s="195">
        <f t="shared" si="8"/>
        <v>0</v>
      </c>
      <c r="BJ143" s="17" t="s">
        <v>14</v>
      </c>
      <c r="BK143" s="195">
        <f t="shared" si="9"/>
        <v>0</v>
      </c>
      <c r="BL143" s="17" t="s">
        <v>167</v>
      </c>
      <c r="BM143" s="194" t="s">
        <v>461</v>
      </c>
    </row>
    <row r="144" spans="2:65" s="1" customFormat="1" ht="16.5" customHeight="1">
      <c r="B144" s="34"/>
      <c r="C144" s="183" t="s">
        <v>213</v>
      </c>
      <c r="D144" s="183" t="s">
        <v>153</v>
      </c>
      <c r="E144" s="184" t="s">
        <v>1716</v>
      </c>
      <c r="F144" s="185" t="s">
        <v>1777</v>
      </c>
      <c r="G144" s="186" t="s">
        <v>200</v>
      </c>
      <c r="H144" s="187">
        <v>29</v>
      </c>
      <c r="I144" s="188"/>
      <c r="J144" s="189">
        <f t="shared" si="0"/>
        <v>0</v>
      </c>
      <c r="K144" s="185" t="s">
        <v>1</v>
      </c>
      <c r="L144" s="38"/>
      <c r="M144" s="190" t="s">
        <v>1</v>
      </c>
      <c r="N144" s="191" t="s">
        <v>43</v>
      </c>
      <c r="O144" s="66"/>
      <c r="P144" s="192">
        <f t="shared" si="1"/>
        <v>0</v>
      </c>
      <c r="Q144" s="192">
        <v>0</v>
      </c>
      <c r="R144" s="192">
        <f t="shared" si="2"/>
        <v>0</v>
      </c>
      <c r="S144" s="192">
        <v>0</v>
      </c>
      <c r="T144" s="193">
        <f t="shared" si="3"/>
        <v>0</v>
      </c>
      <c r="AR144" s="194" t="s">
        <v>167</v>
      </c>
      <c r="AT144" s="194" t="s">
        <v>153</v>
      </c>
      <c r="AU144" s="194" t="s">
        <v>14</v>
      </c>
      <c r="AY144" s="17" t="s">
        <v>151</v>
      </c>
      <c r="BE144" s="195">
        <f t="shared" si="4"/>
        <v>0</v>
      </c>
      <c r="BF144" s="195">
        <f t="shared" si="5"/>
        <v>0</v>
      </c>
      <c r="BG144" s="195">
        <f t="shared" si="6"/>
        <v>0</v>
      </c>
      <c r="BH144" s="195">
        <f t="shared" si="7"/>
        <v>0</v>
      </c>
      <c r="BI144" s="195">
        <f t="shared" si="8"/>
        <v>0</v>
      </c>
      <c r="BJ144" s="17" t="s">
        <v>14</v>
      </c>
      <c r="BK144" s="195">
        <f t="shared" si="9"/>
        <v>0</v>
      </c>
      <c r="BL144" s="17" t="s">
        <v>167</v>
      </c>
      <c r="BM144" s="194" t="s">
        <v>471</v>
      </c>
    </row>
    <row r="145" spans="2:65" s="1" customFormat="1" ht="16.5" customHeight="1">
      <c r="B145" s="34"/>
      <c r="C145" s="183" t="s">
        <v>7</v>
      </c>
      <c r="D145" s="183" t="s">
        <v>153</v>
      </c>
      <c r="E145" s="184" t="s">
        <v>1778</v>
      </c>
      <c r="F145" s="185" t="s">
        <v>1779</v>
      </c>
      <c r="G145" s="186" t="s">
        <v>200</v>
      </c>
      <c r="H145" s="187">
        <v>25</v>
      </c>
      <c r="I145" s="188"/>
      <c r="J145" s="189">
        <f t="shared" si="0"/>
        <v>0</v>
      </c>
      <c r="K145" s="185" t="s">
        <v>1</v>
      </c>
      <c r="L145" s="38"/>
      <c r="M145" s="190" t="s">
        <v>1</v>
      </c>
      <c r="N145" s="191" t="s">
        <v>43</v>
      </c>
      <c r="O145" s="66"/>
      <c r="P145" s="192">
        <f t="shared" si="1"/>
        <v>0</v>
      </c>
      <c r="Q145" s="192">
        <v>0</v>
      </c>
      <c r="R145" s="192">
        <f t="shared" si="2"/>
        <v>0</v>
      </c>
      <c r="S145" s="192">
        <v>0</v>
      </c>
      <c r="T145" s="193">
        <f t="shared" si="3"/>
        <v>0</v>
      </c>
      <c r="AR145" s="194" t="s">
        <v>167</v>
      </c>
      <c r="AT145" s="194" t="s">
        <v>153</v>
      </c>
      <c r="AU145" s="194" t="s">
        <v>14</v>
      </c>
      <c r="AY145" s="17" t="s">
        <v>151</v>
      </c>
      <c r="BE145" s="195">
        <f t="shared" si="4"/>
        <v>0</v>
      </c>
      <c r="BF145" s="195">
        <f t="shared" si="5"/>
        <v>0</v>
      </c>
      <c r="BG145" s="195">
        <f t="shared" si="6"/>
        <v>0</v>
      </c>
      <c r="BH145" s="195">
        <f t="shared" si="7"/>
        <v>0</v>
      </c>
      <c r="BI145" s="195">
        <f t="shared" si="8"/>
        <v>0</v>
      </c>
      <c r="BJ145" s="17" t="s">
        <v>14</v>
      </c>
      <c r="BK145" s="195">
        <f t="shared" si="9"/>
        <v>0</v>
      </c>
      <c r="BL145" s="17" t="s">
        <v>167</v>
      </c>
      <c r="BM145" s="194" t="s">
        <v>479</v>
      </c>
    </row>
    <row r="146" spans="2:65" s="1" customFormat="1" ht="16.5" customHeight="1">
      <c r="B146" s="34"/>
      <c r="C146" s="183" t="s">
        <v>382</v>
      </c>
      <c r="D146" s="183" t="s">
        <v>153</v>
      </c>
      <c r="E146" s="184" t="s">
        <v>1780</v>
      </c>
      <c r="F146" s="185" t="s">
        <v>1781</v>
      </c>
      <c r="G146" s="186" t="s">
        <v>200</v>
      </c>
      <c r="H146" s="187">
        <v>85</v>
      </c>
      <c r="I146" s="188"/>
      <c r="J146" s="189">
        <f t="shared" si="0"/>
        <v>0</v>
      </c>
      <c r="K146" s="185" t="s">
        <v>1</v>
      </c>
      <c r="L146" s="38"/>
      <c r="M146" s="190" t="s">
        <v>1</v>
      </c>
      <c r="N146" s="191" t="s">
        <v>43</v>
      </c>
      <c r="O146" s="66"/>
      <c r="P146" s="192">
        <f t="shared" si="1"/>
        <v>0</v>
      </c>
      <c r="Q146" s="192">
        <v>0</v>
      </c>
      <c r="R146" s="192">
        <f t="shared" si="2"/>
        <v>0</v>
      </c>
      <c r="S146" s="192">
        <v>0</v>
      </c>
      <c r="T146" s="193">
        <f t="shared" si="3"/>
        <v>0</v>
      </c>
      <c r="AR146" s="194" t="s">
        <v>167</v>
      </c>
      <c r="AT146" s="194" t="s">
        <v>153</v>
      </c>
      <c r="AU146" s="194" t="s">
        <v>14</v>
      </c>
      <c r="AY146" s="17" t="s">
        <v>151</v>
      </c>
      <c r="BE146" s="195">
        <f t="shared" si="4"/>
        <v>0</v>
      </c>
      <c r="BF146" s="195">
        <f t="shared" si="5"/>
        <v>0</v>
      </c>
      <c r="BG146" s="195">
        <f t="shared" si="6"/>
        <v>0</v>
      </c>
      <c r="BH146" s="195">
        <f t="shared" si="7"/>
        <v>0</v>
      </c>
      <c r="BI146" s="195">
        <f t="shared" si="8"/>
        <v>0</v>
      </c>
      <c r="BJ146" s="17" t="s">
        <v>14</v>
      </c>
      <c r="BK146" s="195">
        <f t="shared" si="9"/>
        <v>0</v>
      </c>
      <c r="BL146" s="17" t="s">
        <v>167</v>
      </c>
      <c r="BM146" s="194" t="s">
        <v>489</v>
      </c>
    </row>
    <row r="147" spans="2:65" s="1" customFormat="1" ht="24" customHeight="1">
      <c r="B147" s="34"/>
      <c r="C147" s="183" t="s">
        <v>386</v>
      </c>
      <c r="D147" s="183" t="s">
        <v>153</v>
      </c>
      <c r="E147" s="184" t="s">
        <v>1726</v>
      </c>
      <c r="F147" s="185" t="s">
        <v>1782</v>
      </c>
      <c r="G147" s="186" t="s">
        <v>200</v>
      </c>
      <c r="H147" s="187">
        <v>56</v>
      </c>
      <c r="I147" s="188"/>
      <c r="J147" s="189">
        <f t="shared" si="0"/>
        <v>0</v>
      </c>
      <c r="K147" s="185" t="s">
        <v>1</v>
      </c>
      <c r="L147" s="38"/>
      <c r="M147" s="190" t="s">
        <v>1</v>
      </c>
      <c r="N147" s="191" t="s">
        <v>43</v>
      </c>
      <c r="O147" s="66"/>
      <c r="P147" s="192">
        <f t="shared" si="1"/>
        <v>0</v>
      </c>
      <c r="Q147" s="192">
        <v>0</v>
      </c>
      <c r="R147" s="192">
        <f t="shared" si="2"/>
        <v>0</v>
      </c>
      <c r="S147" s="192">
        <v>0</v>
      </c>
      <c r="T147" s="193">
        <f t="shared" si="3"/>
        <v>0</v>
      </c>
      <c r="AR147" s="194" t="s">
        <v>167</v>
      </c>
      <c r="AT147" s="194" t="s">
        <v>153</v>
      </c>
      <c r="AU147" s="194" t="s">
        <v>14</v>
      </c>
      <c r="AY147" s="17" t="s">
        <v>151</v>
      </c>
      <c r="BE147" s="195">
        <f t="shared" si="4"/>
        <v>0</v>
      </c>
      <c r="BF147" s="195">
        <f t="shared" si="5"/>
        <v>0</v>
      </c>
      <c r="BG147" s="195">
        <f t="shared" si="6"/>
        <v>0</v>
      </c>
      <c r="BH147" s="195">
        <f t="shared" si="7"/>
        <v>0</v>
      </c>
      <c r="BI147" s="195">
        <f t="shared" si="8"/>
        <v>0</v>
      </c>
      <c r="BJ147" s="17" t="s">
        <v>14</v>
      </c>
      <c r="BK147" s="195">
        <f t="shared" si="9"/>
        <v>0</v>
      </c>
      <c r="BL147" s="17" t="s">
        <v>167</v>
      </c>
      <c r="BM147" s="194" t="s">
        <v>497</v>
      </c>
    </row>
    <row r="148" spans="2:65" s="1" customFormat="1" ht="24" customHeight="1">
      <c r="B148" s="34"/>
      <c r="C148" s="183" t="s">
        <v>197</v>
      </c>
      <c r="D148" s="183" t="s">
        <v>153</v>
      </c>
      <c r="E148" s="184" t="s">
        <v>1783</v>
      </c>
      <c r="F148" s="185" t="s">
        <v>1784</v>
      </c>
      <c r="G148" s="186" t="s">
        <v>200</v>
      </c>
      <c r="H148" s="187">
        <v>41</v>
      </c>
      <c r="I148" s="188"/>
      <c r="J148" s="189">
        <f t="shared" si="0"/>
        <v>0</v>
      </c>
      <c r="K148" s="185" t="s">
        <v>1</v>
      </c>
      <c r="L148" s="38"/>
      <c r="M148" s="190" t="s">
        <v>1</v>
      </c>
      <c r="N148" s="191" t="s">
        <v>43</v>
      </c>
      <c r="O148" s="66"/>
      <c r="P148" s="192">
        <f t="shared" si="1"/>
        <v>0</v>
      </c>
      <c r="Q148" s="192">
        <v>0</v>
      </c>
      <c r="R148" s="192">
        <f t="shared" si="2"/>
        <v>0</v>
      </c>
      <c r="S148" s="192">
        <v>0</v>
      </c>
      <c r="T148" s="193">
        <f t="shared" si="3"/>
        <v>0</v>
      </c>
      <c r="AR148" s="194" t="s">
        <v>167</v>
      </c>
      <c r="AT148" s="194" t="s">
        <v>153</v>
      </c>
      <c r="AU148" s="194" t="s">
        <v>14</v>
      </c>
      <c r="AY148" s="17" t="s">
        <v>151</v>
      </c>
      <c r="BE148" s="195">
        <f t="shared" si="4"/>
        <v>0</v>
      </c>
      <c r="BF148" s="195">
        <f t="shared" si="5"/>
        <v>0</v>
      </c>
      <c r="BG148" s="195">
        <f t="shared" si="6"/>
        <v>0</v>
      </c>
      <c r="BH148" s="195">
        <f t="shared" si="7"/>
        <v>0</v>
      </c>
      <c r="BI148" s="195">
        <f t="shared" si="8"/>
        <v>0</v>
      </c>
      <c r="BJ148" s="17" t="s">
        <v>14</v>
      </c>
      <c r="BK148" s="195">
        <f t="shared" si="9"/>
        <v>0</v>
      </c>
      <c r="BL148" s="17" t="s">
        <v>167</v>
      </c>
      <c r="BM148" s="194" t="s">
        <v>506</v>
      </c>
    </row>
    <row r="149" spans="2:65" s="1" customFormat="1" ht="24" customHeight="1">
      <c r="B149" s="34"/>
      <c r="C149" s="183" t="s">
        <v>204</v>
      </c>
      <c r="D149" s="183" t="s">
        <v>153</v>
      </c>
      <c r="E149" s="184" t="s">
        <v>1785</v>
      </c>
      <c r="F149" s="185" t="s">
        <v>1786</v>
      </c>
      <c r="G149" s="186" t="s">
        <v>200</v>
      </c>
      <c r="H149" s="187">
        <v>32</v>
      </c>
      <c r="I149" s="188"/>
      <c r="J149" s="189">
        <f t="shared" si="0"/>
        <v>0</v>
      </c>
      <c r="K149" s="185" t="s">
        <v>1</v>
      </c>
      <c r="L149" s="38"/>
      <c r="M149" s="190" t="s">
        <v>1</v>
      </c>
      <c r="N149" s="191" t="s">
        <v>43</v>
      </c>
      <c r="O149" s="66"/>
      <c r="P149" s="192">
        <f t="shared" si="1"/>
        <v>0</v>
      </c>
      <c r="Q149" s="192">
        <v>0</v>
      </c>
      <c r="R149" s="192">
        <f t="shared" si="2"/>
        <v>0</v>
      </c>
      <c r="S149" s="192">
        <v>0</v>
      </c>
      <c r="T149" s="193">
        <f t="shared" si="3"/>
        <v>0</v>
      </c>
      <c r="AR149" s="194" t="s">
        <v>167</v>
      </c>
      <c r="AT149" s="194" t="s">
        <v>153</v>
      </c>
      <c r="AU149" s="194" t="s">
        <v>14</v>
      </c>
      <c r="AY149" s="17" t="s">
        <v>151</v>
      </c>
      <c r="BE149" s="195">
        <f t="shared" si="4"/>
        <v>0</v>
      </c>
      <c r="BF149" s="195">
        <f t="shared" si="5"/>
        <v>0</v>
      </c>
      <c r="BG149" s="195">
        <f t="shared" si="6"/>
        <v>0</v>
      </c>
      <c r="BH149" s="195">
        <f t="shared" si="7"/>
        <v>0</v>
      </c>
      <c r="BI149" s="195">
        <f t="shared" si="8"/>
        <v>0</v>
      </c>
      <c r="BJ149" s="17" t="s">
        <v>14</v>
      </c>
      <c r="BK149" s="195">
        <f t="shared" si="9"/>
        <v>0</v>
      </c>
      <c r="BL149" s="17" t="s">
        <v>167</v>
      </c>
      <c r="BM149" s="194" t="s">
        <v>517</v>
      </c>
    </row>
    <row r="150" spans="2:65" s="1" customFormat="1" ht="16.5" customHeight="1">
      <c r="B150" s="34"/>
      <c r="C150" s="183" t="s">
        <v>208</v>
      </c>
      <c r="D150" s="183" t="s">
        <v>153</v>
      </c>
      <c r="E150" s="184" t="s">
        <v>1728</v>
      </c>
      <c r="F150" s="185" t="s">
        <v>1787</v>
      </c>
      <c r="G150" s="186" t="s">
        <v>200</v>
      </c>
      <c r="H150" s="187">
        <v>32</v>
      </c>
      <c r="I150" s="188"/>
      <c r="J150" s="189">
        <f t="shared" si="0"/>
        <v>0</v>
      </c>
      <c r="K150" s="185" t="s">
        <v>1</v>
      </c>
      <c r="L150" s="38"/>
      <c r="M150" s="190" t="s">
        <v>1</v>
      </c>
      <c r="N150" s="191" t="s">
        <v>43</v>
      </c>
      <c r="O150" s="66"/>
      <c r="P150" s="192">
        <f t="shared" si="1"/>
        <v>0</v>
      </c>
      <c r="Q150" s="192">
        <v>0</v>
      </c>
      <c r="R150" s="192">
        <f t="shared" si="2"/>
        <v>0</v>
      </c>
      <c r="S150" s="192">
        <v>0</v>
      </c>
      <c r="T150" s="193">
        <f t="shared" si="3"/>
        <v>0</v>
      </c>
      <c r="AR150" s="194" t="s">
        <v>167</v>
      </c>
      <c r="AT150" s="194" t="s">
        <v>153</v>
      </c>
      <c r="AU150" s="194" t="s">
        <v>14</v>
      </c>
      <c r="AY150" s="17" t="s">
        <v>151</v>
      </c>
      <c r="BE150" s="195">
        <f t="shared" si="4"/>
        <v>0</v>
      </c>
      <c r="BF150" s="195">
        <f t="shared" si="5"/>
        <v>0</v>
      </c>
      <c r="BG150" s="195">
        <f t="shared" si="6"/>
        <v>0</v>
      </c>
      <c r="BH150" s="195">
        <f t="shared" si="7"/>
        <v>0</v>
      </c>
      <c r="BI150" s="195">
        <f t="shared" si="8"/>
        <v>0</v>
      </c>
      <c r="BJ150" s="17" t="s">
        <v>14</v>
      </c>
      <c r="BK150" s="195">
        <f t="shared" si="9"/>
        <v>0</v>
      </c>
      <c r="BL150" s="17" t="s">
        <v>167</v>
      </c>
      <c r="BM150" s="194" t="s">
        <v>529</v>
      </c>
    </row>
    <row r="151" spans="2:65" s="1" customFormat="1" ht="16.5" customHeight="1">
      <c r="B151" s="34"/>
      <c r="C151" s="183" t="s">
        <v>403</v>
      </c>
      <c r="D151" s="183" t="s">
        <v>153</v>
      </c>
      <c r="E151" s="184" t="s">
        <v>1788</v>
      </c>
      <c r="F151" s="185" t="s">
        <v>1789</v>
      </c>
      <c r="G151" s="186" t="s">
        <v>200</v>
      </c>
      <c r="H151" s="187">
        <v>41</v>
      </c>
      <c r="I151" s="188"/>
      <c r="J151" s="189">
        <f t="shared" si="0"/>
        <v>0</v>
      </c>
      <c r="K151" s="185" t="s">
        <v>1</v>
      </c>
      <c r="L151" s="38"/>
      <c r="M151" s="190" t="s">
        <v>1</v>
      </c>
      <c r="N151" s="191" t="s">
        <v>43</v>
      </c>
      <c r="O151" s="66"/>
      <c r="P151" s="192">
        <f t="shared" si="1"/>
        <v>0</v>
      </c>
      <c r="Q151" s="192">
        <v>0</v>
      </c>
      <c r="R151" s="192">
        <f t="shared" si="2"/>
        <v>0</v>
      </c>
      <c r="S151" s="192">
        <v>0</v>
      </c>
      <c r="T151" s="193">
        <f t="shared" si="3"/>
        <v>0</v>
      </c>
      <c r="AR151" s="194" t="s">
        <v>167</v>
      </c>
      <c r="AT151" s="194" t="s">
        <v>153</v>
      </c>
      <c r="AU151" s="194" t="s">
        <v>14</v>
      </c>
      <c r="AY151" s="17" t="s">
        <v>151</v>
      </c>
      <c r="BE151" s="195">
        <f t="shared" si="4"/>
        <v>0</v>
      </c>
      <c r="BF151" s="195">
        <f t="shared" si="5"/>
        <v>0</v>
      </c>
      <c r="BG151" s="195">
        <f t="shared" si="6"/>
        <v>0</v>
      </c>
      <c r="BH151" s="195">
        <f t="shared" si="7"/>
        <v>0</v>
      </c>
      <c r="BI151" s="195">
        <f t="shared" si="8"/>
        <v>0</v>
      </c>
      <c r="BJ151" s="17" t="s">
        <v>14</v>
      </c>
      <c r="BK151" s="195">
        <f t="shared" si="9"/>
        <v>0</v>
      </c>
      <c r="BL151" s="17" t="s">
        <v>167</v>
      </c>
      <c r="BM151" s="194" t="s">
        <v>539</v>
      </c>
    </row>
    <row r="152" spans="2:65" s="1" customFormat="1" ht="16.5" customHeight="1">
      <c r="B152" s="34"/>
      <c r="C152" s="183" t="s">
        <v>409</v>
      </c>
      <c r="D152" s="183" t="s">
        <v>153</v>
      </c>
      <c r="E152" s="184" t="s">
        <v>1790</v>
      </c>
      <c r="F152" s="185" t="s">
        <v>1791</v>
      </c>
      <c r="G152" s="186" t="s">
        <v>200</v>
      </c>
      <c r="H152" s="187">
        <v>56</v>
      </c>
      <c r="I152" s="188"/>
      <c r="J152" s="189">
        <f t="shared" si="0"/>
        <v>0</v>
      </c>
      <c r="K152" s="185" t="s">
        <v>1</v>
      </c>
      <c r="L152" s="38"/>
      <c r="M152" s="190" t="s">
        <v>1</v>
      </c>
      <c r="N152" s="191" t="s">
        <v>43</v>
      </c>
      <c r="O152" s="66"/>
      <c r="P152" s="192">
        <f t="shared" si="1"/>
        <v>0</v>
      </c>
      <c r="Q152" s="192">
        <v>0</v>
      </c>
      <c r="R152" s="192">
        <f t="shared" si="2"/>
        <v>0</v>
      </c>
      <c r="S152" s="192">
        <v>0</v>
      </c>
      <c r="T152" s="193">
        <f t="shared" si="3"/>
        <v>0</v>
      </c>
      <c r="AR152" s="194" t="s">
        <v>167</v>
      </c>
      <c r="AT152" s="194" t="s">
        <v>153</v>
      </c>
      <c r="AU152" s="194" t="s">
        <v>14</v>
      </c>
      <c r="AY152" s="17" t="s">
        <v>151</v>
      </c>
      <c r="BE152" s="195">
        <f t="shared" si="4"/>
        <v>0</v>
      </c>
      <c r="BF152" s="195">
        <f t="shared" si="5"/>
        <v>0</v>
      </c>
      <c r="BG152" s="195">
        <f t="shared" si="6"/>
        <v>0</v>
      </c>
      <c r="BH152" s="195">
        <f t="shared" si="7"/>
        <v>0</v>
      </c>
      <c r="BI152" s="195">
        <f t="shared" si="8"/>
        <v>0</v>
      </c>
      <c r="BJ152" s="17" t="s">
        <v>14</v>
      </c>
      <c r="BK152" s="195">
        <f t="shared" si="9"/>
        <v>0</v>
      </c>
      <c r="BL152" s="17" t="s">
        <v>167</v>
      </c>
      <c r="BM152" s="194" t="s">
        <v>549</v>
      </c>
    </row>
    <row r="153" spans="2:63" s="10" customFormat="1" ht="25.9" customHeight="1">
      <c r="B153" s="169"/>
      <c r="C153" s="170"/>
      <c r="D153" s="171" t="s">
        <v>77</v>
      </c>
      <c r="E153" s="172" t="s">
        <v>167</v>
      </c>
      <c r="F153" s="172" t="s">
        <v>466</v>
      </c>
      <c r="G153" s="170"/>
      <c r="H153" s="170"/>
      <c r="I153" s="173"/>
      <c r="J153" s="174">
        <f>BK153</f>
        <v>0</v>
      </c>
      <c r="K153" s="170"/>
      <c r="L153" s="175"/>
      <c r="M153" s="176"/>
      <c r="N153" s="177"/>
      <c r="O153" s="177"/>
      <c r="P153" s="178">
        <f>SUM(P154:P156)</f>
        <v>0</v>
      </c>
      <c r="Q153" s="177"/>
      <c r="R153" s="178">
        <f>SUM(R154:R156)</f>
        <v>0</v>
      </c>
      <c r="S153" s="177"/>
      <c r="T153" s="179">
        <f>SUM(T154:T156)</f>
        <v>0</v>
      </c>
      <c r="AR153" s="180" t="s">
        <v>14</v>
      </c>
      <c r="AT153" s="181" t="s">
        <v>77</v>
      </c>
      <c r="AU153" s="181" t="s">
        <v>78</v>
      </c>
      <c r="AY153" s="180" t="s">
        <v>151</v>
      </c>
      <c r="BK153" s="182">
        <f>SUM(BK154:BK156)</f>
        <v>0</v>
      </c>
    </row>
    <row r="154" spans="2:65" s="1" customFormat="1" ht="16.5" customHeight="1">
      <c r="B154" s="34"/>
      <c r="C154" s="183" t="s">
        <v>415</v>
      </c>
      <c r="D154" s="183" t="s">
        <v>153</v>
      </c>
      <c r="E154" s="184" t="s">
        <v>1730</v>
      </c>
      <c r="F154" s="185" t="s">
        <v>1792</v>
      </c>
      <c r="G154" s="186" t="s">
        <v>200</v>
      </c>
      <c r="H154" s="187">
        <v>9</v>
      </c>
      <c r="I154" s="188"/>
      <c r="J154" s="189">
        <f>ROUND(I154*H154,2)</f>
        <v>0</v>
      </c>
      <c r="K154" s="185" t="s">
        <v>1</v>
      </c>
      <c r="L154" s="38"/>
      <c r="M154" s="190" t="s">
        <v>1</v>
      </c>
      <c r="N154" s="191" t="s">
        <v>43</v>
      </c>
      <c r="O154" s="66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AR154" s="194" t="s">
        <v>167</v>
      </c>
      <c r="AT154" s="194" t="s">
        <v>153</v>
      </c>
      <c r="AU154" s="194" t="s">
        <v>14</v>
      </c>
      <c r="AY154" s="17" t="s">
        <v>151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17" t="s">
        <v>14</v>
      </c>
      <c r="BK154" s="195">
        <f>ROUND(I154*H154,2)</f>
        <v>0</v>
      </c>
      <c r="BL154" s="17" t="s">
        <v>167</v>
      </c>
      <c r="BM154" s="194" t="s">
        <v>563</v>
      </c>
    </row>
    <row r="155" spans="2:65" s="1" customFormat="1" ht="16.5" customHeight="1">
      <c r="B155" s="34"/>
      <c r="C155" s="183" t="s">
        <v>420</v>
      </c>
      <c r="D155" s="183" t="s">
        <v>153</v>
      </c>
      <c r="E155" s="184" t="s">
        <v>1793</v>
      </c>
      <c r="F155" s="185" t="s">
        <v>1794</v>
      </c>
      <c r="G155" s="186" t="s">
        <v>200</v>
      </c>
      <c r="H155" s="187">
        <v>9</v>
      </c>
      <c r="I155" s="188"/>
      <c r="J155" s="189">
        <f>ROUND(I155*H155,2)</f>
        <v>0</v>
      </c>
      <c r="K155" s="185" t="s">
        <v>1</v>
      </c>
      <c r="L155" s="38"/>
      <c r="M155" s="190" t="s">
        <v>1</v>
      </c>
      <c r="N155" s="191" t="s">
        <v>43</v>
      </c>
      <c r="O155" s="66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AR155" s="194" t="s">
        <v>167</v>
      </c>
      <c r="AT155" s="194" t="s">
        <v>153</v>
      </c>
      <c r="AU155" s="194" t="s">
        <v>14</v>
      </c>
      <c r="AY155" s="17" t="s">
        <v>151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7" t="s">
        <v>14</v>
      </c>
      <c r="BK155" s="195">
        <f>ROUND(I155*H155,2)</f>
        <v>0</v>
      </c>
      <c r="BL155" s="17" t="s">
        <v>167</v>
      </c>
      <c r="BM155" s="194" t="s">
        <v>572</v>
      </c>
    </row>
    <row r="156" spans="2:65" s="1" customFormat="1" ht="16.5" customHeight="1">
      <c r="B156" s="34"/>
      <c r="C156" s="183" t="s">
        <v>425</v>
      </c>
      <c r="D156" s="183" t="s">
        <v>153</v>
      </c>
      <c r="E156" s="184" t="s">
        <v>1795</v>
      </c>
      <c r="F156" s="185" t="s">
        <v>1796</v>
      </c>
      <c r="G156" s="186" t="s">
        <v>200</v>
      </c>
      <c r="H156" s="187">
        <v>10</v>
      </c>
      <c r="I156" s="188"/>
      <c r="J156" s="189">
        <f>ROUND(I156*H156,2)</f>
        <v>0</v>
      </c>
      <c r="K156" s="185" t="s">
        <v>1</v>
      </c>
      <c r="L156" s="38"/>
      <c r="M156" s="190" t="s">
        <v>1</v>
      </c>
      <c r="N156" s="191" t="s">
        <v>43</v>
      </c>
      <c r="O156" s="66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AR156" s="194" t="s">
        <v>167</v>
      </c>
      <c r="AT156" s="194" t="s">
        <v>153</v>
      </c>
      <c r="AU156" s="194" t="s">
        <v>14</v>
      </c>
      <c r="AY156" s="17" t="s">
        <v>151</v>
      </c>
      <c r="BE156" s="195">
        <f>IF(N156="základní",J156,0)</f>
        <v>0</v>
      </c>
      <c r="BF156" s="195">
        <f>IF(N156="snížená",J156,0)</f>
        <v>0</v>
      </c>
      <c r="BG156" s="195">
        <f>IF(N156="zákl. přenesená",J156,0)</f>
        <v>0</v>
      </c>
      <c r="BH156" s="195">
        <f>IF(N156="sníž. přenesená",J156,0)</f>
        <v>0</v>
      </c>
      <c r="BI156" s="195">
        <f>IF(N156="nulová",J156,0)</f>
        <v>0</v>
      </c>
      <c r="BJ156" s="17" t="s">
        <v>14</v>
      </c>
      <c r="BK156" s="195">
        <f>ROUND(I156*H156,2)</f>
        <v>0</v>
      </c>
      <c r="BL156" s="17" t="s">
        <v>167</v>
      </c>
      <c r="BM156" s="194" t="s">
        <v>583</v>
      </c>
    </row>
    <row r="157" spans="2:63" s="10" customFormat="1" ht="25.9" customHeight="1">
      <c r="B157" s="169"/>
      <c r="C157" s="170"/>
      <c r="D157" s="171" t="s">
        <v>77</v>
      </c>
      <c r="E157" s="172" t="s">
        <v>234</v>
      </c>
      <c r="F157" s="172" t="s">
        <v>1594</v>
      </c>
      <c r="G157" s="170"/>
      <c r="H157" s="170"/>
      <c r="I157" s="173"/>
      <c r="J157" s="174">
        <f>BK157</f>
        <v>0</v>
      </c>
      <c r="K157" s="170"/>
      <c r="L157" s="175"/>
      <c r="M157" s="176"/>
      <c r="N157" s="177"/>
      <c r="O157" s="177"/>
      <c r="P157" s="178">
        <f>SUM(P158:P160)</f>
        <v>0</v>
      </c>
      <c r="Q157" s="177"/>
      <c r="R157" s="178">
        <f>SUM(R158:R160)</f>
        <v>0</v>
      </c>
      <c r="S157" s="177"/>
      <c r="T157" s="179">
        <f>SUM(T158:T160)</f>
        <v>0</v>
      </c>
      <c r="AR157" s="180" t="s">
        <v>14</v>
      </c>
      <c r="AT157" s="181" t="s">
        <v>77</v>
      </c>
      <c r="AU157" s="181" t="s">
        <v>78</v>
      </c>
      <c r="AY157" s="180" t="s">
        <v>151</v>
      </c>
      <c r="BK157" s="182">
        <f>SUM(BK158:BK160)</f>
        <v>0</v>
      </c>
    </row>
    <row r="158" spans="2:65" s="1" customFormat="1" ht="16.5" customHeight="1">
      <c r="B158" s="34"/>
      <c r="C158" s="183" t="s">
        <v>430</v>
      </c>
      <c r="D158" s="183" t="s">
        <v>153</v>
      </c>
      <c r="E158" s="184" t="s">
        <v>1797</v>
      </c>
      <c r="F158" s="185" t="s">
        <v>1798</v>
      </c>
      <c r="G158" s="186" t="s">
        <v>412</v>
      </c>
      <c r="H158" s="187">
        <v>11</v>
      </c>
      <c r="I158" s="188"/>
      <c r="J158" s="189">
        <f>ROUND(I158*H158,2)</f>
        <v>0</v>
      </c>
      <c r="K158" s="185" t="s">
        <v>1</v>
      </c>
      <c r="L158" s="38"/>
      <c r="M158" s="190" t="s">
        <v>1</v>
      </c>
      <c r="N158" s="191" t="s">
        <v>43</v>
      </c>
      <c r="O158" s="66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AR158" s="194" t="s">
        <v>167</v>
      </c>
      <c r="AT158" s="194" t="s">
        <v>153</v>
      </c>
      <c r="AU158" s="194" t="s">
        <v>14</v>
      </c>
      <c r="AY158" s="17" t="s">
        <v>151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7" t="s">
        <v>14</v>
      </c>
      <c r="BK158" s="195">
        <f>ROUND(I158*H158,2)</f>
        <v>0</v>
      </c>
      <c r="BL158" s="17" t="s">
        <v>167</v>
      </c>
      <c r="BM158" s="194" t="s">
        <v>593</v>
      </c>
    </row>
    <row r="159" spans="2:65" s="1" customFormat="1" ht="16.5" customHeight="1">
      <c r="B159" s="34"/>
      <c r="C159" s="183" t="s">
        <v>435</v>
      </c>
      <c r="D159" s="183" t="s">
        <v>153</v>
      </c>
      <c r="E159" s="184" t="s">
        <v>1799</v>
      </c>
      <c r="F159" s="185" t="s">
        <v>1800</v>
      </c>
      <c r="G159" s="186" t="s">
        <v>412</v>
      </c>
      <c r="H159" s="187">
        <v>1</v>
      </c>
      <c r="I159" s="188"/>
      <c r="J159" s="189">
        <f>ROUND(I159*H159,2)</f>
        <v>0</v>
      </c>
      <c r="K159" s="185" t="s">
        <v>1</v>
      </c>
      <c r="L159" s="38"/>
      <c r="M159" s="190" t="s">
        <v>1</v>
      </c>
      <c r="N159" s="191" t="s">
        <v>43</v>
      </c>
      <c r="O159" s="66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AR159" s="194" t="s">
        <v>167</v>
      </c>
      <c r="AT159" s="194" t="s">
        <v>153</v>
      </c>
      <c r="AU159" s="194" t="s">
        <v>14</v>
      </c>
      <c r="AY159" s="17" t="s">
        <v>151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7" t="s">
        <v>14</v>
      </c>
      <c r="BK159" s="195">
        <f>ROUND(I159*H159,2)</f>
        <v>0</v>
      </c>
      <c r="BL159" s="17" t="s">
        <v>167</v>
      </c>
      <c r="BM159" s="194" t="s">
        <v>1801</v>
      </c>
    </row>
    <row r="160" spans="2:65" s="1" customFormat="1" ht="24" customHeight="1">
      <c r="B160" s="34"/>
      <c r="C160" s="183" t="s">
        <v>440</v>
      </c>
      <c r="D160" s="183" t="s">
        <v>153</v>
      </c>
      <c r="E160" s="184" t="s">
        <v>1802</v>
      </c>
      <c r="F160" s="185" t="s">
        <v>1803</v>
      </c>
      <c r="G160" s="186" t="s">
        <v>412</v>
      </c>
      <c r="H160" s="187">
        <v>10</v>
      </c>
      <c r="I160" s="188"/>
      <c r="J160" s="189">
        <f>ROUND(I160*H160,2)</f>
        <v>0</v>
      </c>
      <c r="K160" s="185" t="s">
        <v>1</v>
      </c>
      <c r="L160" s="38"/>
      <c r="M160" s="190" t="s">
        <v>1</v>
      </c>
      <c r="N160" s="191" t="s">
        <v>43</v>
      </c>
      <c r="O160" s="66"/>
      <c r="P160" s="192">
        <f>O160*H160</f>
        <v>0</v>
      </c>
      <c r="Q160" s="192">
        <v>0</v>
      </c>
      <c r="R160" s="192">
        <f>Q160*H160</f>
        <v>0</v>
      </c>
      <c r="S160" s="192">
        <v>0</v>
      </c>
      <c r="T160" s="193">
        <f>S160*H160</f>
        <v>0</v>
      </c>
      <c r="AR160" s="194" t="s">
        <v>167</v>
      </c>
      <c r="AT160" s="194" t="s">
        <v>153</v>
      </c>
      <c r="AU160" s="194" t="s">
        <v>14</v>
      </c>
      <c r="AY160" s="17" t="s">
        <v>151</v>
      </c>
      <c r="BE160" s="195">
        <f>IF(N160="základní",J160,0)</f>
        <v>0</v>
      </c>
      <c r="BF160" s="195">
        <f>IF(N160="snížená",J160,0)</f>
        <v>0</v>
      </c>
      <c r="BG160" s="195">
        <f>IF(N160="zákl. přenesená",J160,0)</f>
        <v>0</v>
      </c>
      <c r="BH160" s="195">
        <f>IF(N160="sníž. přenesená",J160,0)</f>
        <v>0</v>
      </c>
      <c r="BI160" s="195">
        <f>IF(N160="nulová",J160,0)</f>
        <v>0</v>
      </c>
      <c r="BJ160" s="17" t="s">
        <v>14</v>
      </c>
      <c r="BK160" s="195">
        <f>ROUND(I160*H160,2)</f>
        <v>0</v>
      </c>
      <c r="BL160" s="17" t="s">
        <v>167</v>
      </c>
      <c r="BM160" s="194" t="s">
        <v>633</v>
      </c>
    </row>
    <row r="161" spans="2:63" s="10" customFormat="1" ht="25.9" customHeight="1">
      <c r="B161" s="169"/>
      <c r="C161" s="170"/>
      <c r="D161" s="171" t="s">
        <v>77</v>
      </c>
      <c r="E161" s="172" t="s">
        <v>106</v>
      </c>
      <c r="F161" s="172" t="s">
        <v>1738</v>
      </c>
      <c r="G161" s="170"/>
      <c r="H161" s="170"/>
      <c r="I161" s="173"/>
      <c r="J161" s="174">
        <f>BK161</f>
        <v>0</v>
      </c>
      <c r="K161" s="170"/>
      <c r="L161" s="175"/>
      <c r="M161" s="176"/>
      <c r="N161" s="177"/>
      <c r="O161" s="177"/>
      <c r="P161" s="178">
        <f>SUM(P162:P177)</f>
        <v>0</v>
      </c>
      <c r="Q161" s="177"/>
      <c r="R161" s="178">
        <f>SUM(R162:R177)</f>
        <v>0</v>
      </c>
      <c r="S161" s="177"/>
      <c r="T161" s="179">
        <f>SUM(T162:T177)</f>
        <v>0</v>
      </c>
      <c r="AR161" s="180" t="s">
        <v>87</v>
      </c>
      <c r="AT161" s="181" t="s">
        <v>77</v>
      </c>
      <c r="AU161" s="181" t="s">
        <v>78</v>
      </c>
      <c r="AY161" s="180" t="s">
        <v>151</v>
      </c>
      <c r="BK161" s="182">
        <f>SUM(BK162:BK177)</f>
        <v>0</v>
      </c>
    </row>
    <row r="162" spans="2:65" s="1" customFormat="1" ht="16.5" customHeight="1">
      <c r="B162" s="34"/>
      <c r="C162" s="183" t="s">
        <v>445</v>
      </c>
      <c r="D162" s="183" t="s">
        <v>153</v>
      </c>
      <c r="E162" s="184" t="s">
        <v>1804</v>
      </c>
      <c r="F162" s="185" t="s">
        <v>1805</v>
      </c>
      <c r="G162" s="186" t="s">
        <v>229</v>
      </c>
      <c r="H162" s="187">
        <v>6</v>
      </c>
      <c r="I162" s="188"/>
      <c r="J162" s="189">
        <f aca="true" t="shared" si="10" ref="J162:J177">ROUND(I162*H162,2)</f>
        <v>0</v>
      </c>
      <c r="K162" s="185" t="s">
        <v>1</v>
      </c>
      <c r="L162" s="38"/>
      <c r="M162" s="190" t="s">
        <v>1</v>
      </c>
      <c r="N162" s="191" t="s">
        <v>43</v>
      </c>
      <c r="O162" s="66"/>
      <c r="P162" s="192">
        <f aca="true" t="shared" si="11" ref="P162:P177">O162*H162</f>
        <v>0</v>
      </c>
      <c r="Q162" s="192">
        <v>0</v>
      </c>
      <c r="R162" s="192">
        <f aca="true" t="shared" si="12" ref="R162:R177">Q162*H162</f>
        <v>0</v>
      </c>
      <c r="S162" s="192">
        <v>0</v>
      </c>
      <c r="T162" s="193">
        <f aca="true" t="shared" si="13" ref="T162:T177">S162*H162</f>
        <v>0</v>
      </c>
      <c r="AR162" s="194" t="s">
        <v>264</v>
      </c>
      <c r="AT162" s="194" t="s">
        <v>153</v>
      </c>
      <c r="AU162" s="194" t="s">
        <v>14</v>
      </c>
      <c r="AY162" s="17" t="s">
        <v>151</v>
      </c>
      <c r="BE162" s="195">
        <f aca="true" t="shared" si="14" ref="BE162:BE177">IF(N162="základní",J162,0)</f>
        <v>0</v>
      </c>
      <c r="BF162" s="195">
        <f aca="true" t="shared" si="15" ref="BF162:BF177">IF(N162="snížená",J162,0)</f>
        <v>0</v>
      </c>
      <c r="BG162" s="195">
        <f aca="true" t="shared" si="16" ref="BG162:BG177">IF(N162="zákl. přenesená",J162,0)</f>
        <v>0</v>
      </c>
      <c r="BH162" s="195">
        <f aca="true" t="shared" si="17" ref="BH162:BH177">IF(N162="sníž. přenesená",J162,0)</f>
        <v>0</v>
      </c>
      <c r="BI162" s="195">
        <f aca="true" t="shared" si="18" ref="BI162:BI177">IF(N162="nulová",J162,0)</f>
        <v>0</v>
      </c>
      <c r="BJ162" s="17" t="s">
        <v>14</v>
      </c>
      <c r="BK162" s="195">
        <f aca="true" t="shared" si="19" ref="BK162:BK177">ROUND(I162*H162,2)</f>
        <v>0</v>
      </c>
      <c r="BL162" s="17" t="s">
        <v>264</v>
      </c>
      <c r="BM162" s="194" t="s">
        <v>644</v>
      </c>
    </row>
    <row r="163" spans="2:65" s="1" customFormat="1" ht="16.5" customHeight="1">
      <c r="B163" s="34"/>
      <c r="C163" s="183" t="s">
        <v>451</v>
      </c>
      <c r="D163" s="183" t="s">
        <v>153</v>
      </c>
      <c r="E163" s="184" t="s">
        <v>1806</v>
      </c>
      <c r="F163" s="185" t="s">
        <v>1807</v>
      </c>
      <c r="G163" s="186" t="s">
        <v>229</v>
      </c>
      <c r="H163" s="187">
        <v>47</v>
      </c>
      <c r="I163" s="188"/>
      <c r="J163" s="189">
        <f t="shared" si="10"/>
        <v>0</v>
      </c>
      <c r="K163" s="185" t="s">
        <v>1</v>
      </c>
      <c r="L163" s="38"/>
      <c r="M163" s="190" t="s">
        <v>1</v>
      </c>
      <c r="N163" s="191" t="s">
        <v>43</v>
      </c>
      <c r="O163" s="66"/>
      <c r="P163" s="192">
        <f t="shared" si="11"/>
        <v>0</v>
      </c>
      <c r="Q163" s="192">
        <v>0</v>
      </c>
      <c r="R163" s="192">
        <f t="shared" si="12"/>
        <v>0</v>
      </c>
      <c r="S163" s="192">
        <v>0</v>
      </c>
      <c r="T163" s="193">
        <f t="shared" si="13"/>
        <v>0</v>
      </c>
      <c r="AR163" s="194" t="s">
        <v>264</v>
      </c>
      <c r="AT163" s="194" t="s">
        <v>153</v>
      </c>
      <c r="AU163" s="194" t="s">
        <v>14</v>
      </c>
      <c r="AY163" s="17" t="s">
        <v>151</v>
      </c>
      <c r="BE163" s="195">
        <f t="shared" si="14"/>
        <v>0</v>
      </c>
      <c r="BF163" s="195">
        <f t="shared" si="15"/>
        <v>0</v>
      </c>
      <c r="BG163" s="195">
        <f t="shared" si="16"/>
        <v>0</v>
      </c>
      <c r="BH163" s="195">
        <f t="shared" si="17"/>
        <v>0</v>
      </c>
      <c r="BI163" s="195">
        <f t="shared" si="18"/>
        <v>0</v>
      </c>
      <c r="BJ163" s="17" t="s">
        <v>14</v>
      </c>
      <c r="BK163" s="195">
        <f t="shared" si="19"/>
        <v>0</v>
      </c>
      <c r="BL163" s="17" t="s">
        <v>264</v>
      </c>
      <c r="BM163" s="194" t="s">
        <v>654</v>
      </c>
    </row>
    <row r="164" spans="2:65" s="1" customFormat="1" ht="16.5" customHeight="1">
      <c r="B164" s="34"/>
      <c r="C164" s="183" t="s">
        <v>457</v>
      </c>
      <c r="D164" s="183" t="s">
        <v>153</v>
      </c>
      <c r="E164" s="184" t="s">
        <v>1808</v>
      </c>
      <c r="F164" s="185" t="s">
        <v>1809</v>
      </c>
      <c r="G164" s="186" t="s">
        <v>229</v>
      </c>
      <c r="H164" s="187">
        <v>22</v>
      </c>
      <c r="I164" s="188"/>
      <c r="J164" s="189">
        <f t="shared" si="10"/>
        <v>0</v>
      </c>
      <c r="K164" s="185" t="s">
        <v>1</v>
      </c>
      <c r="L164" s="38"/>
      <c r="M164" s="190" t="s">
        <v>1</v>
      </c>
      <c r="N164" s="191" t="s">
        <v>43</v>
      </c>
      <c r="O164" s="66"/>
      <c r="P164" s="192">
        <f t="shared" si="11"/>
        <v>0</v>
      </c>
      <c r="Q164" s="192">
        <v>0</v>
      </c>
      <c r="R164" s="192">
        <f t="shared" si="12"/>
        <v>0</v>
      </c>
      <c r="S164" s="192">
        <v>0</v>
      </c>
      <c r="T164" s="193">
        <f t="shared" si="13"/>
        <v>0</v>
      </c>
      <c r="AR164" s="194" t="s">
        <v>264</v>
      </c>
      <c r="AT164" s="194" t="s">
        <v>153</v>
      </c>
      <c r="AU164" s="194" t="s">
        <v>14</v>
      </c>
      <c r="AY164" s="17" t="s">
        <v>151</v>
      </c>
      <c r="BE164" s="195">
        <f t="shared" si="14"/>
        <v>0</v>
      </c>
      <c r="BF164" s="195">
        <f t="shared" si="15"/>
        <v>0</v>
      </c>
      <c r="BG164" s="195">
        <f t="shared" si="16"/>
        <v>0</v>
      </c>
      <c r="BH164" s="195">
        <f t="shared" si="17"/>
        <v>0</v>
      </c>
      <c r="BI164" s="195">
        <f t="shared" si="18"/>
        <v>0</v>
      </c>
      <c r="BJ164" s="17" t="s">
        <v>14</v>
      </c>
      <c r="BK164" s="195">
        <f t="shared" si="19"/>
        <v>0</v>
      </c>
      <c r="BL164" s="17" t="s">
        <v>264</v>
      </c>
      <c r="BM164" s="194" t="s">
        <v>661</v>
      </c>
    </row>
    <row r="165" spans="2:65" s="1" customFormat="1" ht="16.5" customHeight="1">
      <c r="B165" s="34"/>
      <c r="C165" s="183" t="s">
        <v>461</v>
      </c>
      <c r="D165" s="183" t="s">
        <v>153</v>
      </c>
      <c r="E165" s="184" t="s">
        <v>1810</v>
      </c>
      <c r="F165" s="185" t="s">
        <v>1811</v>
      </c>
      <c r="G165" s="186" t="s">
        <v>229</v>
      </c>
      <c r="H165" s="187">
        <v>47</v>
      </c>
      <c r="I165" s="188"/>
      <c r="J165" s="189">
        <f t="shared" si="10"/>
        <v>0</v>
      </c>
      <c r="K165" s="185" t="s">
        <v>1</v>
      </c>
      <c r="L165" s="38"/>
      <c r="M165" s="190" t="s">
        <v>1</v>
      </c>
      <c r="N165" s="191" t="s">
        <v>43</v>
      </c>
      <c r="O165" s="66"/>
      <c r="P165" s="192">
        <f t="shared" si="11"/>
        <v>0</v>
      </c>
      <c r="Q165" s="192">
        <v>0</v>
      </c>
      <c r="R165" s="192">
        <f t="shared" si="12"/>
        <v>0</v>
      </c>
      <c r="S165" s="192">
        <v>0</v>
      </c>
      <c r="T165" s="193">
        <f t="shared" si="13"/>
        <v>0</v>
      </c>
      <c r="AR165" s="194" t="s">
        <v>264</v>
      </c>
      <c r="AT165" s="194" t="s">
        <v>153</v>
      </c>
      <c r="AU165" s="194" t="s">
        <v>14</v>
      </c>
      <c r="AY165" s="17" t="s">
        <v>151</v>
      </c>
      <c r="BE165" s="195">
        <f t="shared" si="14"/>
        <v>0</v>
      </c>
      <c r="BF165" s="195">
        <f t="shared" si="15"/>
        <v>0</v>
      </c>
      <c r="BG165" s="195">
        <f t="shared" si="16"/>
        <v>0</v>
      </c>
      <c r="BH165" s="195">
        <f t="shared" si="17"/>
        <v>0</v>
      </c>
      <c r="BI165" s="195">
        <f t="shared" si="18"/>
        <v>0</v>
      </c>
      <c r="BJ165" s="17" t="s">
        <v>14</v>
      </c>
      <c r="BK165" s="195">
        <f t="shared" si="19"/>
        <v>0</v>
      </c>
      <c r="BL165" s="17" t="s">
        <v>264</v>
      </c>
      <c r="BM165" s="194" t="s">
        <v>669</v>
      </c>
    </row>
    <row r="166" spans="2:65" s="1" customFormat="1" ht="16.5" customHeight="1">
      <c r="B166" s="34"/>
      <c r="C166" s="183" t="s">
        <v>467</v>
      </c>
      <c r="D166" s="183" t="s">
        <v>153</v>
      </c>
      <c r="E166" s="184" t="s">
        <v>1812</v>
      </c>
      <c r="F166" s="185" t="s">
        <v>1813</v>
      </c>
      <c r="G166" s="186" t="s">
        <v>229</v>
      </c>
      <c r="H166" s="187">
        <v>30</v>
      </c>
      <c r="I166" s="188"/>
      <c r="J166" s="189">
        <f t="shared" si="10"/>
        <v>0</v>
      </c>
      <c r="K166" s="185" t="s">
        <v>1</v>
      </c>
      <c r="L166" s="38"/>
      <c r="M166" s="190" t="s">
        <v>1</v>
      </c>
      <c r="N166" s="191" t="s">
        <v>43</v>
      </c>
      <c r="O166" s="66"/>
      <c r="P166" s="192">
        <f t="shared" si="11"/>
        <v>0</v>
      </c>
      <c r="Q166" s="192">
        <v>0</v>
      </c>
      <c r="R166" s="192">
        <f t="shared" si="12"/>
        <v>0</v>
      </c>
      <c r="S166" s="192">
        <v>0</v>
      </c>
      <c r="T166" s="193">
        <f t="shared" si="13"/>
        <v>0</v>
      </c>
      <c r="AR166" s="194" t="s">
        <v>264</v>
      </c>
      <c r="AT166" s="194" t="s">
        <v>153</v>
      </c>
      <c r="AU166" s="194" t="s">
        <v>14</v>
      </c>
      <c r="AY166" s="17" t="s">
        <v>151</v>
      </c>
      <c r="BE166" s="195">
        <f t="shared" si="14"/>
        <v>0</v>
      </c>
      <c r="BF166" s="195">
        <f t="shared" si="15"/>
        <v>0</v>
      </c>
      <c r="BG166" s="195">
        <f t="shared" si="16"/>
        <v>0</v>
      </c>
      <c r="BH166" s="195">
        <f t="shared" si="17"/>
        <v>0</v>
      </c>
      <c r="BI166" s="195">
        <f t="shared" si="18"/>
        <v>0</v>
      </c>
      <c r="BJ166" s="17" t="s">
        <v>14</v>
      </c>
      <c r="BK166" s="195">
        <f t="shared" si="19"/>
        <v>0</v>
      </c>
      <c r="BL166" s="17" t="s">
        <v>264</v>
      </c>
      <c r="BM166" s="194" t="s">
        <v>1592</v>
      </c>
    </row>
    <row r="167" spans="2:65" s="1" customFormat="1" ht="16.5" customHeight="1">
      <c r="B167" s="34"/>
      <c r="C167" s="183" t="s">
        <v>471</v>
      </c>
      <c r="D167" s="183" t="s">
        <v>153</v>
      </c>
      <c r="E167" s="184" t="s">
        <v>1814</v>
      </c>
      <c r="F167" s="185" t="s">
        <v>1815</v>
      </c>
      <c r="G167" s="186" t="s">
        <v>229</v>
      </c>
      <c r="H167" s="187">
        <v>6</v>
      </c>
      <c r="I167" s="188"/>
      <c r="J167" s="189">
        <f t="shared" si="10"/>
        <v>0</v>
      </c>
      <c r="K167" s="185" t="s">
        <v>1</v>
      </c>
      <c r="L167" s="38"/>
      <c r="M167" s="190" t="s">
        <v>1</v>
      </c>
      <c r="N167" s="191" t="s">
        <v>43</v>
      </c>
      <c r="O167" s="66"/>
      <c r="P167" s="192">
        <f t="shared" si="11"/>
        <v>0</v>
      </c>
      <c r="Q167" s="192">
        <v>0</v>
      </c>
      <c r="R167" s="192">
        <f t="shared" si="12"/>
        <v>0</v>
      </c>
      <c r="S167" s="192">
        <v>0</v>
      </c>
      <c r="T167" s="193">
        <f t="shared" si="13"/>
        <v>0</v>
      </c>
      <c r="AR167" s="194" t="s">
        <v>264</v>
      </c>
      <c r="AT167" s="194" t="s">
        <v>153</v>
      </c>
      <c r="AU167" s="194" t="s">
        <v>14</v>
      </c>
      <c r="AY167" s="17" t="s">
        <v>151</v>
      </c>
      <c r="BE167" s="195">
        <f t="shared" si="14"/>
        <v>0</v>
      </c>
      <c r="BF167" s="195">
        <f t="shared" si="15"/>
        <v>0</v>
      </c>
      <c r="BG167" s="195">
        <f t="shared" si="16"/>
        <v>0</v>
      </c>
      <c r="BH167" s="195">
        <f t="shared" si="17"/>
        <v>0</v>
      </c>
      <c r="BI167" s="195">
        <f t="shared" si="18"/>
        <v>0</v>
      </c>
      <c r="BJ167" s="17" t="s">
        <v>14</v>
      </c>
      <c r="BK167" s="195">
        <f t="shared" si="19"/>
        <v>0</v>
      </c>
      <c r="BL167" s="17" t="s">
        <v>264</v>
      </c>
      <c r="BM167" s="194" t="s">
        <v>676</v>
      </c>
    </row>
    <row r="168" spans="2:65" s="1" customFormat="1" ht="16.5" customHeight="1">
      <c r="B168" s="34"/>
      <c r="C168" s="183" t="s">
        <v>475</v>
      </c>
      <c r="D168" s="183" t="s">
        <v>153</v>
      </c>
      <c r="E168" s="184" t="s">
        <v>1816</v>
      </c>
      <c r="F168" s="185" t="s">
        <v>1817</v>
      </c>
      <c r="G168" s="186" t="s">
        <v>229</v>
      </c>
      <c r="H168" s="187">
        <v>5</v>
      </c>
      <c r="I168" s="188"/>
      <c r="J168" s="189">
        <f t="shared" si="10"/>
        <v>0</v>
      </c>
      <c r="K168" s="185" t="s">
        <v>1</v>
      </c>
      <c r="L168" s="38"/>
      <c r="M168" s="190" t="s">
        <v>1</v>
      </c>
      <c r="N168" s="191" t="s">
        <v>43</v>
      </c>
      <c r="O168" s="66"/>
      <c r="P168" s="192">
        <f t="shared" si="11"/>
        <v>0</v>
      </c>
      <c r="Q168" s="192">
        <v>0</v>
      </c>
      <c r="R168" s="192">
        <f t="shared" si="12"/>
        <v>0</v>
      </c>
      <c r="S168" s="192">
        <v>0</v>
      </c>
      <c r="T168" s="193">
        <f t="shared" si="13"/>
        <v>0</v>
      </c>
      <c r="AR168" s="194" t="s">
        <v>264</v>
      </c>
      <c r="AT168" s="194" t="s">
        <v>153</v>
      </c>
      <c r="AU168" s="194" t="s">
        <v>14</v>
      </c>
      <c r="AY168" s="17" t="s">
        <v>151</v>
      </c>
      <c r="BE168" s="195">
        <f t="shared" si="14"/>
        <v>0</v>
      </c>
      <c r="BF168" s="195">
        <f t="shared" si="15"/>
        <v>0</v>
      </c>
      <c r="BG168" s="195">
        <f t="shared" si="16"/>
        <v>0</v>
      </c>
      <c r="BH168" s="195">
        <f t="shared" si="17"/>
        <v>0</v>
      </c>
      <c r="BI168" s="195">
        <f t="shared" si="18"/>
        <v>0</v>
      </c>
      <c r="BJ168" s="17" t="s">
        <v>14</v>
      </c>
      <c r="BK168" s="195">
        <f t="shared" si="19"/>
        <v>0</v>
      </c>
      <c r="BL168" s="17" t="s">
        <v>264</v>
      </c>
      <c r="BM168" s="194" t="s">
        <v>684</v>
      </c>
    </row>
    <row r="169" spans="2:65" s="1" customFormat="1" ht="16.5" customHeight="1">
      <c r="B169" s="34"/>
      <c r="C169" s="183" t="s">
        <v>479</v>
      </c>
      <c r="D169" s="183" t="s">
        <v>153</v>
      </c>
      <c r="E169" s="184" t="s">
        <v>1818</v>
      </c>
      <c r="F169" s="185" t="s">
        <v>1819</v>
      </c>
      <c r="G169" s="186" t="s">
        <v>412</v>
      </c>
      <c r="H169" s="187">
        <v>5</v>
      </c>
      <c r="I169" s="188"/>
      <c r="J169" s="189">
        <f t="shared" si="10"/>
        <v>0</v>
      </c>
      <c r="K169" s="185" t="s">
        <v>1</v>
      </c>
      <c r="L169" s="38"/>
      <c r="M169" s="190" t="s">
        <v>1</v>
      </c>
      <c r="N169" s="191" t="s">
        <v>43</v>
      </c>
      <c r="O169" s="66"/>
      <c r="P169" s="192">
        <f t="shared" si="11"/>
        <v>0</v>
      </c>
      <c r="Q169" s="192">
        <v>0</v>
      </c>
      <c r="R169" s="192">
        <f t="shared" si="12"/>
        <v>0</v>
      </c>
      <c r="S169" s="192">
        <v>0</v>
      </c>
      <c r="T169" s="193">
        <f t="shared" si="13"/>
        <v>0</v>
      </c>
      <c r="AR169" s="194" t="s">
        <v>264</v>
      </c>
      <c r="AT169" s="194" t="s">
        <v>153</v>
      </c>
      <c r="AU169" s="194" t="s">
        <v>14</v>
      </c>
      <c r="AY169" s="17" t="s">
        <v>151</v>
      </c>
      <c r="BE169" s="195">
        <f t="shared" si="14"/>
        <v>0</v>
      </c>
      <c r="BF169" s="195">
        <f t="shared" si="15"/>
        <v>0</v>
      </c>
      <c r="BG169" s="195">
        <f t="shared" si="16"/>
        <v>0</v>
      </c>
      <c r="BH169" s="195">
        <f t="shared" si="17"/>
        <v>0</v>
      </c>
      <c r="BI169" s="195">
        <f t="shared" si="18"/>
        <v>0</v>
      </c>
      <c r="BJ169" s="17" t="s">
        <v>14</v>
      </c>
      <c r="BK169" s="195">
        <f t="shared" si="19"/>
        <v>0</v>
      </c>
      <c r="BL169" s="17" t="s">
        <v>264</v>
      </c>
      <c r="BM169" s="194" t="s">
        <v>692</v>
      </c>
    </row>
    <row r="170" spans="2:65" s="1" customFormat="1" ht="16.5" customHeight="1">
      <c r="B170" s="34"/>
      <c r="C170" s="183" t="s">
        <v>484</v>
      </c>
      <c r="D170" s="183" t="s">
        <v>153</v>
      </c>
      <c r="E170" s="184" t="s">
        <v>1820</v>
      </c>
      <c r="F170" s="185" t="s">
        <v>1821</v>
      </c>
      <c r="G170" s="186" t="s">
        <v>229</v>
      </c>
      <c r="H170" s="187">
        <v>163</v>
      </c>
      <c r="I170" s="188"/>
      <c r="J170" s="189">
        <f t="shared" si="10"/>
        <v>0</v>
      </c>
      <c r="K170" s="185" t="s">
        <v>1</v>
      </c>
      <c r="L170" s="38"/>
      <c r="M170" s="190" t="s">
        <v>1</v>
      </c>
      <c r="N170" s="191" t="s">
        <v>43</v>
      </c>
      <c r="O170" s="66"/>
      <c r="P170" s="192">
        <f t="shared" si="11"/>
        <v>0</v>
      </c>
      <c r="Q170" s="192">
        <v>0</v>
      </c>
      <c r="R170" s="192">
        <f t="shared" si="12"/>
        <v>0</v>
      </c>
      <c r="S170" s="192">
        <v>0</v>
      </c>
      <c r="T170" s="193">
        <f t="shared" si="13"/>
        <v>0</v>
      </c>
      <c r="AR170" s="194" t="s">
        <v>264</v>
      </c>
      <c r="AT170" s="194" t="s">
        <v>153</v>
      </c>
      <c r="AU170" s="194" t="s">
        <v>14</v>
      </c>
      <c r="AY170" s="17" t="s">
        <v>151</v>
      </c>
      <c r="BE170" s="195">
        <f t="shared" si="14"/>
        <v>0</v>
      </c>
      <c r="BF170" s="195">
        <f t="shared" si="15"/>
        <v>0</v>
      </c>
      <c r="BG170" s="195">
        <f t="shared" si="16"/>
        <v>0</v>
      </c>
      <c r="BH170" s="195">
        <f t="shared" si="17"/>
        <v>0</v>
      </c>
      <c r="BI170" s="195">
        <f t="shared" si="18"/>
        <v>0</v>
      </c>
      <c r="BJ170" s="17" t="s">
        <v>14</v>
      </c>
      <c r="BK170" s="195">
        <f t="shared" si="19"/>
        <v>0</v>
      </c>
      <c r="BL170" s="17" t="s">
        <v>264</v>
      </c>
      <c r="BM170" s="194" t="s">
        <v>696</v>
      </c>
    </row>
    <row r="171" spans="2:65" s="1" customFormat="1" ht="16.5" customHeight="1">
      <c r="B171" s="34"/>
      <c r="C171" s="183" t="s">
        <v>489</v>
      </c>
      <c r="D171" s="183" t="s">
        <v>153</v>
      </c>
      <c r="E171" s="184" t="s">
        <v>1741</v>
      </c>
      <c r="F171" s="185" t="s">
        <v>1742</v>
      </c>
      <c r="G171" s="186" t="s">
        <v>229</v>
      </c>
      <c r="H171" s="187">
        <v>195</v>
      </c>
      <c r="I171" s="188"/>
      <c r="J171" s="189">
        <f t="shared" si="10"/>
        <v>0</v>
      </c>
      <c r="K171" s="185" t="s">
        <v>1</v>
      </c>
      <c r="L171" s="38"/>
      <c r="M171" s="190" t="s">
        <v>1</v>
      </c>
      <c r="N171" s="191" t="s">
        <v>43</v>
      </c>
      <c r="O171" s="66"/>
      <c r="P171" s="192">
        <f t="shared" si="11"/>
        <v>0</v>
      </c>
      <c r="Q171" s="192">
        <v>0</v>
      </c>
      <c r="R171" s="192">
        <f t="shared" si="12"/>
        <v>0</v>
      </c>
      <c r="S171" s="192">
        <v>0</v>
      </c>
      <c r="T171" s="193">
        <f t="shared" si="13"/>
        <v>0</v>
      </c>
      <c r="AR171" s="194" t="s">
        <v>264</v>
      </c>
      <c r="AT171" s="194" t="s">
        <v>153</v>
      </c>
      <c r="AU171" s="194" t="s">
        <v>14</v>
      </c>
      <c r="AY171" s="17" t="s">
        <v>151</v>
      </c>
      <c r="BE171" s="195">
        <f t="shared" si="14"/>
        <v>0</v>
      </c>
      <c r="BF171" s="195">
        <f t="shared" si="15"/>
        <v>0</v>
      </c>
      <c r="BG171" s="195">
        <f t="shared" si="16"/>
        <v>0</v>
      </c>
      <c r="BH171" s="195">
        <f t="shared" si="17"/>
        <v>0</v>
      </c>
      <c r="BI171" s="195">
        <f t="shared" si="18"/>
        <v>0</v>
      </c>
      <c r="BJ171" s="17" t="s">
        <v>14</v>
      </c>
      <c r="BK171" s="195">
        <f t="shared" si="19"/>
        <v>0</v>
      </c>
      <c r="BL171" s="17" t="s">
        <v>264</v>
      </c>
      <c r="BM171" s="194" t="s">
        <v>706</v>
      </c>
    </row>
    <row r="172" spans="2:65" s="1" customFormat="1" ht="16.5" customHeight="1">
      <c r="B172" s="34"/>
      <c r="C172" s="183" t="s">
        <v>493</v>
      </c>
      <c r="D172" s="183" t="s">
        <v>153</v>
      </c>
      <c r="E172" s="184" t="s">
        <v>1822</v>
      </c>
      <c r="F172" s="185" t="s">
        <v>1823</v>
      </c>
      <c r="G172" s="186" t="s">
        <v>412</v>
      </c>
      <c r="H172" s="187">
        <v>11</v>
      </c>
      <c r="I172" s="188"/>
      <c r="J172" s="189">
        <f t="shared" si="10"/>
        <v>0</v>
      </c>
      <c r="K172" s="185" t="s">
        <v>1</v>
      </c>
      <c r="L172" s="38"/>
      <c r="M172" s="190" t="s">
        <v>1</v>
      </c>
      <c r="N172" s="191" t="s">
        <v>43</v>
      </c>
      <c r="O172" s="66"/>
      <c r="P172" s="192">
        <f t="shared" si="11"/>
        <v>0</v>
      </c>
      <c r="Q172" s="192">
        <v>0</v>
      </c>
      <c r="R172" s="192">
        <f t="shared" si="12"/>
        <v>0</v>
      </c>
      <c r="S172" s="192">
        <v>0</v>
      </c>
      <c r="T172" s="193">
        <f t="shared" si="13"/>
        <v>0</v>
      </c>
      <c r="AR172" s="194" t="s">
        <v>264</v>
      </c>
      <c r="AT172" s="194" t="s">
        <v>153</v>
      </c>
      <c r="AU172" s="194" t="s">
        <v>14</v>
      </c>
      <c r="AY172" s="17" t="s">
        <v>151</v>
      </c>
      <c r="BE172" s="195">
        <f t="shared" si="14"/>
        <v>0</v>
      </c>
      <c r="BF172" s="195">
        <f t="shared" si="15"/>
        <v>0</v>
      </c>
      <c r="BG172" s="195">
        <f t="shared" si="16"/>
        <v>0</v>
      </c>
      <c r="BH172" s="195">
        <f t="shared" si="17"/>
        <v>0</v>
      </c>
      <c r="BI172" s="195">
        <f t="shared" si="18"/>
        <v>0</v>
      </c>
      <c r="BJ172" s="17" t="s">
        <v>14</v>
      </c>
      <c r="BK172" s="195">
        <f t="shared" si="19"/>
        <v>0</v>
      </c>
      <c r="BL172" s="17" t="s">
        <v>264</v>
      </c>
      <c r="BM172" s="194" t="s">
        <v>715</v>
      </c>
    </row>
    <row r="173" spans="2:65" s="1" customFormat="1" ht="16.5" customHeight="1">
      <c r="B173" s="34"/>
      <c r="C173" s="183" t="s">
        <v>497</v>
      </c>
      <c r="D173" s="183" t="s">
        <v>153</v>
      </c>
      <c r="E173" s="184" t="s">
        <v>1824</v>
      </c>
      <c r="F173" s="185" t="s">
        <v>1825</v>
      </c>
      <c r="G173" s="186" t="s">
        <v>412</v>
      </c>
      <c r="H173" s="187">
        <v>10</v>
      </c>
      <c r="I173" s="188"/>
      <c r="J173" s="189">
        <f t="shared" si="10"/>
        <v>0</v>
      </c>
      <c r="K173" s="185" t="s">
        <v>1</v>
      </c>
      <c r="L173" s="38"/>
      <c r="M173" s="190" t="s">
        <v>1</v>
      </c>
      <c r="N173" s="191" t="s">
        <v>43</v>
      </c>
      <c r="O173" s="66"/>
      <c r="P173" s="192">
        <f t="shared" si="11"/>
        <v>0</v>
      </c>
      <c r="Q173" s="192">
        <v>0</v>
      </c>
      <c r="R173" s="192">
        <f t="shared" si="12"/>
        <v>0</v>
      </c>
      <c r="S173" s="192">
        <v>0</v>
      </c>
      <c r="T173" s="193">
        <f t="shared" si="13"/>
        <v>0</v>
      </c>
      <c r="AR173" s="194" t="s">
        <v>264</v>
      </c>
      <c r="AT173" s="194" t="s">
        <v>153</v>
      </c>
      <c r="AU173" s="194" t="s">
        <v>14</v>
      </c>
      <c r="AY173" s="17" t="s">
        <v>151</v>
      </c>
      <c r="BE173" s="195">
        <f t="shared" si="14"/>
        <v>0</v>
      </c>
      <c r="BF173" s="195">
        <f t="shared" si="15"/>
        <v>0</v>
      </c>
      <c r="BG173" s="195">
        <f t="shared" si="16"/>
        <v>0</v>
      </c>
      <c r="BH173" s="195">
        <f t="shared" si="17"/>
        <v>0</v>
      </c>
      <c r="BI173" s="195">
        <f t="shared" si="18"/>
        <v>0</v>
      </c>
      <c r="BJ173" s="17" t="s">
        <v>14</v>
      </c>
      <c r="BK173" s="195">
        <f t="shared" si="19"/>
        <v>0</v>
      </c>
      <c r="BL173" s="17" t="s">
        <v>264</v>
      </c>
      <c r="BM173" s="194" t="s">
        <v>727</v>
      </c>
    </row>
    <row r="174" spans="2:65" s="1" customFormat="1" ht="16.5" customHeight="1">
      <c r="B174" s="34"/>
      <c r="C174" s="183" t="s">
        <v>501</v>
      </c>
      <c r="D174" s="183" t="s">
        <v>153</v>
      </c>
      <c r="E174" s="184" t="s">
        <v>1826</v>
      </c>
      <c r="F174" s="185" t="s">
        <v>1827</v>
      </c>
      <c r="G174" s="186" t="s">
        <v>229</v>
      </c>
      <c r="H174" s="187">
        <v>97</v>
      </c>
      <c r="I174" s="188"/>
      <c r="J174" s="189">
        <f t="shared" si="10"/>
        <v>0</v>
      </c>
      <c r="K174" s="185" t="s">
        <v>1</v>
      </c>
      <c r="L174" s="38"/>
      <c r="M174" s="190" t="s">
        <v>1</v>
      </c>
      <c r="N174" s="191" t="s">
        <v>43</v>
      </c>
      <c r="O174" s="66"/>
      <c r="P174" s="192">
        <f t="shared" si="11"/>
        <v>0</v>
      </c>
      <c r="Q174" s="192">
        <v>0</v>
      </c>
      <c r="R174" s="192">
        <f t="shared" si="12"/>
        <v>0</v>
      </c>
      <c r="S174" s="192">
        <v>0</v>
      </c>
      <c r="T174" s="193">
        <f t="shared" si="13"/>
        <v>0</v>
      </c>
      <c r="AR174" s="194" t="s">
        <v>264</v>
      </c>
      <c r="AT174" s="194" t="s">
        <v>153</v>
      </c>
      <c r="AU174" s="194" t="s">
        <v>14</v>
      </c>
      <c r="AY174" s="17" t="s">
        <v>151</v>
      </c>
      <c r="BE174" s="195">
        <f t="shared" si="14"/>
        <v>0</v>
      </c>
      <c r="BF174" s="195">
        <f t="shared" si="15"/>
        <v>0</v>
      </c>
      <c r="BG174" s="195">
        <f t="shared" si="16"/>
        <v>0</v>
      </c>
      <c r="BH174" s="195">
        <f t="shared" si="17"/>
        <v>0</v>
      </c>
      <c r="BI174" s="195">
        <f t="shared" si="18"/>
        <v>0</v>
      </c>
      <c r="BJ174" s="17" t="s">
        <v>14</v>
      </c>
      <c r="BK174" s="195">
        <f t="shared" si="19"/>
        <v>0</v>
      </c>
      <c r="BL174" s="17" t="s">
        <v>264</v>
      </c>
      <c r="BM174" s="194" t="s">
        <v>720</v>
      </c>
    </row>
    <row r="175" spans="2:65" s="1" customFormat="1" ht="16.5" customHeight="1">
      <c r="B175" s="34"/>
      <c r="C175" s="183" t="s">
        <v>506</v>
      </c>
      <c r="D175" s="183" t="s">
        <v>153</v>
      </c>
      <c r="E175" s="184" t="s">
        <v>1739</v>
      </c>
      <c r="F175" s="185" t="s">
        <v>1740</v>
      </c>
      <c r="G175" s="186" t="s">
        <v>229</v>
      </c>
      <c r="H175" s="187">
        <v>98</v>
      </c>
      <c r="I175" s="188"/>
      <c r="J175" s="189">
        <f t="shared" si="10"/>
        <v>0</v>
      </c>
      <c r="K175" s="185" t="s">
        <v>1</v>
      </c>
      <c r="L175" s="38"/>
      <c r="M175" s="190" t="s">
        <v>1</v>
      </c>
      <c r="N175" s="191" t="s">
        <v>43</v>
      </c>
      <c r="O175" s="66"/>
      <c r="P175" s="192">
        <f t="shared" si="11"/>
        <v>0</v>
      </c>
      <c r="Q175" s="192">
        <v>0</v>
      </c>
      <c r="R175" s="192">
        <f t="shared" si="12"/>
        <v>0</v>
      </c>
      <c r="S175" s="192">
        <v>0</v>
      </c>
      <c r="T175" s="193">
        <f t="shared" si="13"/>
        <v>0</v>
      </c>
      <c r="AR175" s="194" t="s">
        <v>264</v>
      </c>
      <c r="AT175" s="194" t="s">
        <v>153</v>
      </c>
      <c r="AU175" s="194" t="s">
        <v>14</v>
      </c>
      <c r="AY175" s="17" t="s">
        <v>151</v>
      </c>
      <c r="BE175" s="195">
        <f t="shared" si="14"/>
        <v>0</v>
      </c>
      <c r="BF175" s="195">
        <f t="shared" si="15"/>
        <v>0</v>
      </c>
      <c r="BG175" s="195">
        <f t="shared" si="16"/>
        <v>0</v>
      </c>
      <c r="BH175" s="195">
        <f t="shared" si="17"/>
        <v>0</v>
      </c>
      <c r="BI175" s="195">
        <f t="shared" si="18"/>
        <v>0</v>
      </c>
      <c r="BJ175" s="17" t="s">
        <v>14</v>
      </c>
      <c r="BK175" s="195">
        <f t="shared" si="19"/>
        <v>0</v>
      </c>
      <c r="BL175" s="17" t="s">
        <v>264</v>
      </c>
      <c r="BM175" s="194" t="s">
        <v>744</v>
      </c>
    </row>
    <row r="176" spans="2:65" s="1" customFormat="1" ht="16.5" customHeight="1">
      <c r="B176" s="34"/>
      <c r="C176" s="183" t="s">
        <v>511</v>
      </c>
      <c r="D176" s="183" t="s">
        <v>153</v>
      </c>
      <c r="E176" s="184" t="s">
        <v>1828</v>
      </c>
      <c r="F176" s="185" t="s">
        <v>1829</v>
      </c>
      <c r="G176" s="186" t="s">
        <v>412</v>
      </c>
      <c r="H176" s="187">
        <v>3</v>
      </c>
      <c r="I176" s="188"/>
      <c r="J176" s="189">
        <f t="shared" si="10"/>
        <v>0</v>
      </c>
      <c r="K176" s="185" t="s">
        <v>1</v>
      </c>
      <c r="L176" s="38"/>
      <c r="M176" s="190" t="s">
        <v>1</v>
      </c>
      <c r="N176" s="191" t="s">
        <v>43</v>
      </c>
      <c r="O176" s="66"/>
      <c r="P176" s="192">
        <f t="shared" si="11"/>
        <v>0</v>
      </c>
      <c r="Q176" s="192">
        <v>0</v>
      </c>
      <c r="R176" s="192">
        <f t="shared" si="12"/>
        <v>0</v>
      </c>
      <c r="S176" s="192">
        <v>0</v>
      </c>
      <c r="T176" s="193">
        <f t="shared" si="13"/>
        <v>0</v>
      </c>
      <c r="AR176" s="194" t="s">
        <v>264</v>
      </c>
      <c r="AT176" s="194" t="s">
        <v>153</v>
      </c>
      <c r="AU176" s="194" t="s">
        <v>14</v>
      </c>
      <c r="AY176" s="17" t="s">
        <v>151</v>
      </c>
      <c r="BE176" s="195">
        <f t="shared" si="14"/>
        <v>0</v>
      </c>
      <c r="BF176" s="195">
        <f t="shared" si="15"/>
        <v>0</v>
      </c>
      <c r="BG176" s="195">
        <f t="shared" si="16"/>
        <v>0</v>
      </c>
      <c r="BH176" s="195">
        <f t="shared" si="17"/>
        <v>0</v>
      </c>
      <c r="BI176" s="195">
        <f t="shared" si="18"/>
        <v>0</v>
      </c>
      <c r="BJ176" s="17" t="s">
        <v>14</v>
      </c>
      <c r="BK176" s="195">
        <f t="shared" si="19"/>
        <v>0</v>
      </c>
      <c r="BL176" s="17" t="s">
        <v>264</v>
      </c>
      <c r="BM176" s="194" t="s">
        <v>753</v>
      </c>
    </row>
    <row r="177" spans="2:65" s="1" customFormat="1" ht="16.5" customHeight="1">
      <c r="B177" s="34"/>
      <c r="C177" s="183" t="s">
        <v>517</v>
      </c>
      <c r="D177" s="183" t="s">
        <v>153</v>
      </c>
      <c r="E177" s="184" t="s">
        <v>1743</v>
      </c>
      <c r="F177" s="185" t="s">
        <v>1744</v>
      </c>
      <c r="G177" s="186" t="s">
        <v>1745</v>
      </c>
      <c r="H177" s="274"/>
      <c r="I177" s="188"/>
      <c r="J177" s="189">
        <f t="shared" si="10"/>
        <v>0</v>
      </c>
      <c r="K177" s="185" t="s">
        <v>1</v>
      </c>
      <c r="L177" s="38"/>
      <c r="M177" s="190" t="s">
        <v>1</v>
      </c>
      <c r="N177" s="191" t="s">
        <v>43</v>
      </c>
      <c r="O177" s="66"/>
      <c r="P177" s="192">
        <f t="shared" si="11"/>
        <v>0</v>
      </c>
      <c r="Q177" s="192">
        <v>0</v>
      </c>
      <c r="R177" s="192">
        <f t="shared" si="12"/>
        <v>0</v>
      </c>
      <c r="S177" s="192">
        <v>0</v>
      </c>
      <c r="T177" s="193">
        <f t="shared" si="13"/>
        <v>0</v>
      </c>
      <c r="AR177" s="194" t="s">
        <v>264</v>
      </c>
      <c r="AT177" s="194" t="s">
        <v>153</v>
      </c>
      <c r="AU177" s="194" t="s">
        <v>14</v>
      </c>
      <c r="AY177" s="17" t="s">
        <v>151</v>
      </c>
      <c r="BE177" s="195">
        <f t="shared" si="14"/>
        <v>0</v>
      </c>
      <c r="BF177" s="195">
        <f t="shared" si="15"/>
        <v>0</v>
      </c>
      <c r="BG177" s="195">
        <f t="shared" si="16"/>
        <v>0</v>
      </c>
      <c r="BH177" s="195">
        <f t="shared" si="17"/>
        <v>0</v>
      </c>
      <c r="BI177" s="195">
        <f t="shared" si="18"/>
        <v>0</v>
      </c>
      <c r="BJ177" s="17" t="s">
        <v>14</v>
      </c>
      <c r="BK177" s="195">
        <f t="shared" si="19"/>
        <v>0</v>
      </c>
      <c r="BL177" s="17" t="s">
        <v>264</v>
      </c>
      <c r="BM177" s="194" t="s">
        <v>762</v>
      </c>
    </row>
    <row r="178" spans="2:63" s="10" customFormat="1" ht="25.9" customHeight="1">
      <c r="B178" s="169"/>
      <c r="C178" s="170"/>
      <c r="D178" s="171" t="s">
        <v>77</v>
      </c>
      <c r="E178" s="172" t="s">
        <v>1830</v>
      </c>
      <c r="F178" s="172" t="s">
        <v>1831</v>
      </c>
      <c r="G178" s="170"/>
      <c r="H178" s="170"/>
      <c r="I178" s="173"/>
      <c r="J178" s="174">
        <f>BK178</f>
        <v>0</v>
      </c>
      <c r="K178" s="170"/>
      <c r="L178" s="175"/>
      <c r="M178" s="176"/>
      <c r="N178" s="177"/>
      <c r="O178" s="177"/>
      <c r="P178" s="178">
        <f>SUM(P179:P213)</f>
        <v>0</v>
      </c>
      <c r="Q178" s="177"/>
      <c r="R178" s="178">
        <f>SUM(R179:R213)</f>
        <v>0</v>
      </c>
      <c r="S178" s="177"/>
      <c r="T178" s="179">
        <f>SUM(T179:T213)</f>
        <v>0</v>
      </c>
      <c r="AR178" s="180" t="s">
        <v>87</v>
      </c>
      <c r="AT178" s="181" t="s">
        <v>77</v>
      </c>
      <c r="AU178" s="181" t="s">
        <v>78</v>
      </c>
      <c r="AY178" s="180" t="s">
        <v>151</v>
      </c>
      <c r="BK178" s="182">
        <f>SUM(BK179:BK213)</f>
        <v>0</v>
      </c>
    </row>
    <row r="179" spans="2:65" s="1" customFormat="1" ht="16.5" customHeight="1">
      <c r="B179" s="34"/>
      <c r="C179" s="183" t="s">
        <v>523</v>
      </c>
      <c r="D179" s="183" t="s">
        <v>153</v>
      </c>
      <c r="E179" s="184" t="s">
        <v>1832</v>
      </c>
      <c r="F179" s="185" t="s">
        <v>1833</v>
      </c>
      <c r="G179" s="186" t="s">
        <v>229</v>
      </c>
      <c r="H179" s="187">
        <v>163</v>
      </c>
      <c r="I179" s="188"/>
      <c r="J179" s="189">
        <f aca="true" t="shared" si="20" ref="J179:J213">ROUND(I179*H179,2)</f>
        <v>0</v>
      </c>
      <c r="K179" s="185" t="s">
        <v>1</v>
      </c>
      <c r="L179" s="38"/>
      <c r="M179" s="190" t="s">
        <v>1</v>
      </c>
      <c r="N179" s="191" t="s">
        <v>43</v>
      </c>
      <c r="O179" s="66"/>
      <c r="P179" s="192">
        <f aca="true" t="shared" si="21" ref="P179:P213">O179*H179</f>
        <v>0</v>
      </c>
      <c r="Q179" s="192">
        <v>0</v>
      </c>
      <c r="R179" s="192">
        <f aca="true" t="shared" si="22" ref="R179:R213">Q179*H179</f>
        <v>0</v>
      </c>
      <c r="S179" s="192">
        <v>0</v>
      </c>
      <c r="T179" s="193">
        <f aca="true" t="shared" si="23" ref="T179:T213">S179*H179</f>
        <v>0</v>
      </c>
      <c r="AR179" s="194" t="s">
        <v>264</v>
      </c>
      <c r="AT179" s="194" t="s">
        <v>153</v>
      </c>
      <c r="AU179" s="194" t="s">
        <v>14</v>
      </c>
      <c r="AY179" s="17" t="s">
        <v>151</v>
      </c>
      <c r="BE179" s="195">
        <f aca="true" t="shared" si="24" ref="BE179:BE213">IF(N179="základní",J179,0)</f>
        <v>0</v>
      </c>
      <c r="BF179" s="195">
        <f aca="true" t="shared" si="25" ref="BF179:BF213">IF(N179="snížená",J179,0)</f>
        <v>0</v>
      </c>
      <c r="BG179" s="195">
        <f aca="true" t="shared" si="26" ref="BG179:BG213">IF(N179="zákl. přenesená",J179,0)</f>
        <v>0</v>
      </c>
      <c r="BH179" s="195">
        <f aca="true" t="shared" si="27" ref="BH179:BH213">IF(N179="sníž. přenesená",J179,0)</f>
        <v>0</v>
      </c>
      <c r="BI179" s="195">
        <f aca="true" t="shared" si="28" ref="BI179:BI213">IF(N179="nulová",J179,0)</f>
        <v>0</v>
      </c>
      <c r="BJ179" s="17" t="s">
        <v>14</v>
      </c>
      <c r="BK179" s="195">
        <f aca="true" t="shared" si="29" ref="BK179:BK213">ROUND(I179*H179,2)</f>
        <v>0</v>
      </c>
      <c r="BL179" s="17" t="s">
        <v>264</v>
      </c>
      <c r="BM179" s="194" t="s">
        <v>781</v>
      </c>
    </row>
    <row r="180" spans="2:65" s="1" customFormat="1" ht="16.5" customHeight="1">
      <c r="B180" s="34"/>
      <c r="C180" s="183" t="s">
        <v>529</v>
      </c>
      <c r="D180" s="183" t="s">
        <v>153</v>
      </c>
      <c r="E180" s="184" t="s">
        <v>1834</v>
      </c>
      <c r="F180" s="185" t="s">
        <v>1835</v>
      </c>
      <c r="G180" s="186" t="s">
        <v>229</v>
      </c>
      <c r="H180" s="187">
        <v>48</v>
      </c>
      <c r="I180" s="188"/>
      <c r="J180" s="189">
        <f t="shared" si="20"/>
        <v>0</v>
      </c>
      <c r="K180" s="185" t="s">
        <v>1</v>
      </c>
      <c r="L180" s="38"/>
      <c r="M180" s="190" t="s">
        <v>1</v>
      </c>
      <c r="N180" s="191" t="s">
        <v>43</v>
      </c>
      <c r="O180" s="66"/>
      <c r="P180" s="192">
        <f t="shared" si="21"/>
        <v>0</v>
      </c>
      <c r="Q180" s="192">
        <v>0</v>
      </c>
      <c r="R180" s="192">
        <f t="shared" si="22"/>
        <v>0</v>
      </c>
      <c r="S180" s="192">
        <v>0</v>
      </c>
      <c r="T180" s="193">
        <f t="shared" si="23"/>
        <v>0</v>
      </c>
      <c r="AR180" s="194" t="s">
        <v>264</v>
      </c>
      <c r="AT180" s="194" t="s">
        <v>153</v>
      </c>
      <c r="AU180" s="194" t="s">
        <v>14</v>
      </c>
      <c r="AY180" s="17" t="s">
        <v>151</v>
      </c>
      <c r="BE180" s="195">
        <f t="shared" si="24"/>
        <v>0</v>
      </c>
      <c r="BF180" s="195">
        <f t="shared" si="25"/>
        <v>0</v>
      </c>
      <c r="BG180" s="195">
        <f t="shared" si="26"/>
        <v>0</v>
      </c>
      <c r="BH180" s="195">
        <f t="shared" si="27"/>
        <v>0</v>
      </c>
      <c r="BI180" s="195">
        <f t="shared" si="28"/>
        <v>0</v>
      </c>
      <c r="BJ180" s="17" t="s">
        <v>14</v>
      </c>
      <c r="BK180" s="195">
        <f t="shared" si="29"/>
        <v>0</v>
      </c>
      <c r="BL180" s="17" t="s">
        <v>264</v>
      </c>
      <c r="BM180" s="194" t="s">
        <v>815</v>
      </c>
    </row>
    <row r="181" spans="2:65" s="1" customFormat="1" ht="16.5" customHeight="1">
      <c r="B181" s="34"/>
      <c r="C181" s="183" t="s">
        <v>533</v>
      </c>
      <c r="D181" s="183" t="s">
        <v>153</v>
      </c>
      <c r="E181" s="184" t="s">
        <v>1836</v>
      </c>
      <c r="F181" s="185" t="s">
        <v>1837</v>
      </c>
      <c r="G181" s="186" t="s">
        <v>229</v>
      </c>
      <c r="H181" s="187">
        <v>50</v>
      </c>
      <c r="I181" s="188"/>
      <c r="J181" s="189">
        <f t="shared" si="20"/>
        <v>0</v>
      </c>
      <c r="K181" s="185" t="s">
        <v>1</v>
      </c>
      <c r="L181" s="38"/>
      <c r="M181" s="190" t="s">
        <v>1</v>
      </c>
      <c r="N181" s="191" t="s">
        <v>43</v>
      </c>
      <c r="O181" s="66"/>
      <c r="P181" s="192">
        <f t="shared" si="21"/>
        <v>0</v>
      </c>
      <c r="Q181" s="192">
        <v>0</v>
      </c>
      <c r="R181" s="192">
        <f t="shared" si="22"/>
        <v>0</v>
      </c>
      <c r="S181" s="192">
        <v>0</v>
      </c>
      <c r="T181" s="193">
        <f t="shared" si="23"/>
        <v>0</v>
      </c>
      <c r="AR181" s="194" t="s">
        <v>264</v>
      </c>
      <c r="AT181" s="194" t="s">
        <v>153</v>
      </c>
      <c r="AU181" s="194" t="s">
        <v>14</v>
      </c>
      <c r="AY181" s="17" t="s">
        <v>151</v>
      </c>
      <c r="BE181" s="195">
        <f t="shared" si="24"/>
        <v>0</v>
      </c>
      <c r="BF181" s="195">
        <f t="shared" si="25"/>
        <v>0</v>
      </c>
      <c r="BG181" s="195">
        <f t="shared" si="26"/>
        <v>0</v>
      </c>
      <c r="BH181" s="195">
        <f t="shared" si="27"/>
        <v>0</v>
      </c>
      <c r="BI181" s="195">
        <f t="shared" si="28"/>
        <v>0</v>
      </c>
      <c r="BJ181" s="17" t="s">
        <v>14</v>
      </c>
      <c r="BK181" s="195">
        <f t="shared" si="29"/>
        <v>0</v>
      </c>
      <c r="BL181" s="17" t="s">
        <v>264</v>
      </c>
      <c r="BM181" s="194" t="s">
        <v>825</v>
      </c>
    </row>
    <row r="182" spans="2:65" s="1" customFormat="1" ht="16.5" customHeight="1">
      <c r="B182" s="34"/>
      <c r="C182" s="183" t="s">
        <v>539</v>
      </c>
      <c r="D182" s="183" t="s">
        <v>153</v>
      </c>
      <c r="E182" s="184" t="s">
        <v>1838</v>
      </c>
      <c r="F182" s="185" t="s">
        <v>1839</v>
      </c>
      <c r="G182" s="186" t="s">
        <v>229</v>
      </c>
      <c r="H182" s="187">
        <v>20</v>
      </c>
      <c r="I182" s="188"/>
      <c r="J182" s="189">
        <f t="shared" si="20"/>
        <v>0</v>
      </c>
      <c r="K182" s="185" t="s">
        <v>1</v>
      </c>
      <c r="L182" s="38"/>
      <c r="M182" s="190" t="s">
        <v>1</v>
      </c>
      <c r="N182" s="191" t="s">
        <v>43</v>
      </c>
      <c r="O182" s="66"/>
      <c r="P182" s="192">
        <f t="shared" si="21"/>
        <v>0</v>
      </c>
      <c r="Q182" s="192">
        <v>0</v>
      </c>
      <c r="R182" s="192">
        <f t="shared" si="22"/>
        <v>0</v>
      </c>
      <c r="S182" s="192">
        <v>0</v>
      </c>
      <c r="T182" s="193">
        <f t="shared" si="23"/>
        <v>0</v>
      </c>
      <c r="AR182" s="194" t="s">
        <v>264</v>
      </c>
      <c r="AT182" s="194" t="s">
        <v>153</v>
      </c>
      <c r="AU182" s="194" t="s">
        <v>14</v>
      </c>
      <c r="AY182" s="17" t="s">
        <v>151</v>
      </c>
      <c r="BE182" s="195">
        <f t="shared" si="24"/>
        <v>0</v>
      </c>
      <c r="BF182" s="195">
        <f t="shared" si="25"/>
        <v>0</v>
      </c>
      <c r="BG182" s="195">
        <f t="shared" si="26"/>
        <v>0</v>
      </c>
      <c r="BH182" s="195">
        <f t="shared" si="27"/>
        <v>0</v>
      </c>
      <c r="BI182" s="195">
        <f t="shared" si="28"/>
        <v>0</v>
      </c>
      <c r="BJ182" s="17" t="s">
        <v>14</v>
      </c>
      <c r="BK182" s="195">
        <f t="shared" si="29"/>
        <v>0</v>
      </c>
      <c r="BL182" s="17" t="s">
        <v>264</v>
      </c>
      <c r="BM182" s="194" t="s">
        <v>835</v>
      </c>
    </row>
    <row r="183" spans="2:65" s="1" customFormat="1" ht="16.5" customHeight="1">
      <c r="B183" s="34"/>
      <c r="C183" s="183" t="s">
        <v>544</v>
      </c>
      <c r="D183" s="183" t="s">
        <v>153</v>
      </c>
      <c r="E183" s="184" t="s">
        <v>1840</v>
      </c>
      <c r="F183" s="185" t="s">
        <v>1841</v>
      </c>
      <c r="G183" s="186" t="s">
        <v>1842</v>
      </c>
      <c r="H183" s="187">
        <v>1</v>
      </c>
      <c r="I183" s="188"/>
      <c r="J183" s="189">
        <f t="shared" si="20"/>
        <v>0</v>
      </c>
      <c r="K183" s="185" t="s">
        <v>1</v>
      </c>
      <c r="L183" s="38"/>
      <c r="M183" s="190" t="s">
        <v>1</v>
      </c>
      <c r="N183" s="191" t="s">
        <v>43</v>
      </c>
      <c r="O183" s="66"/>
      <c r="P183" s="192">
        <f t="shared" si="21"/>
        <v>0</v>
      </c>
      <c r="Q183" s="192">
        <v>0</v>
      </c>
      <c r="R183" s="192">
        <f t="shared" si="22"/>
        <v>0</v>
      </c>
      <c r="S183" s="192">
        <v>0</v>
      </c>
      <c r="T183" s="193">
        <f t="shared" si="23"/>
        <v>0</v>
      </c>
      <c r="AR183" s="194" t="s">
        <v>264</v>
      </c>
      <c r="AT183" s="194" t="s">
        <v>153</v>
      </c>
      <c r="AU183" s="194" t="s">
        <v>14</v>
      </c>
      <c r="AY183" s="17" t="s">
        <v>151</v>
      </c>
      <c r="BE183" s="195">
        <f t="shared" si="24"/>
        <v>0</v>
      </c>
      <c r="BF183" s="195">
        <f t="shared" si="25"/>
        <v>0</v>
      </c>
      <c r="BG183" s="195">
        <f t="shared" si="26"/>
        <v>0</v>
      </c>
      <c r="BH183" s="195">
        <f t="shared" si="27"/>
        <v>0</v>
      </c>
      <c r="BI183" s="195">
        <f t="shared" si="28"/>
        <v>0</v>
      </c>
      <c r="BJ183" s="17" t="s">
        <v>14</v>
      </c>
      <c r="BK183" s="195">
        <f t="shared" si="29"/>
        <v>0</v>
      </c>
      <c r="BL183" s="17" t="s">
        <v>264</v>
      </c>
      <c r="BM183" s="194" t="s">
        <v>844</v>
      </c>
    </row>
    <row r="184" spans="2:65" s="1" customFormat="1" ht="16.5" customHeight="1">
      <c r="B184" s="34"/>
      <c r="C184" s="183" t="s">
        <v>549</v>
      </c>
      <c r="D184" s="183" t="s">
        <v>153</v>
      </c>
      <c r="E184" s="184" t="s">
        <v>1843</v>
      </c>
      <c r="F184" s="185" t="s">
        <v>1844</v>
      </c>
      <c r="G184" s="186" t="s">
        <v>229</v>
      </c>
      <c r="H184" s="187">
        <v>338</v>
      </c>
      <c r="I184" s="188"/>
      <c r="J184" s="189">
        <f t="shared" si="20"/>
        <v>0</v>
      </c>
      <c r="K184" s="185" t="s">
        <v>1</v>
      </c>
      <c r="L184" s="38"/>
      <c r="M184" s="190" t="s">
        <v>1</v>
      </c>
      <c r="N184" s="191" t="s">
        <v>43</v>
      </c>
      <c r="O184" s="66"/>
      <c r="P184" s="192">
        <f t="shared" si="21"/>
        <v>0</v>
      </c>
      <c r="Q184" s="192">
        <v>0</v>
      </c>
      <c r="R184" s="192">
        <f t="shared" si="22"/>
        <v>0</v>
      </c>
      <c r="S184" s="192">
        <v>0</v>
      </c>
      <c r="T184" s="193">
        <f t="shared" si="23"/>
        <v>0</v>
      </c>
      <c r="AR184" s="194" t="s">
        <v>264</v>
      </c>
      <c r="AT184" s="194" t="s">
        <v>153</v>
      </c>
      <c r="AU184" s="194" t="s">
        <v>14</v>
      </c>
      <c r="AY184" s="17" t="s">
        <v>151</v>
      </c>
      <c r="BE184" s="195">
        <f t="shared" si="24"/>
        <v>0</v>
      </c>
      <c r="BF184" s="195">
        <f t="shared" si="25"/>
        <v>0</v>
      </c>
      <c r="BG184" s="195">
        <f t="shared" si="26"/>
        <v>0</v>
      </c>
      <c r="BH184" s="195">
        <f t="shared" si="27"/>
        <v>0</v>
      </c>
      <c r="BI184" s="195">
        <f t="shared" si="28"/>
        <v>0</v>
      </c>
      <c r="BJ184" s="17" t="s">
        <v>14</v>
      </c>
      <c r="BK184" s="195">
        <f t="shared" si="29"/>
        <v>0</v>
      </c>
      <c r="BL184" s="17" t="s">
        <v>264</v>
      </c>
      <c r="BM184" s="194" t="s">
        <v>855</v>
      </c>
    </row>
    <row r="185" spans="2:65" s="1" customFormat="1" ht="24" customHeight="1">
      <c r="B185" s="34"/>
      <c r="C185" s="183" t="s">
        <v>557</v>
      </c>
      <c r="D185" s="183" t="s">
        <v>153</v>
      </c>
      <c r="E185" s="184" t="s">
        <v>1845</v>
      </c>
      <c r="F185" s="185" t="s">
        <v>1846</v>
      </c>
      <c r="G185" s="186" t="s">
        <v>1336</v>
      </c>
      <c r="H185" s="187">
        <v>1</v>
      </c>
      <c r="I185" s="188"/>
      <c r="J185" s="189">
        <f t="shared" si="20"/>
        <v>0</v>
      </c>
      <c r="K185" s="185" t="s">
        <v>1</v>
      </c>
      <c r="L185" s="38"/>
      <c r="M185" s="190" t="s">
        <v>1</v>
      </c>
      <c r="N185" s="191" t="s">
        <v>43</v>
      </c>
      <c r="O185" s="66"/>
      <c r="P185" s="192">
        <f t="shared" si="21"/>
        <v>0</v>
      </c>
      <c r="Q185" s="192">
        <v>0</v>
      </c>
      <c r="R185" s="192">
        <f t="shared" si="22"/>
        <v>0</v>
      </c>
      <c r="S185" s="192">
        <v>0</v>
      </c>
      <c r="T185" s="193">
        <f t="shared" si="23"/>
        <v>0</v>
      </c>
      <c r="AR185" s="194" t="s">
        <v>264</v>
      </c>
      <c r="AT185" s="194" t="s">
        <v>153</v>
      </c>
      <c r="AU185" s="194" t="s">
        <v>14</v>
      </c>
      <c r="AY185" s="17" t="s">
        <v>151</v>
      </c>
      <c r="BE185" s="195">
        <f t="shared" si="24"/>
        <v>0</v>
      </c>
      <c r="BF185" s="195">
        <f t="shared" si="25"/>
        <v>0</v>
      </c>
      <c r="BG185" s="195">
        <f t="shared" si="26"/>
        <v>0</v>
      </c>
      <c r="BH185" s="195">
        <f t="shared" si="27"/>
        <v>0</v>
      </c>
      <c r="BI185" s="195">
        <f t="shared" si="28"/>
        <v>0</v>
      </c>
      <c r="BJ185" s="17" t="s">
        <v>14</v>
      </c>
      <c r="BK185" s="195">
        <f t="shared" si="29"/>
        <v>0</v>
      </c>
      <c r="BL185" s="17" t="s">
        <v>264</v>
      </c>
      <c r="BM185" s="194" t="s">
        <v>865</v>
      </c>
    </row>
    <row r="186" spans="2:65" s="1" customFormat="1" ht="16.5" customHeight="1">
      <c r="B186" s="34"/>
      <c r="C186" s="183" t="s">
        <v>563</v>
      </c>
      <c r="D186" s="183" t="s">
        <v>153</v>
      </c>
      <c r="E186" s="184" t="s">
        <v>1847</v>
      </c>
      <c r="F186" s="185" t="s">
        <v>1848</v>
      </c>
      <c r="G186" s="186" t="s">
        <v>229</v>
      </c>
      <c r="H186" s="187">
        <v>338</v>
      </c>
      <c r="I186" s="188"/>
      <c r="J186" s="189">
        <f t="shared" si="20"/>
        <v>0</v>
      </c>
      <c r="K186" s="185" t="s">
        <v>1</v>
      </c>
      <c r="L186" s="38"/>
      <c r="M186" s="190" t="s">
        <v>1</v>
      </c>
      <c r="N186" s="191" t="s">
        <v>43</v>
      </c>
      <c r="O186" s="66"/>
      <c r="P186" s="192">
        <f t="shared" si="21"/>
        <v>0</v>
      </c>
      <c r="Q186" s="192">
        <v>0</v>
      </c>
      <c r="R186" s="192">
        <f t="shared" si="22"/>
        <v>0</v>
      </c>
      <c r="S186" s="192">
        <v>0</v>
      </c>
      <c r="T186" s="193">
        <f t="shared" si="23"/>
        <v>0</v>
      </c>
      <c r="AR186" s="194" t="s">
        <v>264</v>
      </c>
      <c r="AT186" s="194" t="s">
        <v>153</v>
      </c>
      <c r="AU186" s="194" t="s">
        <v>14</v>
      </c>
      <c r="AY186" s="17" t="s">
        <v>151</v>
      </c>
      <c r="BE186" s="195">
        <f t="shared" si="24"/>
        <v>0</v>
      </c>
      <c r="BF186" s="195">
        <f t="shared" si="25"/>
        <v>0</v>
      </c>
      <c r="BG186" s="195">
        <f t="shared" si="26"/>
        <v>0</v>
      </c>
      <c r="BH186" s="195">
        <f t="shared" si="27"/>
        <v>0</v>
      </c>
      <c r="BI186" s="195">
        <f t="shared" si="28"/>
        <v>0</v>
      </c>
      <c r="BJ186" s="17" t="s">
        <v>14</v>
      </c>
      <c r="BK186" s="195">
        <f t="shared" si="29"/>
        <v>0</v>
      </c>
      <c r="BL186" s="17" t="s">
        <v>264</v>
      </c>
      <c r="BM186" s="194" t="s">
        <v>875</v>
      </c>
    </row>
    <row r="187" spans="2:65" s="1" customFormat="1" ht="16.5" customHeight="1">
      <c r="B187" s="34"/>
      <c r="C187" s="183" t="s">
        <v>567</v>
      </c>
      <c r="D187" s="183" t="s">
        <v>153</v>
      </c>
      <c r="E187" s="184" t="s">
        <v>1849</v>
      </c>
      <c r="F187" s="185" t="s">
        <v>1850</v>
      </c>
      <c r="G187" s="186" t="s">
        <v>412</v>
      </c>
      <c r="H187" s="187">
        <v>1</v>
      </c>
      <c r="I187" s="188"/>
      <c r="J187" s="189">
        <f t="shared" si="20"/>
        <v>0</v>
      </c>
      <c r="K187" s="185" t="s">
        <v>1</v>
      </c>
      <c r="L187" s="38"/>
      <c r="M187" s="190" t="s">
        <v>1</v>
      </c>
      <c r="N187" s="191" t="s">
        <v>43</v>
      </c>
      <c r="O187" s="66"/>
      <c r="P187" s="192">
        <f t="shared" si="21"/>
        <v>0</v>
      </c>
      <c r="Q187" s="192">
        <v>0</v>
      </c>
      <c r="R187" s="192">
        <f t="shared" si="22"/>
        <v>0</v>
      </c>
      <c r="S187" s="192">
        <v>0</v>
      </c>
      <c r="T187" s="193">
        <f t="shared" si="23"/>
        <v>0</v>
      </c>
      <c r="AR187" s="194" t="s">
        <v>264</v>
      </c>
      <c r="AT187" s="194" t="s">
        <v>153</v>
      </c>
      <c r="AU187" s="194" t="s">
        <v>14</v>
      </c>
      <c r="AY187" s="17" t="s">
        <v>151</v>
      </c>
      <c r="BE187" s="195">
        <f t="shared" si="24"/>
        <v>0</v>
      </c>
      <c r="BF187" s="195">
        <f t="shared" si="25"/>
        <v>0</v>
      </c>
      <c r="BG187" s="195">
        <f t="shared" si="26"/>
        <v>0</v>
      </c>
      <c r="BH187" s="195">
        <f t="shared" si="27"/>
        <v>0</v>
      </c>
      <c r="BI187" s="195">
        <f t="shared" si="28"/>
        <v>0</v>
      </c>
      <c r="BJ187" s="17" t="s">
        <v>14</v>
      </c>
      <c r="BK187" s="195">
        <f t="shared" si="29"/>
        <v>0</v>
      </c>
      <c r="BL187" s="17" t="s">
        <v>264</v>
      </c>
      <c r="BM187" s="194" t="s">
        <v>885</v>
      </c>
    </row>
    <row r="188" spans="2:65" s="1" customFormat="1" ht="16.5" customHeight="1">
      <c r="B188" s="34"/>
      <c r="C188" s="183" t="s">
        <v>572</v>
      </c>
      <c r="D188" s="183" t="s">
        <v>153</v>
      </c>
      <c r="E188" s="184" t="s">
        <v>1851</v>
      </c>
      <c r="F188" s="185" t="s">
        <v>1852</v>
      </c>
      <c r="G188" s="186" t="s">
        <v>229</v>
      </c>
      <c r="H188" s="187">
        <v>32</v>
      </c>
      <c r="I188" s="188"/>
      <c r="J188" s="189">
        <f t="shared" si="20"/>
        <v>0</v>
      </c>
      <c r="K188" s="185" t="s">
        <v>1</v>
      </c>
      <c r="L188" s="38"/>
      <c r="M188" s="190" t="s">
        <v>1</v>
      </c>
      <c r="N188" s="191" t="s">
        <v>43</v>
      </c>
      <c r="O188" s="66"/>
      <c r="P188" s="192">
        <f t="shared" si="21"/>
        <v>0</v>
      </c>
      <c r="Q188" s="192">
        <v>0</v>
      </c>
      <c r="R188" s="192">
        <f t="shared" si="22"/>
        <v>0</v>
      </c>
      <c r="S188" s="192">
        <v>0</v>
      </c>
      <c r="T188" s="193">
        <f t="shared" si="23"/>
        <v>0</v>
      </c>
      <c r="AR188" s="194" t="s">
        <v>264</v>
      </c>
      <c r="AT188" s="194" t="s">
        <v>153</v>
      </c>
      <c r="AU188" s="194" t="s">
        <v>14</v>
      </c>
      <c r="AY188" s="17" t="s">
        <v>151</v>
      </c>
      <c r="BE188" s="195">
        <f t="shared" si="24"/>
        <v>0</v>
      </c>
      <c r="BF188" s="195">
        <f t="shared" si="25"/>
        <v>0</v>
      </c>
      <c r="BG188" s="195">
        <f t="shared" si="26"/>
        <v>0</v>
      </c>
      <c r="BH188" s="195">
        <f t="shared" si="27"/>
        <v>0</v>
      </c>
      <c r="BI188" s="195">
        <f t="shared" si="28"/>
        <v>0</v>
      </c>
      <c r="BJ188" s="17" t="s">
        <v>14</v>
      </c>
      <c r="BK188" s="195">
        <f t="shared" si="29"/>
        <v>0</v>
      </c>
      <c r="BL188" s="17" t="s">
        <v>264</v>
      </c>
      <c r="BM188" s="194" t="s">
        <v>893</v>
      </c>
    </row>
    <row r="189" spans="2:65" s="1" customFormat="1" ht="16.5" customHeight="1">
      <c r="B189" s="34"/>
      <c r="C189" s="183" t="s">
        <v>577</v>
      </c>
      <c r="D189" s="183" t="s">
        <v>153</v>
      </c>
      <c r="E189" s="184" t="s">
        <v>1853</v>
      </c>
      <c r="F189" s="185" t="s">
        <v>1854</v>
      </c>
      <c r="G189" s="186" t="s">
        <v>229</v>
      </c>
      <c r="H189" s="187">
        <v>13</v>
      </c>
      <c r="I189" s="188"/>
      <c r="J189" s="189">
        <f t="shared" si="20"/>
        <v>0</v>
      </c>
      <c r="K189" s="185" t="s">
        <v>1</v>
      </c>
      <c r="L189" s="38"/>
      <c r="M189" s="190" t="s">
        <v>1</v>
      </c>
      <c r="N189" s="191" t="s">
        <v>43</v>
      </c>
      <c r="O189" s="66"/>
      <c r="P189" s="192">
        <f t="shared" si="21"/>
        <v>0</v>
      </c>
      <c r="Q189" s="192">
        <v>0</v>
      </c>
      <c r="R189" s="192">
        <f t="shared" si="22"/>
        <v>0</v>
      </c>
      <c r="S189" s="192">
        <v>0</v>
      </c>
      <c r="T189" s="193">
        <f t="shared" si="23"/>
        <v>0</v>
      </c>
      <c r="AR189" s="194" t="s">
        <v>264</v>
      </c>
      <c r="AT189" s="194" t="s">
        <v>153</v>
      </c>
      <c r="AU189" s="194" t="s">
        <v>14</v>
      </c>
      <c r="AY189" s="17" t="s">
        <v>151</v>
      </c>
      <c r="BE189" s="195">
        <f t="shared" si="24"/>
        <v>0</v>
      </c>
      <c r="BF189" s="195">
        <f t="shared" si="25"/>
        <v>0</v>
      </c>
      <c r="BG189" s="195">
        <f t="shared" si="26"/>
        <v>0</v>
      </c>
      <c r="BH189" s="195">
        <f t="shared" si="27"/>
        <v>0</v>
      </c>
      <c r="BI189" s="195">
        <f t="shared" si="28"/>
        <v>0</v>
      </c>
      <c r="BJ189" s="17" t="s">
        <v>14</v>
      </c>
      <c r="BK189" s="195">
        <f t="shared" si="29"/>
        <v>0</v>
      </c>
      <c r="BL189" s="17" t="s">
        <v>264</v>
      </c>
      <c r="BM189" s="194" t="s">
        <v>902</v>
      </c>
    </row>
    <row r="190" spans="2:65" s="1" customFormat="1" ht="16.5" customHeight="1">
      <c r="B190" s="34"/>
      <c r="C190" s="183" t="s">
        <v>583</v>
      </c>
      <c r="D190" s="183" t="s">
        <v>153</v>
      </c>
      <c r="E190" s="184" t="s">
        <v>1855</v>
      </c>
      <c r="F190" s="185" t="s">
        <v>1856</v>
      </c>
      <c r="G190" s="186" t="s">
        <v>229</v>
      </c>
      <c r="H190" s="187">
        <v>42</v>
      </c>
      <c r="I190" s="188"/>
      <c r="J190" s="189">
        <f t="shared" si="20"/>
        <v>0</v>
      </c>
      <c r="K190" s="185" t="s">
        <v>1</v>
      </c>
      <c r="L190" s="38"/>
      <c r="M190" s="190" t="s">
        <v>1</v>
      </c>
      <c r="N190" s="191" t="s">
        <v>43</v>
      </c>
      <c r="O190" s="66"/>
      <c r="P190" s="192">
        <f t="shared" si="21"/>
        <v>0</v>
      </c>
      <c r="Q190" s="192">
        <v>0</v>
      </c>
      <c r="R190" s="192">
        <f t="shared" si="22"/>
        <v>0</v>
      </c>
      <c r="S190" s="192">
        <v>0</v>
      </c>
      <c r="T190" s="193">
        <f t="shared" si="23"/>
        <v>0</v>
      </c>
      <c r="AR190" s="194" t="s">
        <v>264</v>
      </c>
      <c r="AT190" s="194" t="s">
        <v>153</v>
      </c>
      <c r="AU190" s="194" t="s">
        <v>14</v>
      </c>
      <c r="AY190" s="17" t="s">
        <v>151</v>
      </c>
      <c r="BE190" s="195">
        <f t="shared" si="24"/>
        <v>0</v>
      </c>
      <c r="BF190" s="195">
        <f t="shared" si="25"/>
        <v>0</v>
      </c>
      <c r="BG190" s="195">
        <f t="shared" si="26"/>
        <v>0</v>
      </c>
      <c r="BH190" s="195">
        <f t="shared" si="27"/>
        <v>0</v>
      </c>
      <c r="BI190" s="195">
        <f t="shared" si="28"/>
        <v>0</v>
      </c>
      <c r="BJ190" s="17" t="s">
        <v>14</v>
      </c>
      <c r="BK190" s="195">
        <f t="shared" si="29"/>
        <v>0</v>
      </c>
      <c r="BL190" s="17" t="s">
        <v>264</v>
      </c>
      <c r="BM190" s="194" t="s">
        <v>912</v>
      </c>
    </row>
    <row r="191" spans="2:65" s="1" customFormat="1" ht="16.5" customHeight="1">
      <c r="B191" s="34"/>
      <c r="C191" s="183" t="s">
        <v>588</v>
      </c>
      <c r="D191" s="183" t="s">
        <v>153</v>
      </c>
      <c r="E191" s="184" t="s">
        <v>1857</v>
      </c>
      <c r="F191" s="185" t="s">
        <v>1858</v>
      </c>
      <c r="G191" s="186" t="s">
        <v>412</v>
      </c>
      <c r="H191" s="187">
        <v>22</v>
      </c>
      <c r="I191" s="188"/>
      <c r="J191" s="189">
        <f t="shared" si="20"/>
        <v>0</v>
      </c>
      <c r="K191" s="185" t="s">
        <v>1</v>
      </c>
      <c r="L191" s="38"/>
      <c r="M191" s="190" t="s">
        <v>1</v>
      </c>
      <c r="N191" s="191" t="s">
        <v>43</v>
      </c>
      <c r="O191" s="66"/>
      <c r="P191" s="192">
        <f t="shared" si="21"/>
        <v>0</v>
      </c>
      <c r="Q191" s="192">
        <v>0</v>
      </c>
      <c r="R191" s="192">
        <f t="shared" si="22"/>
        <v>0</v>
      </c>
      <c r="S191" s="192">
        <v>0</v>
      </c>
      <c r="T191" s="193">
        <f t="shared" si="23"/>
        <v>0</v>
      </c>
      <c r="AR191" s="194" t="s">
        <v>264</v>
      </c>
      <c r="AT191" s="194" t="s">
        <v>153</v>
      </c>
      <c r="AU191" s="194" t="s">
        <v>14</v>
      </c>
      <c r="AY191" s="17" t="s">
        <v>151</v>
      </c>
      <c r="BE191" s="195">
        <f t="shared" si="24"/>
        <v>0</v>
      </c>
      <c r="BF191" s="195">
        <f t="shared" si="25"/>
        <v>0</v>
      </c>
      <c r="BG191" s="195">
        <f t="shared" si="26"/>
        <v>0</v>
      </c>
      <c r="BH191" s="195">
        <f t="shared" si="27"/>
        <v>0</v>
      </c>
      <c r="BI191" s="195">
        <f t="shared" si="28"/>
        <v>0</v>
      </c>
      <c r="BJ191" s="17" t="s">
        <v>14</v>
      </c>
      <c r="BK191" s="195">
        <f t="shared" si="29"/>
        <v>0</v>
      </c>
      <c r="BL191" s="17" t="s">
        <v>264</v>
      </c>
      <c r="BM191" s="194" t="s">
        <v>923</v>
      </c>
    </row>
    <row r="192" spans="2:65" s="1" customFormat="1" ht="16.5" customHeight="1">
      <c r="B192" s="34"/>
      <c r="C192" s="183" t="s">
        <v>593</v>
      </c>
      <c r="D192" s="183" t="s">
        <v>153</v>
      </c>
      <c r="E192" s="184" t="s">
        <v>1859</v>
      </c>
      <c r="F192" s="185" t="s">
        <v>1860</v>
      </c>
      <c r="G192" s="186" t="s">
        <v>1861</v>
      </c>
      <c r="H192" s="187">
        <v>24</v>
      </c>
      <c r="I192" s="188"/>
      <c r="J192" s="189">
        <f t="shared" si="20"/>
        <v>0</v>
      </c>
      <c r="K192" s="185" t="s">
        <v>1</v>
      </c>
      <c r="L192" s="38"/>
      <c r="M192" s="190" t="s">
        <v>1</v>
      </c>
      <c r="N192" s="191" t="s">
        <v>43</v>
      </c>
      <c r="O192" s="66"/>
      <c r="P192" s="192">
        <f t="shared" si="21"/>
        <v>0</v>
      </c>
      <c r="Q192" s="192">
        <v>0</v>
      </c>
      <c r="R192" s="192">
        <f t="shared" si="22"/>
        <v>0</v>
      </c>
      <c r="S192" s="192">
        <v>0</v>
      </c>
      <c r="T192" s="193">
        <f t="shared" si="23"/>
        <v>0</v>
      </c>
      <c r="AR192" s="194" t="s">
        <v>264</v>
      </c>
      <c r="AT192" s="194" t="s">
        <v>153</v>
      </c>
      <c r="AU192" s="194" t="s">
        <v>14</v>
      </c>
      <c r="AY192" s="17" t="s">
        <v>151</v>
      </c>
      <c r="BE192" s="195">
        <f t="shared" si="24"/>
        <v>0</v>
      </c>
      <c r="BF192" s="195">
        <f t="shared" si="25"/>
        <v>0</v>
      </c>
      <c r="BG192" s="195">
        <f t="shared" si="26"/>
        <v>0</v>
      </c>
      <c r="BH192" s="195">
        <f t="shared" si="27"/>
        <v>0</v>
      </c>
      <c r="BI192" s="195">
        <f t="shared" si="28"/>
        <v>0</v>
      </c>
      <c r="BJ192" s="17" t="s">
        <v>14</v>
      </c>
      <c r="BK192" s="195">
        <f t="shared" si="29"/>
        <v>0</v>
      </c>
      <c r="BL192" s="17" t="s">
        <v>264</v>
      </c>
      <c r="BM192" s="194" t="s">
        <v>933</v>
      </c>
    </row>
    <row r="193" spans="2:65" s="1" customFormat="1" ht="16.5" customHeight="1">
      <c r="B193" s="34"/>
      <c r="C193" s="183" t="s">
        <v>618</v>
      </c>
      <c r="D193" s="183" t="s">
        <v>153</v>
      </c>
      <c r="E193" s="184" t="s">
        <v>1862</v>
      </c>
      <c r="F193" s="185" t="s">
        <v>1863</v>
      </c>
      <c r="G193" s="186" t="s">
        <v>412</v>
      </c>
      <c r="H193" s="187">
        <v>48</v>
      </c>
      <c r="I193" s="188"/>
      <c r="J193" s="189">
        <f t="shared" si="20"/>
        <v>0</v>
      </c>
      <c r="K193" s="185" t="s">
        <v>1</v>
      </c>
      <c r="L193" s="38"/>
      <c r="M193" s="190" t="s">
        <v>1</v>
      </c>
      <c r="N193" s="191" t="s">
        <v>43</v>
      </c>
      <c r="O193" s="66"/>
      <c r="P193" s="192">
        <f t="shared" si="21"/>
        <v>0</v>
      </c>
      <c r="Q193" s="192">
        <v>0</v>
      </c>
      <c r="R193" s="192">
        <f t="shared" si="22"/>
        <v>0</v>
      </c>
      <c r="S193" s="192">
        <v>0</v>
      </c>
      <c r="T193" s="193">
        <f t="shared" si="23"/>
        <v>0</v>
      </c>
      <c r="AR193" s="194" t="s">
        <v>264</v>
      </c>
      <c r="AT193" s="194" t="s">
        <v>153</v>
      </c>
      <c r="AU193" s="194" t="s">
        <v>14</v>
      </c>
      <c r="AY193" s="17" t="s">
        <v>151</v>
      </c>
      <c r="BE193" s="195">
        <f t="shared" si="24"/>
        <v>0</v>
      </c>
      <c r="BF193" s="195">
        <f t="shared" si="25"/>
        <v>0</v>
      </c>
      <c r="BG193" s="195">
        <f t="shared" si="26"/>
        <v>0</v>
      </c>
      <c r="BH193" s="195">
        <f t="shared" si="27"/>
        <v>0</v>
      </c>
      <c r="BI193" s="195">
        <f t="shared" si="28"/>
        <v>0</v>
      </c>
      <c r="BJ193" s="17" t="s">
        <v>14</v>
      </c>
      <c r="BK193" s="195">
        <f t="shared" si="29"/>
        <v>0</v>
      </c>
      <c r="BL193" s="17" t="s">
        <v>264</v>
      </c>
      <c r="BM193" s="194" t="s">
        <v>943</v>
      </c>
    </row>
    <row r="194" spans="2:65" s="1" customFormat="1" ht="16.5" customHeight="1">
      <c r="B194" s="34"/>
      <c r="C194" s="183" t="s">
        <v>623</v>
      </c>
      <c r="D194" s="183" t="s">
        <v>153</v>
      </c>
      <c r="E194" s="184" t="s">
        <v>1864</v>
      </c>
      <c r="F194" s="185" t="s">
        <v>1865</v>
      </c>
      <c r="G194" s="186" t="s">
        <v>412</v>
      </c>
      <c r="H194" s="187">
        <v>2</v>
      </c>
      <c r="I194" s="188"/>
      <c r="J194" s="189">
        <f t="shared" si="20"/>
        <v>0</v>
      </c>
      <c r="K194" s="185" t="s">
        <v>1</v>
      </c>
      <c r="L194" s="38"/>
      <c r="M194" s="190" t="s">
        <v>1</v>
      </c>
      <c r="N194" s="191" t="s">
        <v>43</v>
      </c>
      <c r="O194" s="66"/>
      <c r="P194" s="192">
        <f t="shared" si="21"/>
        <v>0</v>
      </c>
      <c r="Q194" s="192">
        <v>0</v>
      </c>
      <c r="R194" s="192">
        <f t="shared" si="22"/>
        <v>0</v>
      </c>
      <c r="S194" s="192">
        <v>0</v>
      </c>
      <c r="T194" s="193">
        <f t="shared" si="23"/>
        <v>0</v>
      </c>
      <c r="AR194" s="194" t="s">
        <v>264</v>
      </c>
      <c r="AT194" s="194" t="s">
        <v>153</v>
      </c>
      <c r="AU194" s="194" t="s">
        <v>14</v>
      </c>
      <c r="AY194" s="17" t="s">
        <v>151</v>
      </c>
      <c r="BE194" s="195">
        <f t="shared" si="24"/>
        <v>0</v>
      </c>
      <c r="BF194" s="195">
        <f t="shared" si="25"/>
        <v>0</v>
      </c>
      <c r="BG194" s="195">
        <f t="shared" si="26"/>
        <v>0</v>
      </c>
      <c r="BH194" s="195">
        <f t="shared" si="27"/>
        <v>0</v>
      </c>
      <c r="BI194" s="195">
        <f t="shared" si="28"/>
        <v>0</v>
      </c>
      <c r="BJ194" s="17" t="s">
        <v>14</v>
      </c>
      <c r="BK194" s="195">
        <f t="shared" si="29"/>
        <v>0</v>
      </c>
      <c r="BL194" s="17" t="s">
        <v>264</v>
      </c>
      <c r="BM194" s="194" t="s">
        <v>951</v>
      </c>
    </row>
    <row r="195" spans="2:65" s="1" customFormat="1" ht="24" customHeight="1">
      <c r="B195" s="34"/>
      <c r="C195" s="183" t="s">
        <v>628</v>
      </c>
      <c r="D195" s="183" t="s">
        <v>153</v>
      </c>
      <c r="E195" s="184" t="s">
        <v>1866</v>
      </c>
      <c r="F195" s="185" t="s">
        <v>1867</v>
      </c>
      <c r="G195" s="186" t="s">
        <v>229</v>
      </c>
      <c r="H195" s="187">
        <v>163</v>
      </c>
      <c r="I195" s="188"/>
      <c r="J195" s="189">
        <f t="shared" si="20"/>
        <v>0</v>
      </c>
      <c r="K195" s="185" t="s">
        <v>1</v>
      </c>
      <c r="L195" s="38"/>
      <c r="M195" s="190" t="s">
        <v>1</v>
      </c>
      <c r="N195" s="191" t="s">
        <v>43</v>
      </c>
      <c r="O195" s="66"/>
      <c r="P195" s="192">
        <f t="shared" si="21"/>
        <v>0</v>
      </c>
      <c r="Q195" s="192">
        <v>0</v>
      </c>
      <c r="R195" s="192">
        <f t="shared" si="22"/>
        <v>0</v>
      </c>
      <c r="S195" s="192">
        <v>0</v>
      </c>
      <c r="T195" s="193">
        <f t="shared" si="23"/>
        <v>0</v>
      </c>
      <c r="AR195" s="194" t="s">
        <v>264</v>
      </c>
      <c r="AT195" s="194" t="s">
        <v>153</v>
      </c>
      <c r="AU195" s="194" t="s">
        <v>14</v>
      </c>
      <c r="AY195" s="17" t="s">
        <v>151</v>
      </c>
      <c r="BE195" s="195">
        <f t="shared" si="24"/>
        <v>0</v>
      </c>
      <c r="BF195" s="195">
        <f t="shared" si="25"/>
        <v>0</v>
      </c>
      <c r="BG195" s="195">
        <f t="shared" si="26"/>
        <v>0</v>
      </c>
      <c r="BH195" s="195">
        <f t="shared" si="27"/>
        <v>0</v>
      </c>
      <c r="BI195" s="195">
        <f t="shared" si="28"/>
        <v>0</v>
      </c>
      <c r="BJ195" s="17" t="s">
        <v>14</v>
      </c>
      <c r="BK195" s="195">
        <f t="shared" si="29"/>
        <v>0</v>
      </c>
      <c r="BL195" s="17" t="s">
        <v>264</v>
      </c>
      <c r="BM195" s="194" t="s">
        <v>960</v>
      </c>
    </row>
    <row r="196" spans="2:65" s="1" customFormat="1" ht="24" customHeight="1">
      <c r="B196" s="34"/>
      <c r="C196" s="183" t="s">
        <v>633</v>
      </c>
      <c r="D196" s="183" t="s">
        <v>153</v>
      </c>
      <c r="E196" s="184" t="s">
        <v>1868</v>
      </c>
      <c r="F196" s="185" t="s">
        <v>1869</v>
      </c>
      <c r="G196" s="186" t="s">
        <v>229</v>
      </c>
      <c r="H196" s="187">
        <v>48</v>
      </c>
      <c r="I196" s="188"/>
      <c r="J196" s="189">
        <f t="shared" si="20"/>
        <v>0</v>
      </c>
      <c r="K196" s="185" t="s">
        <v>1</v>
      </c>
      <c r="L196" s="38"/>
      <c r="M196" s="190" t="s">
        <v>1</v>
      </c>
      <c r="N196" s="191" t="s">
        <v>43</v>
      </c>
      <c r="O196" s="66"/>
      <c r="P196" s="192">
        <f t="shared" si="21"/>
        <v>0</v>
      </c>
      <c r="Q196" s="192">
        <v>0</v>
      </c>
      <c r="R196" s="192">
        <f t="shared" si="22"/>
        <v>0</v>
      </c>
      <c r="S196" s="192">
        <v>0</v>
      </c>
      <c r="T196" s="193">
        <f t="shared" si="23"/>
        <v>0</v>
      </c>
      <c r="AR196" s="194" t="s">
        <v>264</v>
      </c>
      <c r="AT196" s="194" t="s">
        <v>153</v>
      </c>
      <c r="AU196" s="194" t="s">
        <v>14</v>
      </c>
      <c r="AY196" s="17" t="s">
        <v>151</v>
      </c>
      <c r="BE196" s="195">
        <f t="shared" si="24"/>
        <v>0</v>
      </c>
      <c r="BF196" s="195">
        <f t="shared" si="25"/>
        <v>0</v>
      </c>
      <c r="BG196" s="195">
        <f t="shared" si="26"/>
        <v>0</v>
      </c>
      <c r="BH196" s="195">
        <f t="shared" si="27"/>
        <v>0</v>
      </c>
      <c r="BI196" s="195">
        <f t="shared" si="28"/>
        <v>0</v>
      </c>
      <c r="BJ196" s="17" t="s">
        <v>14</v>
      </c>
      <c r="BK196" s="195">
        <f t="shared" si="29"/>
        <v>0</v>
      </c>
      <c r="BL196" s="17" t="s">
        <v>264</v>
      </c>
      <c r="BM196" s="194" t="s">
        <v>970</v>
      </c>
    </row>
    <row r="197" spans="2:65" s="1" customFormat="1" ht="24" customHeight="1">
      <c r="B197" s="34"/>
      <c r="C197" s="183" t="s">
        <v>638</v>
      </c>
      <c r="D197" s="183" t="s">
        <v>153</v>
      </c>
      <c r="E197" s="184" t="s">
        <v>1870</v>
      </c>
      <c r="F197" s="185" t="s">
        <v>1871</v>
      </c>
      <c r="G197" s="186" t="s">
        <v>229</v>
      </c>
      <c r="H197" s="187">
        <v>51.5</v>
      </c>
      <c r="I197" s="188"/>
      <c r="J197" s="189">
        <f t="shared" si="20"/>
        <v>0</v>
      </c>
      <c r="K197" s="185" t="s">
        <v>1</v>
      </c>
      <c r="L197" s="38"/>
      <c r="M197" s="190" t="s">
        <v>1</v>
      </c>
      <c r="N197" s="191" t="s">
        <v>43</v>
      </c>
      <c r="O197" s="66"/>
      <c r="P197" s="192">
        <f t="shared" si="21"/>
        <v>0</v>
      </c>
      <c r="Q197" s="192">
        <v>0</v>
      </c>
      <c r="R197" s="192">
        <f t="shared" si="22"/>
        <v>0</v>
      </c>
      <c r="S197" s="192">
        <v>0</v>
      </c>
      <c r="T197" s="193">
        <f t="shared" si="23"/>
        <v>0</v>
      </c>
      <c r="AR197" s="194" t="s">
        <v>264</v>
      </c>
      <c r="AT197" s="194" t="s">
        <v>153</v>
      </c>
      <c r="AU197" s="194" t="s">
        <v>14</v>
      </c>
      <c r="AY197" s="17" t="s">
        <v>151</v>
      </c>
      <c r="BE197" s="195">
        <f t="shared" si="24"/>
        <v>0</v>
      </c>
      <c r="BF197" s="195">
        <f t="shared" si="25"/>
        <v>0</v>
      </c>
      <c r="BG197" s="195">
        <f t="shared" si="26"/>
        <v>0</v>
      </c>
      <c r="BH197" s="195">
        <f t="shared" si="27"/>
        <v>0</v>
      </c>
      <c r="BI197" s="195">
        <f t="shared" si="28"/>
        <v>0</v>
      </c>
      <c r="BJ197" s="17" t="s">
        <v>14</v>
      </c>
      <c r="BK197" s="195">
        <f t="shared" si="29"/>
        <v>0</v>
      </c>
      <c r="BL197" s="17" t="s">
        <v>264</v>
      </c>
      <c r="BM197" s="194" t="s">
        <v>980</v>
      </c>
    </row>
    <row r="198" spans="2:65" s="1" customFormat="1" ht="24" customHeight="1">
      <c r="B198" s="34"/>
      <c r="C198" s="183" t="s">
        <v>644</v>
      </c>
      <c r="D198" s="183" t="s">
        <v>153</v>
      </c>
      <c r="E198" s="184" t="s">
        <v>1872</v>
      </c>
      <c r="F198" s="185" t="s">
        <v>1873</v>
      </c>
      <c r="G198" s="186" t="s">
        <v>229</v>
      </c>
      <c r="H198" s="187">
        <v>20</v>
      </c>
      <c r="I198" s="188"/>
      <c r="J198" s="189">
        <f t="shared" si="20"/>
        <v>0</v>
      </c>
      <c r="K198" s="185" t="s">
        <v>1</v>
      </c>
      <c r="L198" s="38"/>
      <c r="M198" s="190" t="s">
        <v>1</v>
      </c>
      <c r="N198" s="191" t="s">
        <v>43</v>
      </c>
      <c r="O198" s="66"/>
      <c r="P198" s="192">
        <f t="shared" si="21"/>
        <v>0</v>
      </c>
      <c r="Q198" s="192">
        <v>0</v>
      </c>
      <c r="R198" s="192">
        <f t="shared" si="22"/>
        <v>0</v>
      </c>
      <c r="S198" s="192">
        <v>0</v>
      </c>
      <c r="T198" s="193">
        <f t="shared" si="23"/>
        <v>0</v>
      </c>
      <c r="AR198" s="194" t="s">
        <v>264</v>
      </c>
      <c r="AT198" s="194" t="s">
        <v>153</v>
      </c>
      <c r="AU198" s="194" t="s">
        <v>14</v>
      </c>
      <c r="AY198" s="17" t="s">
        <v>151</v>
      </c>
      <c r="BE198" s="195">
        <f t="shared" si="24"/>
        <v>0</v>
      </c>
      <c r="BF198" s="195">
        <f t="shared" si="25"/>
        <v>0</v>
      </c>
      <c r="BG198" s="195">
        <f t="shared" si="26"/>
        <v>0</v>
      </c>
      <c r="BH198" s="195">
        <f t="shared" si="27"/>
        <v>0</v>
      </c>
      <c r="BI198" s="195">
        <f t="shared" si="28"/>
        <v>0</v>
      </c>
      <c r="BJ198" s="17" t="s">
        <v>14</v>
      </c>
      <c r="BK198" s="195">
        <f t="shared" si="29"/>
        <v>0</v>
      </c>
      <c r="BL198" s="17" t="s">
        <v>264</v>
      </c>
      <c r="BM198" s="194" t="s">
        <v>990</v>
      </c>
    </row>
    <row r="199" spans="2:65" s="1" customFormat="1" ht="16.5" customHeight="1">
      <c r="B199" s="34"/>
      <c r="C199" s="183" t="s">
        <v>649</v>
      </c>
      <c r="D199" s="183" t="s">
        <v>153</v>
      </c>
      <c r="E199" s="184" t="s">
        <v>1874</v>
      </c>
      <c r="F199" s="185" t="s">
        <v>1875</v>
      </c>
      <c r="G199" s="186" t="s">
        <v>412</v>
      </c>
      <c r="H199" s="187">
        <v>20</v>
      </c>
      <c r="I199" s="188"/>
      <c r="J199" s="189">
        <f t="shared" si="20"/>
        <v>0</v>
      </c>
      <c r="K199" s="185" t="s">
        <v>1</v>
      </c>
      <c r="L199" s="38"/>
      <c r="M199" s="190" t="s">
        <v>1</v>
      </c>
      <c r="N199" s="191" t="s">
        <v>43</v>
      </c>
      <c r="O199" s="66"/>
      <c r="P199" s="192">
        <f t="shared" si="21"/>
        <v>0</v>
      </c>
      <c r="Q199" s="192">
        <v>0</v>
      </c>
      <c r="R199" s="192">
        <f t="shared" si="22"/>
        <v>0</v>
      </c>
      <c r="S199" s="192">
        <v>0</v>
      </c>
      <c r="T199" s="193">
        <f t="shared" si="23"/>
        <v>0</v>
      </c>
      <c r="AR199" s="194" t="s">
        <v>264</v>
      </c>
      <c r="AT199" s="194" t="s">
        <v>153</v>
      </c>
      <c r="AU199" s="194" t="s">
        <v>14</v>
      </c>
      <c r="AY199" s="17" t="s">
        <v>151</v>
      </c>
      <c r="BE199" s="195">
        <f t="shared" si="24"/>
        <v>0</v>
      </c>
      <c r="BF199" s="195">
        <f t="shared" si="25"/>
        <v>0</v>
      </c>
      <c r="BG199" s="195">
        <f t="shared" si="26"/>
        <v>0</v>
      </c>
      <c r="BH199" s="195">
        <f t="shared" si="27"/>
        <v>0</v>
      </c>
      <c r="BI199" s="195">
        <f t="shared" si="28"/>
        <v>0</v>
      </c>
      <c r="BJ199" s="17" t="s">
        <v>14</v>
      </c>
      <c r="BK199" s="195">
        <f t="shared" si="29"/>
        <v>0</v>
      </c>
      <c r="BL199" s="17" t="s">
        <v>264</v>
      </c>
      <c r="BM199" s="194" t="s">
        <v>999</v>
      </c>
    </row>
    <row r="200" spans="2:65" s="1" customFormat="1" ht="16.5" customHeight="1">
      <c r="B200" s="34"/>
      <c r="C200" s="183" t="s">
        <v>654</v>
      </c>
      <c r="D200" s="183" t="s">
        <v>153</v>
      </c>
      <c r="E200" s="184" t="s">
        <v>1876</v>
      </c>
      <c r="F200" s="185" t="s">
        <v>1877</v>
      </c>
      <c r="G200" s="186" t="s">
        <v>412</v>
      </c>
      <c r="H200" s="187">
        <v>1</v>
      </c>
      <c r="I200" s="188"/>
      <c r="J200" s="189">
        <f t="shared" si="20"/>
        <v>0</v>
      </c>
      <c r="K200" s="185" t="s">
        <v>1</v>
      </c>
      <c r="L200" s="38"/>
      <c r="M200" s="190" t="s">
        <v>1</v>
      </c>
      <c r="N200" s="191" t="s">
        <v>43</v>
      </c>
      <c r="O200" s="66"/>
      <c r="P200" s="192">
        <f t="shared" si="21"/>
        <v>0</v>
      </c>
      <c r="Q200" s="192">
        <v>0</v>
      </c>
      <c r="R200" s="192">
        <f t="shared" si="22"/>
        <v>0</v>
      </c>
      <c r="S200" s="192">
        <v>0</v>
      </c>
      <c r="T200" s="193">
        <f t="shared" si="23"/>
        <v>0</v>
      </c>
      <c r="AR200" s="194" t="s">
        <v>264</v>
      </c>
      <c r="AT200" s="194" t="s">
        <v>153</v>
      </c>
      <c r="AU200" s="194" t="s">
        <v>14</v>
      </c>
      <c r="AY200" s="17" t="s">
        <v>151</v>
      </c>
      <c r="BE200" s="195">
        <f t="shared" si="24"/>
        <v>0</v>
      </c>
      <c r="BF200" s="195">
        <f t="shared" si="25"/>
        <v>0</v>
      </c>
      <c r="BG200" s="195">
        <f t="shared" si="26"/>
        <v>0</v>
      </c>
      <c r="BH200" s="195">
        <f t="shared" si="27"/>
        <v>0</v>
      </c>
      <c r="BI200" s="195">
        <f t="shared" si="28"/>
        <v>0</v>
      </c>
      <c r="BJ200" s="17" t="s">
        <v>14</v>
      </c>
      <c r="BK200" s="195">
        <f t="shared" si="29"/>
        <v>0</v>
      </c>
      <c r="BL200" s="17" t="s">
        <v>264</v>
      </c>
      <c r="BM200" s="194" t="s">
        <v>1010</v>
      </c>
    </row>
    <row r="201" spans="2:65" s="1" customFormat="1" ht="16.5" customHeight="1">
      <c r="B201" s="34"/>
      <c r="C201" s="183" t="s">
        <v>658</v>
      </c>
      <c r="D201" s="183" t="s">
        <v>153</v>
      </c>
      <c r="E201" s="184" t="s">
        <v>1878</v>
      </c>
      <c r="F201" s="185" t="s">
        <v>1879</v>
      </c>
      <c r="G201" s="186" t="s">
        <v>412</v>
      </c>
      <c r="H201" s="187">
        <v>1</v>
      </c>
      <c r="I201" s="188"/>
      <c r="J201" s="189">
        <f t="shared" si="20"/>
        <v>0</v>
      </c>
      <c r="K201" s="185" t="s">
        <v>1</v>
      </c>
      <c r="L201" s="38"/>
      <c r="M201" s="190" t="s">
        <v>1</v>
      </c>
      <c r="N201" s="191" t="s">
        <v>43</v>
      </c>
      <c r="O201" s="66"/>
      <c r="P201" s="192">
        <f t="shared" si="21"/>
        <v>0</v>
      </c>
      <c r="Q201" s="192">
        <v>0</v>
      </c>
      <c r="R201" s="192">
        <f t="shared" si="22"/>
        <v>0</v>
      </c>
      <c r="S201" s="192">
        <v>0</v>
      </c>
      <c r="T201" s="193">
        <f t="shared" si="23"/>
        <v>0</v>
      </c>
      <c r="AR201" s="194" t="s">
        <v>264</v>
      </c>
      <c r="AT201" s="194" t="s">
        <v>153</v>
      </c>
      <c r="AU201" s="194" t="s">
        <v>14</v>
      </c>
      <c r="AY201" s="17" t="s">
        <v>151</v>
      </c>
      <c r="BE201" s="195">
        <f t="shared" si="24"/>
        <v>0</v>
      </c>
      <c r="BF201" s="195">
        <f t="shared" si="25"/>
        <v>0</v>
      </c>
      <c r="BG201" s="195">
        <f t="shared" si="26"/>
        <v>0</v>
      </c>
      <c r="BH201" s="195">
        <f t="shared" si="27"/>
        <v>0</v>
      </c>
      <c r="BI201" s="195">
        <f t="shared" si="28"/>
        <v>0</v>
      </c>
      <c r="BJ201" s="17" t="s">
        <v>14</v>
      </c>
      <c r="BK201" s="195">
        <f t="shared" si="29"/>
        <v>0</v>
      </c>
      <c r="BL201" s="17" t="s">
        <v>264</v>
      </c>
      <c r="BM201" s="194" t="s">
        <v>1019</v>
      </c>
    </row>
    <row r="202" spans="2:65" s="1" customFormat="1" ht="16.5" customHeight="1">
      <c r="B202" s="34"/>
      <c r="C202" s="183" t="s">
        <v>661</v>
      </c>
      <c r="D202" s="183" t="s">
        <v>153</v>
      </c>
      <c r="E202" s="184" t="s">
        <v>1880</v>
      </c>
      <c r="F202" s="185" t="s">
        <v>1881</v>
      </c>
      <c r="G202" s="186" t="s">
        <v>412</v>
      </c>
      <c r="H202" s="187">
        <v>1</v>
      </c>
      <c r="I202" s="188"/>
      <c r="J202" s="189">
        <f t="shared" si="20"/>
        <v>0</v>
      </c>
      <c r="K202" s="185" t="s">
        <v>1</v>
      </c>
      <c r="L202" s="38"/>
      <c r="M202" s="190" t="s">
        <v>1</v>
      </c>
      <c r="N202" s="191" t="s">
        <v>43</v>
      </c>
      <c r="O202" s="66"/>
      <c r="P202" s="192">
        <f t="shared" si="21"/>
        <v>0</v>
      </c>
      <c r="Q202" s="192">
        <v>0</v>
      </c>
      <c r="R202" s="192">
        <f t="shared" si="22"/>
        <v>0</v>
      </c>
      <c r="S202" s="192">
        <v>0</v>
      </c>
      <c r="T202" s="193">
        <f t="shared" si="23"/>
        <v>0</v>
      </c>
      <c r="AR202" s="194" t="s">
        <v>264</v>
      </c>
      <c r="AT202" s="194" t="s">
        <v>153</v>
      </c>
      <c r="AU202" s="194" t="s">
        <v>14</v>
      </c>
      <c r="AY202" s="17" t="s">
        <v>151</v>
      </c>
      <c r="BE202" s="195">
        <f t="shared" si="24"/>
        <v>0</v>
      </c>
      <c r="BF202" s="195">
        <f t="shared" si="25"/>
        <v>0</v>
      </c>
      <c r="BG202" s="195">
        <f t="shared" si="26"/>
        <v>0</v>
      </c>
      <c r="BH202" s="195">
        <f t="shared" si="27"/>
        <v>0</v>
      </c>
      <c r="BI202" s="195">
        <f t="shared" si="28"/>
        <v>0</v>
      </c>
      <c r="BJ202" s="17" t="s">
        <v>14</v>
      </c>
      <c r="BK202" s="195">
        <f t="shared" si="29"/>
        <v>0</v>
      </c>
      <c r="BL202" s="17" t="s">
        <v>264</v>
      </c>
      <c r="BM202" s="194" t="s">
        <v>1029</v>
      </c>
    </row>
    <row r="203" spans="2:65" s="1" customFormat="1" ht="16.5" customHeight="1">
      <c r="B203" s="34"/>
      <c r="C203" s="183" t="s">
        <v>665</v>
      </c>
      <c r="D203" s="183" t="s">
        <v>153</v>
      </c>
      <c r="E203" s="184" t="s">
        <v>1882</v>
      </c>
      <c r="F203" s="185" t="s">
        <v>1883</v>
      </c>
      <c r="G203" s="186" t="s">
        <v>229</v>
      </c>
      <c r="H203" s="187">
        <v>1.5</v>
      </c>
      <c r="I203" s="188"/>
      <c r="J203" s="189">
        <f t="shared" si="20"/>
        <v>0</v>
      </c>
      <c r="K203" s="185" t="s">
        <v>1</v>
      </c>
      <c r="L203" s="38"/>
      <c r="M203" s="190" t="s">
        <v>1</v>
      </c>
      <c r="N203" s="191" t="s">
        <v>43</v>
      </c>
      <c r="O203" s="66"/>
      <c r="P203" s="192">
        <f t="shared" si="21"/>
        <v>0</v>
      </c>
      <c r="Q203" s="192">
        <v>0</v>
      </c>
      <c r="R203" s="192">
        <f t="shared" si="22"/>
        <v>0</v>
      </c>
      <c r="S203" s="192">
        <v>0</v>
      </c>
      <c r="T203" s="193">
        <f t="shared" si="23"/>
        <v>0</v>
      </c>
      <c r="AR203" s="194" t="s">
        <v>264</v>
      </c>
      <c r="AT203" s="194" t="s">
        <v>153</v>
      </c>
      <c r="AU203" s="194" t="s">
        <v>14</v>
      </c>
      <c r="AY203" s="17" t="s">
        <v>151</v>
      </c>
      <c r="BE203" s="195">
        <f t="shared" si="24"/>
        <v>0</v>
      </c>
      <c r="BF203" s="195">
        <f t="shared" si="25"/>
        <v>0</v>
      </c>
      <c r="BG203" s="195">
        <f t="shared" si="26"/>
        <v>0</v>
      </c>
      <c r="BH203" s="195">
        <f t="shared" si="27"/>
        <v>0</v>
      </c>
      <c r="BI203" s="195">
        <f t="shared" si="28"/>
        <v>0</v>
      </c>
      <c r="BJ203" s="17" t="s">
        <v>14</v>
      </c>
      <c r="BK203" s="195">
        <f t="shared" si="29"/>
        <v>0</v>
      </c>
      <c r="BL203" s="17" t="s">
        <v>264</v>
      </c>
      <c r="BM203" s="194" t="s">
        <v>1039</v>
      </c>
    </row>
    <row r="204" spans="2:65" s="1" customFormat="1" ht="16.5" customHeight="1">
      <c r="B204" s="34"/>
      <c r="C204" s="183" t="s">
        <v>669</v>
      </c>
      <c r="D204" s="183" t="s">
        <v>153</v>
      </c>
      <c r="E204" s="184" t="s">
        <v>1884</v>
      </c>
      <c r="F204" s="185" t="s">
        <v>1885</v>
      </c>
      <c r="G204" s="186" t="s">
        <v>412</v>
      </c>
      <c r="H204" s="187">
        <v>1</v>
      </c>
      <c r="I204" s="188"/>
      <c r="J204" s="189">
        <f t="shared" si="20"/>
        <v>0</v>
      </c>
      <c r="K204" s="185" t="s">
        <v>1</v>
      </c>
      <c r="L204" s="38"/>
      <c r="M204" s="190" t="s">
        <v>1</v>
      </c>
      <c r="N204" s="191" t="s">
        <v>43</v>
      </c>
      <c r="O204" s="66"/>
      <c r="P204" s="192">
        <f t="shared" si="21"/>
        <v>0</v>
      </c>
      <c r="Q204" s="192">
        <v>0</v>
      </c>
      <c r="R204" s="192">
        <f t="shared" si="22"/>
        <v>0</v>
      </c>
      <c r="S204" s="192">
        <v>0</v>
      </c>
      <c r="T204" s="193">
        <f t="shared" si="23"/>
        <v>0</v>
      </c>
      <c r="AR204" s="194" t="s">
        <v>264</v>
      </c>
      <c r="AT204" s="194" t="s">
        <v>153</v>
      </c>
      <c r="AU204" s="194" t="s">
        <v>14</v>
      </c>
      <c r="AY204" s="17" t="s">
        <v>151</v>
      </c>
      <c r="BE204" s="195">
        <f t="shared" si="24"/>
        <v>0</v>
      </c>
      <c r="BF204" s="195">
        <f t="shared" si="25"/>
        <v>0</v>
      </c>
      <c r="BG204" s="195">
        <f t="shared" si="26"/>
        <v>0</v>
      </c>
      <c r="BH204" s="195">
        <f t="shared" si="27"/>
        <v>0</v>
      </c>
      <c r="BI204" s="195">
        <f t="shared" si="28"/>
        <v>0</v>
      </c>
      <c r="BJ204" s="17" t="s">
        <v>14</v>
      </c>
      <c r="BK204" s="195">
        <f t="shared" si="29"/>
        <v>0</v>
      </c>
      <c r="BL204" s="17" t="s">
        <v>264</v>
      </c>
      <c r="BM204" s="194" t="s">
        <v>1047</v>
      </c>
    </row>
    <row r="205" spans="2:65" s="1" customFormat="1" ht="16.5" customHeight="1">
      <c r="B205" s="34"/>
      <c r="C205" s="183" t="s">
        <v>672</v>
      </c>
      <c r="D205" s="183" t="s">
        <v>153</v>
      </c>
      <c r="E205" s="184" t="s">
        <v>1886</v>
      </c>
      <c r="F205" s="185" t="s">
        <v>1887</v>
      </c>
      <c r="G205" s="186" t="s">
        <v>412</v>
      </c>
      <c r="H205" s="187">
        <v>3</v>
      </c>
      <c r="I205" s="188"/>
      <c r="J205" s="189">
        <f t="shared" si="20"/>
        <v>0</v>
      </c>
      <c r="K205" s="185" t="s">
        <v>1</v>
      </c>
      <c r="L205" s="38"/>
      <c r="M205" s="190" t="s">
        <v>1</v>
      </c>
      <c r="N205" s="191" t="s">
        <v>43</v>
      </c>
      <c r="O205" s="66"/>
      <c r="P205" s="192">
        <f t="shared" si="21"/>
        <v>0</v>
      </c>
      <c r="Q205" s="192">
        <v>0</v>
      </c>
      <c r="R205" s="192">
        <f t="shared" si="22"/>
        <v>0</v>
      </c>
      <c r="S205" s="192">
        <v>0</v>
      </c>
      <c r="T205" s="193">
        <f t="shared" si="23"/>
        <v>0</v>
      </c>
      <c r="AR205" s="194" t="s">
        <v>264</v>
      </c>
      <c r="AT205" s="194" t="s">
        <v>153</v>
      </c>
      <c r="AU205" s="194" t="s">
        <v>14</v>
      </c>
      <c r="AY205" s="17" t="s">
        <v>151</v>
      </c>
      <c r="BE205" s="195">
        <f t="shared" si="24"/>
        <v>0</v>
      </c>
      <c r="BF205" s="195">
        <f t="shared" si="25"/>
        <v>0</v>
      </c>
      <c r="BG205" s="195">
        <f t="shared" si="26"/>
        <v>0</v>
      </c>
      <c r="BH205" s="195">
        <f t="shared" si="27"/>
        <v>0</v>
      </c>
      <c r="BI205" s="195">
        <f t="shared" si="28"/>
        <v>0</v>
      </c>
      <c r="BJ205" s="17" t="s">
        <v>14</v>
      </c>
      <c r="BK205" s="195">
        <f t="shared" si="29"/>
        <v>0</v>
      </c>
      <c r="BL205" s="17" t="s">
        <v>264</v>
      </c>
      <c r="BM205" s="194" t="s">
        <v>1057</v>
      </c>
    </row>
    <row r="206" spans="2:65" s="1" customFormat="1" ht="16.5" customHeight="1">
      <c r="B206" s="34"/>
      <c r="C206" s="183" t="s">
        <v>1592</v>
      </c>
      <c r="D206" s="183" t="s">
        <v>153</v>
      </c>
      <c r="E206" s="184" t="s">
        <v>1888</v>
      </c>
      <c r="F206" s="185" t="s">
        <v>1889</v>
      </c>
      <c r="G206" s="186" t="s">
        <v>412</v>
      </c>
      <c r="H206" s="187">
        <v>1</v>
      </c>
      <c r="I206" s="188"/>
      <c r="J206" s="189">
        <f t="shared" si="20"/>
        <v>0</v>
      </c>
      <c r="K206" s="185" t="s">
        <v>1</v>
      </c>
      <c r="L206" s="38"/>
      <c r="M206" s="190" t="s">
        <v>1</v>
      </c>
      <c r="N206" s="191" t="s">
        <v>43</v>
      </c>
      <c r="O206" s="66"/>
      <c r="P206" s="192">
        <f t="shared" si="21"/>
        <v>0</v>
      </c>
      <c r="Q206" s="192">
        <v>0</v>
      </c>
      <c r="R206" s="192">
        <f t="shared" si="22"/>
        <v>0</v>
      </c>
      <c r="S206" s="192">
        <v>0</v>
      </c>
      <c r="T206" s="193">
        <f t="shared" si="23"/>
        <v>0</v>
      </c>
      <c r="AR206" s="194" t="s">
        <v>264</v>
      </c>
      <c r="AT206" s="194" t="s">
        <v>153</v>
      </c>
      <c r="AU206" s="194" t="s">
        <v>14</v>
      </c>
      <c r="AY206" s="17" t="s">
        <v>151</v>
      </c>
      <c r="BE206" s="195">
        <f t="shared" si="24"/>
        <v>0</v>
      </c>
      <c r="BF206" s="195">
        <f t="shared" si="25"/>
        <v>0</v>
      </c>
      <c r="BG206" s="195">
        <f t="shared" si="26"/>
        <v>0</v>
      </c>
      <c r="BH206" s="195">
        <f t="shared" si="27"/>
        <v>0</v>
      </c>
      <c r="BI206" s="195">
        <f t="shared" si="28"/>
        <v>0</v>
      </c>
      <c r="BJ206" s="17" t="s">
        <v>14</v>
      </c>
      <c r="BK206" s="195">
        <f t="shared" si="29"/>
        <v>0</v>
      </c>
      <c r="BL206" s="17" t="s">
        <v>264</v>
      </c>
      <c r="BM206" s="194" t="s">
        <v>1065</v>
      </c>
    </row>
    <row r="207" spans="2:65" s="1" customFormat="1" ht="16.5" customHeight="1">
      <c r="B207" s="34"/>
      <c r="C207" s="183" t="s">
        <v>1890</v>
      </c>
      <c r="D207" s="183" t="s">
        <v>153</v>
      </c>
      <c r="E207" s="184" t="s">
        <v>1891</v>
      </c>
      <c r="F207" s="185" t="s">
        <v>1892</v>
      </c>
      <c r="G207" s="186" t="s">
        <v>412</v>
      </c>
      <c r="H207" s="187">
        <v>3</v>
      </c>
      <c r="I207" s="188"/>
      <c r="J207" s="189">
        <f t="shared" si="20"/>
        <v>0</v>
      </c>
      <c r="K207" s="185" t="s">
        <v>1</v>
      </c>
      <c r="L207" s="38"/>
      <c r="M207" s="190" t="s">
        <v>1</v>
      </c>
      <c r="N207" s="191" t="s">
        <v>43</v>
      </c>
      <c r="O207" s="66"/>
      <c r="P207" s="192">
        <f t="shared" si="21"/>
        <v>0</v>
      </c>
      <c r="Q207" s="192">
        <v>0</v>
      </c>
      <c r="R207" s="192">
        <f t="shared" si="22"/>
        <v>0</v>
      </c>
      <c r="S207" s="192">
        <v>0</v>
      </c>
      <c r="T207" s="193">
        <f t="shared" si="23"/>
        <v>0</v>
      </c>
      <c r="AR207" s="194" t="s">
        <v>264</v>
      </c>
      <c r="AT207" s="194" t="s">
        <v>153</v>
      </c>
      <c r="AU207" s="194" t="s">
        <v>14</v>
      </c>
      <c r="AY207" s="17" t="s">
        <v>151</v>
      </c>
      <c r="BE207" s="195">
        <f t="shared" si="24"/>
        <v>0</v>
      </c>
      <c r="BF207" s="195">
        <f t="shared" si="25"/>
        <v>0</v>
      </c>
      <c r="BG207" s="195">
        <f t="shared" si="26"/>
        <v>0</v>
      </c>
      <c r="BH207" s="195">
        <f t="shared" si="27"/>
        <v>0</v>
      </c>
      <c r="BI207" s="195">
        <f t="shared" si="28"/>
        <v>0</v>
      </c>
      <c r="BJ207" s="17" t="s">
        <v>14</v>
      </c>
      <c r="BK207" s="195">
        <f t="shared" si="29"/>
        <v>0</v>
      </c>
      <c r="BL207" s="17" t="s">
        <v>264</v>
      </c>
      <c r="BM207" s="194" t="s">
        <v>1073</v>
      </c>
    </row>
    <row r="208" spans="2:65" s="1" customFormat="1" ht="16.5" customHeight="1">
      <c r="B208" s="34"/>
      <c r="C208" s="183" t="s">
        <v>676</v>
      </c>
      <c r="D208" s="183" t="s">
        <v>153</v>
      </c>
      <c r="E208" s="184" t="s">
        <v>1893</v>
      </c>
      <c r="F208" s="185" t="s">
        <v>1894</v>
      </c>
      <c r="G208" s="186" t="s">
        <v>412</v>
      </c>
      <c r="H208" s="187">
        <v>1</v>
      </c>
      <c r="I208" s="188"/>
      <c r="J208" s="189">
        <f t="shared" si="20"/>
        <v>0</v>
      </c>
      <c r="K208" s="185" t="s">
        <v>1</v>
      </c>
      <c r="L208" s="38"/>
      <c r="M208" s="190" t="s">
        <v>1</v>
      </c>
      <c r="N208" s="191" t="s">
        <v>43</v>
      </c>
      <c r="O208" s="66"/>
      <c r="P208" s="192">
        <f t="shared" si="21"/>
        <v>0</v>
      </c>
      <c r="Q208" s="192">
        <v>0</v>
      </c>
      <c r="R208" s="192">
        <f t="shared" si="22"/>
        <v>0</v>
      </c>
      <c r="S208" s="192">
        <v>0</v>
      </c>
      <c r="T208" s="193">
        <f t="shared" si="23"/>
        <v>0</v>
      </c>
      <c r="AR208" s="194" t="s">
        <v>264</v>
      </c>
      <c r="AT208" s="194" t="s">
        <v>153</v>
      </c>
      <c r="AU208" s="194" t="s">
        <v>14</v>
      </c>
      <c r="AY208" s="17" t="s">
        <v>151</v>
      </c>
      <c r="BE208" s="195">
        <f t="shared" si="24"/>
        <v>0</v>
      </c>
      <c r="BF208" s="195">
        <f t="shared" si="25"/>
        <v>0</v>
      </c>
      <c r="BG208" s="195">
        <f t="shared" si="26"/>
        <v>0</v>
      </c>
      <c r="BH208" s="195">
        <f t="shared" si="27"/>
        <v>0</v>
      </c>
      <c r="BI208" s="195">
        <f t="shared" si="28"/>
        <v>0</v>
      </c>
      <c r="BJ208" s="17" t="s">
        <v>14</v>
      </c>
      <c r="BK208" s="195">
        <f t="shared" si="29"/>
        <v>0</v>
      </c>
      <c r="BL208" s="17" t="s">
        <v>264</v>
      </c>
      <c r="BM208" s="194" t="s">
        <v>1081</v>
      </c>
    </row>
    <row r="209" spans="2:65" s="1" customFormat="1" ht="16.5" customHeight="1">
      <c r="B209" s="34"/>
      <c r="C209" s="183" t="s">
        <v>680</v>
      </c>
      <c r="D209" s="183" t="s">
        <v>153</v>
      </c>
      <c r="E209" s="184" t="s">
        <v>1895</v>
      </c>
      <c r="F209" s="185" t="s">
        <v>1896</v>
      </c>
      <c r="G209" s="186" t="s">
        <v>412</v>
      </c>
      <c r="H209" s="187">
        <v>4</v>
      </c>
      <c r="I209" s="188"/>
      <c r="J209" s="189">
        <f t="shared" si="20"/>
        <v>0</v>
      </c>
      <c r="K209" s="185" t="s">
        <v>1</v>
      </c>
      <c r="L209" s="38"/>
      <c r="M209" s="190" t="s">
        <v>1</v>
      </c>
      <c r="N209" s="191" t="s">
        <v>43</v>
      </c>
      <c r="O209" s="66"/>
      <c r="P209" s="192">
        <f t="shared" si="21"/>
        <v>0</v>
      </c>
      <c r="Q209" s="192">
        <v>0</v>
      </c>
      <c r="R209" s="192">
        <f t="shared" si="22"/>
        <v>0</v>
      </c>
      <c r="S209" s="192">
        <v>0</v>
      </c>
      <c r="T209" s="193">
        <f t="shared" si="23"/>
        <v>0</v>
      </c>
      <c r="AR209" s="194" t="s">
        <v>264</v>
      </c>
      <c r="AT209" s="194" t="s">
        <v>153</v>
      </c>
      <c r="AU209" s="194" t="s">
        <v>14</v>
      </c>
      <c r="AY209" s="17" t="s">
        <v>151</v>
      </c>
      <c r="BE209" s="195">
        <f t="shared" si="24"/>
        <v>0</v>
      </c>
      <c r="BF209" s="195">
        <f t="shared" si="25"/>
        <v>0</v>
      </c>
      <c r="BG209" s="195">
        <f t="shared" si="26"/>
        <v>0</v>
      </c>
      <c r="BH209" s="195">
        <f t="shared" si="27"/>
        <v>0</v>
      </c>
      <c r="BI209" s="195">
        <f t="shared" si="28"/>
        <v>0</v>
      </c>
      <c r="BJ209" s="17" t="s">
        <v>14</v>
      </c>
      <c r="BK209" s="195">
        <f t="shared" si="29"/>
        <v>0</v>
      </c>
      <c r="BL209" s="17" t="s">
        <v>264</v>
      </c>
      <c r="BM209" s="194" t="s">
        <v>1092</v>
      </c>
    </row>
    <row r="210" spans="2:65" s="1" customFormat="1" ht="16.5" customHeight="1">
      <c r="B210" s="34"/>
      <c r="C210" s="183" t="s">
        <v>684</v>
      </c>
      <c r="D210" s="183" t="s">
        <v>153</v>
      </c>
      <c r="E210" s="184" t="s">
        <v>1897</v>
      </c>
      <c r="F210" s="185" t="s">
        <v>1898</v>
      </c>
      <c r="G210" s="186" t="s">
        <v>412</v>
      </c>
      <c r="H210" s="187">
        <v>1</v>
      </c>
      <c r="I210" s="188"/>
      <c r="J210" s="189">
        <f t="shared" si="20"/>
        <v>0</v>
      </c>
      <c r="K210" s="185" t="s">
        <v>1</v>
      </c>
      <c r="L210" s="38"/>
      <c r="M210" s="190" t="s">
        <v>1</v>
      </c>
      <c r="N210" s="191" t="s">
        <v>43</v>
      </c>
      <c r="O210" s="66"/>
      <c r="P210" s="192">
        <f t="shared" si="21"/>
        <v>0</v>
      </c>
      <c r="Q210" s="192">
        <v>0</v>
      </c>
      <c r="R210" s="192">
        <f t="shared" si="22"/>
        <v>0</v>
      </c>
      <c r="S210" s="192">
        <v>0</v>
      </c>
      <c r="T210" s="193">
        <f t="shared" si="23"/>
        <v>0</v>
      </c>
      <c r="AR210" s="194" t="s">
        <v>264</v>
      </c>
      <c r="AT210" s="194" t="s">
        <v>153</v>
      </c>
      <c r="AU210" s="194" t="s">
        <v>14</v>
      </c>
      <c r="AY210" s="17" t="s">
        <v>151</v>
      </c>
      <c r="BE210" s="195">
        <f t="shared" si="24"/>
        <v>0</v>
      </c>
      <c r="BF210" s="195">
        <f t="shared" si="25"/>
        <v>0</v>
      </c>
      <c r="BG210" s="195">
        <f t="shared" si="26"/>
        <v>0</v>
      </c>
      <c r="BH210" s="195">
        <f t="shared" si="27"/>
        <v>0</v>
      </c>
      <c r="BI210" s="195">
        <f t="shared" si="28"/>
        <v>0</v>
      </c>
      <c r="BJ210" s="17" t="s">
        <v>14</v>
      </c>
      <c r="BK210" s="195">
        <f t="shared" si="29"/>
        <v>0</v>
      </c>
      <c r="BL210" s="17" t="s">
        <v>264</v>
      </c>
      <c r="BM210" s="194" t="s">
        <v>1100</v>
      </c>
    </row>
    <row r="211" spans="2:65" s="1" customFormat="1" ht="16.5" customHeight="1">
      <c r="B211" s="34"/>
      <c r="C211" s="183" t="s">
        <v>688</v>
      </c>
      <c r="D211" s="183" t="s">
        <v>153</v>
      </c>
      <c r="E211" s="184" t="s">
        <v>1899</v>
      </c>
      <c r="F211" s="185" t="s">
        <v>1900</v>
      </c>
      <c r="G211" s="186" t="s">
        <v>412</v>
      </c>
      <c r="H211" s="187">
        <v>1</v>
      </c>
      <c r="I211" s="188"/>
      <c r="J211" s="189">
        <f t="shared" si="20"/>
        <v>0</v>
      </c>
      <c r="K211" s="185" t="s">
        <v>1</v>
      </c>
      <c r="L211" s="38"/>
      <c r="M211" s="190" t="s">
        <v>1</v>
      </c>
      <c r="N211" s="191" t="s">
        <v>43</v>
      </c>
      <c r="O211" s="66"/>
      <c r="P211" s="192">
        <f t="shared" si="21"/>
        <v>0</v>
      </c>
      <c r="Q211" s="192">
        <v>0</v>
      </c>
      <c r="R211" s="192">
        <f t="shared" si="22"/>
        <v>0</v>
      </c>
      <c r="S211" s="192">
        <v>0</v>
      </c>
      <c r="T211" s="193">
        <f t="shared" si="23"/>
        <v>0</v>
      </c>
      <c r="AR211" s="194" t="s">
        <v>264</v>
      </c>
      <c r="AT211" s="194" t="s">
        <v>153</v>
      </c>
      <c r="AU211" s="194" t="s">
        <v>14</v>
      </c>
      <c r="AY211" s="17" t="s">
        <v>151</v>
      </c>
      <c r="BE211" s="195">
        <f t="shared" si="24"/>
        <v>0</v>
      </c>
      <c r="BF211" s="195">
        <f t="shared" si="25"/>
        <v>0</v>
      </c>
      <c r="BG211" s="195">
        <f t="shared" si="26"/>
        <v>0</v>
      </c>
      <c r="BH211" s="195">
        <f t="shared" si="27"/>
        <v>0</v>
      </c>
      <c r="BI211" s="195">
        <f t="shared" si="28"/>
        <v>0</v>
      </c>
      <c r="BJ211" s="17" t="s">
        <v>14</v>
      </c>
      <c r="BK211" s="195">
        <f t="shared" si="29"/>
        <v>0</v>
      </c>
      <c r="BL211" s="17" t="s">
        <v>264</v>
      </c>
      <c r="BM211" s="194" t="s">
        <v>1110</v>
      </c>
    </row>
    <row r="212" spans="2:65" s="1" customFormat="1" ht="16.5" customHeight="1">
      <c r="B212" s="34"/>
      <c r="C212" s="183" t="s">
        <v>692</v>
      </c>
      <c r="D212" s="183" t="s">
        <v>153</v>
      </c>
      <c r="E212" s="184" t="s">
        <v>1901</v>
      </c>
      <c r="F212" s="185" t="s">
        <v>1902</v>
      </c>
      <c r="G212" s="186" t="s">
        <v>412</v>
      </c>
      <c r="H212" s="187">
        <v>1</v>
      </c>
      <c r="I212" s="188"/>
      <c r="J212" s="189">
        <f t="shared" si="20"/>
        <v>0</v>
      </c>
      <c r="K212" s="185" t="s">
        <v>1</v>
      </c>
      <c r="L212" s="38"/>
      <c r="M212" s="190" t="s">
        <v>1</v>
      </c>
      <c r="N212" s="191" t="s">
        <v>43</v>
      </c>
      <c r="O212" s="66"/>
      <c r="P212" s="192">
        <f t="shared" si="21"/>
        <v>0</v>
      </c>
      <c r="Q212" s="192">
        <v>0</v>
      </c>
      <c r="R212" s="192">
        <f t="shared" si="22"/>
        <v>0</v>
      </c>
      <c r="S212" s="192">
        <v>0</v>
      </c>
      <c r="T212" s="193">
        <f t="shared" si="23"/>
        <v>0</v>
      </c>
      <c r="AR212" s="194" t="s">
        <v>264</v>
      </c>
      <c r="AT212" s="194" t="s">
        <v>153</v>
      </c>
      <c r="AU212" s="194" t="s">
        <v>14</v>
      </c>
      <c r="AY212" s="17" t="s">
        <v>151</v>
      </c>
      <c r="BE212" s="195">
        <f t="shared" si="24"/>
        <v>0</v>
      </c>
      <c r="BF212" s="195">
        <f t="shared" si="25"/>
        <v>0</v>
      </c>
      <c r="BG212" s="195">
        <f t="shared" si="26"/>
        <v>0</v>
      </c>
      <c r="BH212" s="195">
        <f t="shared" si="27"/>
        <v>0</v>
      </c>
      <c r="BI212" s="195">
        <f t="shared" si="28"/>
        <v>0</v>
      </c>
      <c r="BJ212" s="17" t="s">
        <v>14</v>
      </c>
      <c r="BK212" s="195">
        <f t="shared" si="29"/>
        <v>0</v>
      </c>
      <c r="BL212" s="17" t="s">
        <v>264</v>
      </c>
      <c r="BM212" s="194" t="s">
        <v>1120</v>
      </c>
    </row>
    <row r="213" spans="2:65" s="1" customFormat="1" ht="16.5" customHeight="1">
      <c r="B213" s="34"/>
      <c r="C213" s="183" t="s">
        <v>1903</v>
      </c>
      <c r="D213" s="183" t="s">
        <v>153</v>
      </c>
      <c r="E213" s="184" t="s">
        <v>1904</v>
      </c>
      <c r="F213" s="185" t="s">
        <v>1905</v>
      </c>
      <c r="G213" s="186" t="s">
        <v>1745</v>
      </c>
      <c r="H213" s="274"/>
      <c r="I213" s="188"/>
      <c r="J213" s="189">
        <f t="shared" si="20"/>
        <v>0</v>
      </c>
      <c r="K213" s="185" t="s">
        <v>1</v>
      </c>
      <c r="L213" s="38"/>
      <c r="M213" s="190" t="s">
        <v>1</v>
      </c>
      <c r="N213" s="191" t="s">
        <v>43</v>
      </c>
      <c r="O213" s="66"/>
      <c r="P213" s="192">
        <f t="shared" si="21"/>
        <v>0</v>
      </c>
      <c r="Q213" s="192">
        <v>0</v>
      </c>
      <c r="R213" s="192">
        <f t="shared" si="22"/>
        <v>0</v>
      </c>
      <c r="S213" s="192">
        <v>0</v>
      </c>
      <c r="T213" s="193">
        <f t="shared" si="23"/>
        <v>0</v>
      </c>
      <c r="AR213" s="194" t="s">
        <v>264</v>
      </c>
      <c r="AT213" s="194" t="s">
        <v>153</v>
      </c>
      <c r="AU213" s="194" t="s">
        <v>14</v>
      </c>
      <c r="AY213" s="17" t="s">
        <v>151</v>
      </c>
      <c r="BE213" s="195">
        <f t="shared" si="24"/>
        <v>0</v>
      </c>
      <c r="BF213" s="195">
        <f t="shared" si="25"/>
        <v>0</v>
      </c>
      <c r="BG213" s="195">
        <f t="shared" si="26"/>
        <v>0</v>
      </c>
      <c r="BH213" s="195">
        <f t="shared" si="27"/>
        <v>0</v>
      </c>
      <c r="BI213" s="195">
        <f t="shared" si="28"/>
        <v>0</v>
      </c>
      <c r="BJ213" s="17" t="s">
        <v>14</v>
      </c>
      <c r="BK213" s="195">
        <f t="shared" si="29"/>
        <v>0</v>
      </c>
      <c r="BL213" s="17" t="s">
        <v>264</v>
      </c>
      <c r="BM213" s="194" t="s">
        <v>1142</v>
      </c>
    </row>
    <row r="214" spans="2:63" s="10" customFormat="1" ht="25.9" customHeight="1">
      <c r="B214" s="169"/>
      <c r="C214" s="170"/>
      <c r="D214" s="171" t="s">
        <v>77</v>
      </c>
      <c r="E214" s="172" t="s">
        <v>1906</v>
      </c>
      <c r="F214" s="172" t="s">
        <v>1907</v>
      </c>
      <c r="G214" s="170"/>
      <c r="H214" s="170"/>
      <c r="I214" s="173"/>
      <c r="J214" s="174">
        <f>BK214</f>
        <v>0</v>
      </c>
      <c r="K214" s="170"/>
      <c r="L214" s="175"/>
      <c r="M214" s="176"/>
      <c r="N214" s="177"/>
      <c r="O214" s="177"/>
      <c r="P214" s="178">
        <f>SUM(P215:P239)</f>
        <v>0</v>
      </c>
      <c r="Q214" s="177"/>
      <c r="R214" s="178">
        <f>SUM(R215:R239)</f>
        <v>0</v>
      </c>
      <c r="S214" s="177"/>
      <c r="T214" s="179">
        <f>SUM(T215:T239)</f>
        <v>0</v>
      </c>
      <c r="AR214" s="180" t="s">
        <v>87</v>
      </c>
      <c r="AT214" s="181" t="s">
        <v>77</v>
      </c>
      <c r="AU214" s="181" t="s">
        <v>78</v>
      </c>
      <c r="AY214" s="180" t="s">
        <v>151</v>
      </c>
      <c r="BK214" s="182">
        <f>SUM(BK215:BK239)</f>
        <v>0</v>
      </c>
    </row>
    <row r="215" spans="2:65" s="1" customFormat="1" ht="16.5" customHeight="1">
      <c r="B215" s="34"/>
      <c r="C215" s="183" t="s">
        <v>696</v>
      </c>
      <c r="D215" s="183" t="s">
        <v>153</v>
      </c>
      <c r="E215" s="184" t="s">
        <v>1908</v>
      </c>
      <c r="F215" s="185" t="s">
        <v>1909</v>
      </c>
      <c r="G215" s="186" t="s">
        <v>1336</v>
      </c>
      <c r="H215" s="187">
        <v>10</v>
      </c>
      <c r="I215" s="188"/>
      <c r="J215" s="189">
        <f aca="true" t="shared" si="30" ref="J215:J239">ROUND(I215*H215,2)</f>
        <v>0</v>
      </c>
      <c r="K215" s="185" t="s">
        <v>1</v>
      </c>
      <c r="L215" s="38"/>
      <c r="M215" s="190" t="s">
        <v>1</v>
      </c>
      <c r="N215" s="191" t="s">
        <v>43</v>
      </c>
      <c r="O215" s="66"/>
      <c r="P215" s="192">
        <f aca="true" t="shared" si="31" ref="P215:P239">O215*H215</f>
        <v>0</v>
      </c>
      <c r="Q215" s="192">
        <v>0</v>
      </c>
      <c r="R215" s="192">
        <f aca="true" t="shared" si="32" ref="R215:R239">Q215*H215</f>
        <v>0</v>
      </c>
      <c r="S215" s="192">
        <v>0</v>
      </c>
      <c r="T215" s="193">
        <f aca="true" t="shared" si="33" ref="T215:T239">S215*H215</f>
        <v>0</v>
      </c>
      <c r="AR215" s="194" t="s">
        <v>264</v>
      </c>
      <c r="AT215" s="194" t="s">
        <v>153</v>
      </c>
      <c r="AU215" s="194" t="s">
        <v>14</v>
      </c>
      <c r="AY215" s="17" t="s">
        <v>151</v>
      </c>
      <c r="BE215" s="195">
        <f aca="true" t="shared" si="34" ref="BE215:BE239">IF(N215="základní",J215,0)</f>
        <v>0</v>
      </c>
      <c r="BF215" s="195">
        <f aca="true" t="shared" si="35" ref="BF215:BF239">IF(N215="snížená",J215,0)</f>
        <v>0</v>
      </c>
      <c r="BG215" s="195">
        <f aca="true" t="shared" si="36" ref="BG215:BG239">IF(N215="zákl. přenesená",J215,0)</f>
        <v>0</v>
      </c>
      <c r="BH215" s="195">
        <f aca="true" t="shared" si="37" ref="BH215:BH239">IF(N215="sníž. přenesená",J215,0)</f>
        <v>0</v>
      </c>
      <c r="BI215" s="195">
        <f aca="true" t="shared" si="38" ref="BI215:BI239">IF(N215="nulová",J215,0)</f>
        <v>0</v>
      </c>
      <c r="BJ215" s="17" t="s">
        <v>14</v>
      </c>
      <c r="BK215" s="195">
        <f aca="true" t="shared" si="39" ref="BK215:BK239">ROUND(I215*H215,2)</f>
        <v>0</v>
      </c>
      <c r="BL215" s="17" t="s">
        <v>264</v>
      </c>
      <c r="BM215" s="194" t="s">
        <v>1153</v>
      </c>
    </row>
    <row r="216" spans="2:65" s="1" customFormat="1" ht="16.5" customHeight="1">
      <c r="B216" s="34"/>
      <c r="C216" s="183" t="s">
        <v>701</v>
      </c>
      <c r="D216" s="183" t="s">
        <v>153</v>
      </c>
      <c r="E216" s="184" t="s">
        <v>1910</v>
      </c>
      <c r="F216" s="185" t="s">
        <v>1911</v>
      </c>
      <c r="G216" s="186" t="s">
        <v>1336</v>
      </c>
      <c r="H216" s="187">
        <v>8</v>
      </c>
      <c r="I216" s="188"/>
      <c r="J216" s="189">
        <f t="shared" si="30"/>
        <v>0</v>
      </c>
      <c r="K216" s="185" t="s">
        <v>1</v>
      </c>
      <c r="L216" s="38"/>
      <c r="M216" s="190" t="s">
        <v>1</v>
      </c>
      <c r="N216" s="191" t="s">
        <v>43</v>
      </c>
      <c r="O216" s="66"/>
      <c r="P216" s="192">
        <f t="shared" si="31"/>
        <v>0</v>
      </c>
      <c r="Q216" s="192">
        <v>0</v>
      </c>
      <c r="R216" s="192">
        <f t="shared" si="32"/>
        <v>0</v>
      </c>
      <c r="S216" s="192">
        <v>0</v>
      </c>
      <c r="T216" s="193">
        <f t="shared" si="33"/>
        <v>0</v>
      </c>
      <c r="AR216" s="194" t="s">
        <v>264</v>
      </c>
      <c r="AT216" s="194" t="s">
        <v>153</v>
      </c>
      <c r="AU216" s="194" t="s">
        <v>14</v>
      </c>
      <c r="AY216" s="17" t="s">
        <v>151</v>
      </c>
      <c r="BE216" s="195">
        <f t="shared" si="34"/>
        <v>0</v>
      </c>
      <c r="BF216" s="195">
        <f t="shared" si="35"/>
        <v>0</v>
      </c>
      <c r="BG216" s="195">
        <f t="shared" si="36"/>
        <v>0</v>
      </c>
      <c r="BH216" s="195">
        <f t="shared" si="37"/>
        <v>0</v>
      </c>
      <c r="BI216" s="195">
        <f t="shared" si="38"/>
        <v>0</v>
      </c>
      <c r="BJ216" s="17" t="s">
        <v>14</v>
      </c>
      <c r="BK216" s="195">
        <f t="shared" si="39"/>
        <v>0</v>
      </c>
      <c r="BL216" s="17" t="s">
        <v>264</v>
      </c>
      <c r="BM216" s="194" t="s">
        <v>1163</v>
      </c>
    </row>
    <row r="217" spans="2:65" s="1" customFormat="1" ht="16.5" customHeight="1">
      <c r="B217" s="34"/>
      <c r="C217" s="183" t="s">
        <v>706</v>
      </c>
      <c r="D217" s="183" t="s">
        <v>153</v>
      </c>
      <c r="E217" s="184" t="s">
        <v>1912</v>
      </c>
      <c r="F217" s="185" t="s">
        <v>1913</v>
      </c>
      <c r="G217" s="186" t="s">
        <v>1842</v>
      </c>
      <c r="H217" s="187">
        <v>6</v>
      </c>
      <c r="I217" s="188"/>
      <c r="J217" s="189">
        <f t="shared" si="30"/>
        <v>0</v>
      </c>
      <c r="K217" s="185" t="s">
        <v>1</v>
      </c>
      <c r="L217" s="38"/>
      <c r="M217" s="190" t="s">
        <v>1</v>
      </c>
      <c r="N217" s="191" t="s">
        <v>43</v>
      </c>
      <c r="O217" s="66"/>
      <c r="P217" s="192">
        <f t="shared" si="31"/>
        <v>0</v>
      </c>
      <c r="Q217" s="192">
        <v>0</v>
      </c>
      <c r="R217" s="192">
        <f t="shared" si="32"/>
        <v>0</v>
      </c>
      <c r="S217" s="192">
        <v>0</v>
      </c>
      <c r="T217" s="193">
        <f t="shared" si="33"/>
        <v>0</v>
      </c>
      <c r="AR217" s="194" t="s">
        <v>264</v>
      </c>
      <c r="AT217" s="194" t="s">
        <v>153</v>
      </c>
      <c r="AU217" s="194" t="s">
        <v>14</v>
      </c>
      <c r="AY217" s="17" t="s">
        <v>151</v>
      </c>
      <c r="BE217" s="195">
        <f t="shared" si="34"/>
        <v>0</v>
      </c>
      <c r="BF217" s="195">
        <f t="shared" si="35"/>
        <v>0</v>
      </c>
      <c r="BG217" s="195">
        <f t="shared" si="36"/>
        <v>0</v>
      </c>
      <c r="BH217" s="195">
        <f t="shared" si="37"/>
        <v>0</v>
      </c>
      <c r="BI217" s="195">
        <f t="shared" si="38"/>
        <v>0</v>
      </c>
      <c r="BJ217" s="17" t="s">
        <v>14</v>
      </c>
      <c r="BK217" s="195">
        <f t="shared" si="39"/>
        <v>0</v>
      </c>
      <c r="BL217" s="17" t="s">
        <v>264</v>
      </c>
      <c r="BM217" s="194" t="s">
        <v>1167</v>
      </c>
    </row>
    <row r="218" spans="2:65" s="1" customFormat="1" ht="16.5" customHeight="1">
      <c r="B218" s="34"/>
      <c r="C218" s="183" t="s">
        <v>710</v>
      </c>
      <c r="D218" s="183" t="s">
        <v>153</v>
      </c>
      <c r="E218" s="184" t="s">
        <v>1914</v>
      </c>
      <c r="F218" s="185" t="s">
        <v>1915</v>
      </c>
      <c r="G218" s="186" t="s">
        <v>1842</v>
      </c>
      <c r="H218" s="187">
        <v>3</v>
      </c>
      <c r="I218" s="188"/>
      <c r="J218" s="189">
        <f t="shared" si="30"/>
        <v>0</v>
      </c>
      <c r="K218" s="185" t="s">
        <v>1</v>
      </c>
      <c r="L218" s="38"/>
      <c r="M218" s="190" t="s">
        <v>1</v>
      </c>
      <c r="N218" s="191" t="s">
        <v>43</v>
      </c>
      <c r="O218" s="66"/>
      <c r="P218" s="192">
        <f t="shared" si="31"/>
        <v>0</v>
      </c>
      <c r="Q218" s="192">
        <v>0</v>
      </c>
      <c r="R218" s="192">
        <f t="shared" si="32"/>
        <v>0</v>
      </c>
      <c r="S218" s="192">
        <v>0</v>
      </c>
      <c r="T218" s="193">
        <f t="shared" si="33"/>
        <v>0</v>
      </c>
      <c r="AR218" s="194" t="s">
        <v>264</v>
      </c>
      <c r="AT218" s="194" t="s">
        <v>153</v>
      </c>
      <c r="AU218" s="194" t="s">
        <v>14</v>
      </c>
      <c r="AY218" s="17" t="s">
        <v>151</v>
      </c>
      <c r="BE218" s="195">
        <f t="shared" si="34"/>
        <v>0</v>
      </c>
      <c r="BF218" s="195">
        <f t="shared" si="35"/>
        <v>0</v>
      </c>
      <c r="BG218" s="195">
        <f t="shared" si="36"/>
        <v>0</v>
      </c>
      <c r="BH218" s="195">
        <f t="shared" si="37"/>
        <v>0</v>
      </c>
      <c r="BI218" s="195">
        <f t="shared" si="38"/>
        <v>0</v>
      </c>
      <c r="BJ218" s="17" t="s">
        <v>14</v>
      </c>
      <c r="BK218" s="195">
        <f t="shared" si="39"/>
        <v>0</v>
      </c>
      <c r="BL218" s="17" t="s">
        <v>264</v>
      </c>
      <c r="BM218" s="194" t="s">
        <v>1175</v>
      </c>
    </row>
    <row r="219" spans="2:65" s="1" customFormat="1" ht="16.5" customHeight="1">
      <c r="B219" s="34"/>
      <c r="C219" s="183" t="s">
        <v>715</v>
      </c>
      <c r="D219" s="183" t="s">
        <v>153</v>
      </c>
      <c r="E219" s="184" t="s">
        <v>1916</v>
      </c>
      <c r="F219" s="185" t="s">
        <v>1917</v>
      </c>
      <c r="G219" s="186" t="s">
        <v>412</v>
      </c>
      <c r="H219" s="187">
        <v>6</v>
      </c>
      <c r="I219" s="188"/>
      <c r="J219" s="189">
        <f t="shared" si="30"/>
        <v>0</v>
      </c>
      <c r="K219" s="185" t="s">
        <v>1</v>
      </c>
      <c r="L219" s="38"/>
      <c r="M219" s="190" t="s">
        <v>1</v>
      </c>
      <c r="N219" s="191" t="s">
        <v>43</v>
      </c>
      <c r="O219" s="66"/>
      <c r="P219" s="192">
        <f t="shared" si="31"/>
        <v>0</v>
      </c>
      <c r="Q219" s="192">
        <v>0</v>
      </c>
      <c r="R219" s="192">
        <f t="shared" si="32"/>
        <v>0</v>
      </c>
      <c r="S219" s="192">
        <v>0</v>
      </c>
      <c r="T219" s="193">
        <f t="shared" si="33"/>
        <v>0</v>
      </c>
      <c r="AR219" s="194" t="s">
        <v>264</v>
      </c>
      <c r="AT219" s="194" t="s">
        <v>153</v>
      </c>
      <c r="AU219" s="194" t="s">
        <v>14</v>
      </c>
      <c r="AY219" s="17" t="s">
        <v>151</v>
      </c>
      <c r="BE219" s="195">
        <f t="shared" si="34"/>
        <v>0</v>
      </c>
      <c r="BF219" s="195">
        <f t="shared" si="35"/>
        <v>0</v>
      </c>
      <c r="BG219" s="195">
        <f t="shared" si="36"/>
        <v>0</v>
      </c>
      <c r="BH219" s="195">
        <f t="shared" si="37"/>
        <v>0</v>
      </c>
      <c r="BI219" s="195">
        <f t="shared" si="38"/>
        <v>0</v>
      </c>
      <c r="BJ219" s="17" t="s">
        <v>14</v>
      </c>
      <c r="BK219" s="195">
        <f t="shared" si="39"/>
        <v>0</v>
      </c>
      <c r="BL219" s="17" t="s">
        <v>264</v>
      </c>
      <c r="BM219" s="194" t="s">
        <v>1185</v>
      </c>
    </row>
    <row r="220" spans="2:65" s="1" customFormat="1" ht="16.5" customHeight="1">
      <c r="B220" s="34"/>
      <c r="C220" s="183" t="s">
        <v>722</v>
      </c>
      <c r="D220" s="183" t="s">
        <v>153</v>
      </c>
      <c r="E220" s="184" t="s">
        <v>1918</v>
      </c>
      <c r="F220" s="185" t="s">
        <v>1919</v>
      </c>
      <c r="G220" s="186" t="s">
        <v>1336</v>
      </c>
      <c r="H220" s="187">
        <v>11</v>
      </c>
      <c r="I220" s="188"/>
      <c r="J220" s="189">
        <f t="shared" si="30"/>
        <v>0</v>
      </c>
      <c r="K220" s="185" t="s">
        <v>1</v>
      </c>
      <c r="L220" s="38"/>
      <c r="M220" s="190" t="s">
        <v>1</v>
      </c>
      <c r="N220" s="191" t="s">
        <v>43</v>
      </c>
      <c r="O220" s="66"/>
      <c r="P220" s="192">
        <f t="shared" si="31"/>
        <v>0</v>
      </c>
      <c r="Q220" s="192">
        <v>0</v>
      </c>
      <c r="R220" s="192">
        <f t="shared" si="32"/>
        <v>0</v>
      </c>
      <c r="S220" s="192">
        <v>0</v>
      </c>
      <c r="T220" s="193">
        <f t="shared" si="33"/>
        <v>0</v>
      </c>
      <c r="AR220" s="194" t="s">
        <v>264</v>
      </c>
      <c r="AT220" s="194" t="s">
        <v>153</v>
      </c>
      <c r="AU220" s="194" t="s">
        <v>14</v>
      </c>
      <c r="AY220" s="17" t="s">
        <v>151</v>
      </c>
      <c r="BE220" s="195">
        <f t="shared" si="34"/>
        <v>0</v>
      </c>
      <c r="BF220" s="195">
        <f t="shared" si="35"/>
        <v>0</v>
      </c>
      <c r="BG220" s="195">
        <f t="shared" si="36"/>
        <v>0</v>
      </c>
      <c r="BH220" s="195">
        <f t="shared" si="37"/>
        <v>0</v>
      </c>
      <c r="BI220" s="195">
        <f t="shared" si="38"/>
        <v>0</v>
      </c>
      <c r="BJ220" s="17" t="s">
        <v>14</v>
      </c>
      <c r="BK220" s="195">
        <f t="shared" si="39"/>
        <v>0</v>
      </c>
      <c r="BL220" s="17" t="s">
        <v>264</v>
      </c>
      <c r="BM220" s="194" t="s">
        <v>1920</v>
      </c>
    </row>
    <row r="221" spans="2:65" s="1" customFormat="1" ht="16.5" customHeight="1">
      <c r="B221" s="34"/>
      <c r="C221" s="183" t="s">
        <v>727</v>
      </c>
      <c r="D221" s="183" t="s">
        <v>153</v>
      </c>
      <c r="E221" s="184" t="s">
        <v>1921</v>
      </c>
      <c r="F221" s="185" t="s">
        <v>1922</v>
      </c>
      <c r="G221" s="186" t="s">
        <v>1336</v>
      </c>
      <c r="H221" s="187">
        <v>9</v>
      </c>
      <c r="I221" s="188"/>
      <c r="J221" s="189">
        <f t="shared" si="30"/>
        <v>0</v>
      </c>
      <c r="K221" s="185" t="s">
        <v>1</v>
      </c>
      <c r="L221" s="38"/>
      <c r="M221" s="190" t="s">
        <v>1</v>
      </c>
      <c r="N221" s="191" t="s">
        <v>43</v>
      </c>
      <c r="O221" s="66"/>
      <c r="P221" s="192">
        <f t="shared" si="31"/>
        <v>0</v>
      </c>
      <c r="Q221" s="192">
        <v>0</v>
      </c>
      <c r="R221" s="192">
        <f t="shared" si="32"/>
        <v>0</v>
      </c>
      <c r="S221" s="192">
        <v>0</v>
      </c>
      <c r="T221" s="193">
        <f t="shared" si="33"/>
        <v>0</v>
      </c>
      <c r="AR221" s="194" t="s">
        <v>264</v>
      </c>
      <c r="AT221" s="194" t="s">
        <v>153</v>
      </c>
      <c r="AU221" s="194" t="s">
        <v>14</v>
      </c>
      <c r="AY221" s="17" t="s">
        <v>151</v>
      </c>
      <c r="BE221" s="195">
        <f t="shared" si="34"/>
        <v>0</v>
      </c>
      <c r="BF221" s="195">
        <f t="shared" si="35"/>
        <v>0</v>
      </c>
      <c r="BG221" s="195">
        <f t="shared" si="36"/>
        <v>0</v>
      </c>
      <c r="BH221" s="195">
        <f t="shared" si="37"/>
        <v>0</v>
      </c>
      <c r="BI221" s="195">
        <f t="shared" si="38"/>
        <v>0</v>
      </c>
      <c r="BJ221" s="17" t="s">
        <v>14</v>
      </c>
      <c r="BK221" s="195">
        <f t="shared" si="39"/>
        <v>0</v>
      </c>
      <c r="BL221" s="17" t="s">
        <v>264</v>
      </c>
      <c r="BM221" s="194" t="s">
        <v>1199</v>
      </c>
    </row>
    <row r="222" spans="2:65" s="1" customFormat="1" ht="16.5" customHeight="1">
      <c r="B222" s="34"/>
      <c r="C222" s="183" t="s">
        <v>732</v>
      </c>
      <c r="D222" s="183" t="s">
        <v>153</v>
      </c>
      <c r="E222" s="184" t="s">
        <v>1923</v>
      </c>
      <c r="F222" s="185" t="s">
        <v>1924</v>
      </c>
      <c r="G222" s="186" t="s">
        <v>412</v>
      </c>
      <c r="H222" s="187">
        <v>10</v>
      </c>
      <c r="I222" s="188"/>
      <c r="J222" s="189">
        <f t="shared" si="30"/>
        <v>0</v>
      </c>
      <c r="K222" s="185" t="s">
        <v>1</v>
      </c>
      <c r="L222" s="38"/>
      <c r="M222" s="190" t="s">
        <v>1</v>
      </c>
      <c r="N222" s="191" t="s">
        <v>43</v>
      </c>
      <c r="O222" s="66"/>
      <c r="P222" s="192">
        <f t="shared" si="31"/>
        <v>0</v>
      </c>
      <c r="Q222" s="192">
        <v>0</v>
      </c>
      <c r="R222" s="192">
        <f t="shared" si="32"/>
        <v>0</v>
      </c>
      <c r="S222" s="192">
        <v>0</v>
      </c>
      <c r="T222" s="193">
        <f t="shared" si="33"/>
        <v>0</v>
      </c>
      <c r="AR222" s="194" t="s">
        <v>264</v>
      </c>
      <c r="AT222" s="194" t="s">
        <v>153</v>
      </c>
      <c r="AU222" s="194" t="s">
        <v>14</v>
      </c>
      <c r="AY222" s="17" t="s">
        <v>151</v>
      </c>
      <c r="BE222" s="195">
        <f t="shared" si="34"/>
        <v>0</v>
      </c>
      <c r="BF222" s="195">
        <f t="shared" si="35"/>
        <v>0</v>
      </c>
      <c r="BG222" s="195">
        <f t="shared" si="36"/>
        <v>0</v>
      </c>
      <c r="BH222" s="195">
        <f t="shared" si="37"/>
        <v>0</v>
      </c>
      <c r="BI222" s="195">
        <f t="shared" si="38"/>
        <v>0</v>
      </c>
      <c r="BJ222" s="17" t="s">
        <v>14</v>
      </c>
      <c r="BK222" s="195">
        <f t="shared" si="39"/>
        <v>0</v>
      </c>
      <c r="BL222" s="17" t="s">
        <v>264</v>
      </c>
      <c r="BM222" s="194" t="s">
        <v>1211</v>
      </c>
    </row>
    <row r="223" spans="2:65" s="1" customFormat="1" ht="16.5" customHeight="1">
      <c r="B223" s="34"/>
      <c r="C223" s="183" t="s">
        <v>720</v>
      </c>
      <c r="D223" s="183" t="s">
        <v>153</v>
      </c>
      <c r="E223" s="184" t="s">
        <v>1925</v>
      </c>
      <c r="F223" s="185" t="s">
        <v>1926</v>
      </c>
      <c r="G223" s="186" t="s">
        <v>412</v>
      </c>
      <c r="H223" s="187">
        <v>2</v>
      </c>
      <c r="I223" s="188"/>
      <c r="J223" s="189">
        <f t="shared" si="30"/>
        <v>0</v>
      </c>
      <c r="K223" s="185" t="s">
        <v>1</v>
      </c>
      <c r="L223" s="38"/>
      <c r="M223" s="190" t="s">
        <v>1</v>
      </c>
      <c r="N223" s="191" t="s">
        <v>43</v>
      </c>
      <c r="O223" s="66"/>
      <c r="P223" s="192">
        <f t="shared" si="31"/>
        <v>0</v>
      </c>
      <c r="Q223" s="192">
        <v>0</v>
      </c>
      <c r="R223" s="192">
        <f t="shared" si="32"/>
        <v>0</v>
      </c>
      <c r="S223" s="192">
        <v>0</v>
      </c>
      <c r="T223" s="193">
        <f t="shared" si="33"/>
        <v>0</v>
      </c>
      <c r="AR223" s="194" t="s">
        <v>264</v>
      </c>
      <c r="AT223" s="194" t="s">
        <v>153</v>
      </c>
      <c r="AU223" s="194" t="s">
        <v>14</v>
      </c>
      <c r="AY223" s="17" t="s">
        <v>151</v>
      </c>
      <c r="BE223" s="195">
        <f t="shared" si="34"/>
        <v>0</v>
      </c>
      <c r="BF223" s="195">
        <f t="shared" si="35"/>
        <v>0</v>
      </c>
      <c r="BG223" s="195">
        <f t="shared" si="36"/>
        <v>0</v>
      </c>
      <c r="BH223" s="195">
        <f t="shared" si="37"/>
        <v>0</v>
      </c>
      <c r="BI223" s="195">
        <f t="shared" si="38"/>
        <v>0</v>
      </c>
      <c r="BJ223" s="17" t="s">
        <v>14</v>
      </c>
      <c r="BK223" s="195">
        <f t="shared" si="39"/>
        <v>0</v>
      </c>
      <c r="BL223" s="17" t="s">
        <v>264</v>
      </c>
      <c r="BM223" s="194" t="s">
        <v>1221</v>
      </c>
    </row>
    <row r="224" spans="2:65" s="1" customFormat="1" ht="16.5" customHeight="1">
      <c r="B224" s="34"/>
      <c r="C224" s="183" t="s">
        <v>740</v>
      </c>
      <c r="D224" s="183" t="s">
        <v>153</v>
      </c>
      <c r="E224" s="184" t="s">
        <v>1927</v>
      </c>
      <c r="F224" s="185" t="s">
        <v>1928</v>
      </c>
      <c r="G224" s="186" t="s">
        <v>1336</v>
      </c>
      <c r="H224" s="187">
        <v>1</v>
      </c>
      <c r="I224" s="188"/>
      <c r="J224" s="189">
        <f t="shared" si="30"/>
        <v>0</v>
      </c>
      <c r="K224" s="185" t="s">
        <v>1</v>
      </c>
      <c r="L224" s="38"/>
      <c r="M224" s="190" t="s">
        <v>1</v>
      </c>
      <c r="N224" s="191" t="s">
        <v>43</v>
      </c>
      <c r="O224" s="66"/>
      <c r="P224" s="192">
        <f t="shared" si="31"/>
        <v>0</v>
      </c>
      <c r="Q224" s="192">
        <v>0</v>
      </c>
      <c r="R224" s="192">
        <f t="shared" si="32"/>
        <v>0</v>
      </c>
      <c r="S224" s="192">
        <v>0</v>
      </c>
      <c r="T224" s="193">
        <f t="shared" si="33"/>
        <v>0</v>
      </c>
      <c r="AR224" s="194" t="s">
        <v>264</v>
      </c>
      <c r="AT224" s="194" t="s">
        <v>153</v>
      </c>
      <c r="AU224" s="194" t="s">
        <v>14</v>
      </c>
      <c r="AY224" s="17" t="s">
        <v>151</v>
      </c>
      <c r="BE224" s="195">
        <f t="shared" si="34"/>
        <v>0</v>
      </c>
      <c r="BF224" s="195">
        <f t="shared" si="35"/>
        <v>0</v>
      </c>
      <c r="BG224" s="195">
        <f t="shared" si="36"/>
        <v>0</v>
      </c>
      <c r="BH224" s="195">
        <f t="shared" si="37"/>
        <v>0</v>
      </c>
      <c r="BI224" s="195">
        <f t="shared" si="38"/>
        <v>0</v>
      </c>
      <c r="BJ224" s="17" t="s">
        <v>14</v>
      </c>
      <c r="BK224" s="195">
        <f t="shared" si="39"/>
        <v>0</v>
      </c>
      <c r="BL224" s="17" t="s">
        <v>264</v>
      </c>
      <c r="BM224" s="194" t="s">
        <v>1231</v>
      </c>
    </row>
    <row r="225" spans="2:65" s="1" customFormat="1" ht="16.5" customHeight="1">
      <c r="B225" s="34"/>
      <c r="C225" s="183" t="s">
        <v>744</v>
      </c>
      <c r="D225" s="183" t="s">
        <v>153</v>
      </c>
      <c r="E225" s="184" t="s">
        <v>1929</v>
      </c>
      <c r="F225" s="185" t="s">
        <v>1930</v>
      </c>
      <c r="G225" s="186" t="s">
        <v>412</v>
      </c>
      <c r="H225" s="187">
        <v>12</v>
      </c>
      <c r="I225" s="188"/>
      <c r="J225" s="189">
        <f t="shared" si="30"/>
        <v>0</v>
      </c>
      <c r="K225" s="185" t="s">
        <v>1</v>
      </c>
      <c r="L225" s="38"/>
      <c r="M225" s="190" t="s">
        <v>1</v>
      </c>
      <c r="N225" s="191" t="s">
        <v>43</v>
      </c>
      <c r="O225" s="66"/>
      <c r="P225" s="192">
        <f t="shared" si="31"/>
        <v>0</v>
      </c>
      <c r="Q225" s="192">
        <v>0</v>
      </c>
      <c r="R225" s="192">
        <f t="shared" si="32"/>
        <v>0</v>
      </c>
      <c r="S225" s="192">
        <v>0</v>
      </c>
      <c r="T225" s="193">
        <f t="shared" si="33"/>
        <v>0</v>
      </c>
      <c r="AR225" s="194" t="s">
        <v>264</v>
      </c>
      <c r="AT225" s="194" t="s">
        <v>153</v>
      </c>
      <c r="AU225" s="194" t="s">
        <v>14</v>
      </c>
      <c r="AY225" s="17" t="s">
        <v>151</v>
      </c>
      <c r="BE225" s="195">
        <f t="shared" si="34"/>
        <v>0</v>
      </c>
      <c r="BF225" s="195">
        <f t="shared" si="35"/>
        <v>0</v>
      </c>
      <c r="BG225" s="195">
        <f t="shared" si="36"/>
        <v>0</v>
      </c>
      <c r="BH225" s="195">
        <f t="shared" si="37"/>
        <v>0</v>
      </c>
      <c r="BI225" s="195">
        <f t="shared" si="38"/>
        <v>0</v>
      </c>
      <c r="BJ225" s="17" t="s">
        <v>14</v>
      </c>
      <c r="BK225" s="195">
        <f t="shared" si="39"/>
        <v>0</v>
      </c>
      <c r="BL225" s="17" t="s">
        <v>264</v>
      </c>
      <c r="BM225" s="194" t="s">
        <v>1242</v>
      </c>
    </row>
    <row r="226" spans="2:65" s="1" customFormat="1" ht="16.5" customHeight="1">
      <c r="B226" s="34"/>
      <c r="C226" s="183" t="s">
        <v>748</v>
      </c>
      <c r="D226" s="183" t="s">
        <v>153</v>
      </c>
      <c r="E226" s="184" t="s">
        <v>1931</v>
      </c>
      <c r="F226" s="185" t="s">
        <v>1932</v>
      </c>
      <c r="G226" s="186" t="s">
        <v>412</v>
      </c>
      <c r="H226" s="187">
        <v>10</v>
      </c>
      <c r="I226" s="188"/>
      <c r="J226" s="189">
        <f t="shared" si="30"/>
        <v>0</v>
      </c>
      <c r="K226" s="185" t="s">
        <v>1</v>
      </c>
      <c r="L226" s="38"/>
      <c r="M226" s="190" t="s">
        <v>1</v>
      </c>
      <c r="N226" s="191" t="s">
        <v>43</v>
      </c>
      <c r="O226" s="66"/>
      <c r="P226" s="192">
        <f t="shared" si="31"/>
        <v>0</v>
      </c>
      <c r="Q226" s="192">
        <v>0</v>
      </c>
      <c r="R226" s="192">
        <f t="shared" si="32"/>
        <v>0</v>
      </c>
      <c r="S226" s="192">
        <v>0</v>
      </c>
      <c r="T226" s="193">
        <f t="shared" si="33"/>
        <v>0</v>
      </c>
      <c r="AR226" s="194" t="s">
        <v>264</v>
      </c>
      <c r="AT226" s="194" t="s">
        <v>153</v>
      </c>
      <c r="AU226" s="194" t="s">
        <v>14</v>
      </c>
      <c r="AY226" s="17" t="s">
        <v>151</v>
      </c>
      <c r="BE226" s="195">
        <f t="shared" si="34"/>
        <v>0</v>
      </c>
      <c r="BF226" s="195">
        <f t="shared" si="35"/>
        <v>0</v>
      </c>
      <c r="BG226" s="195">
        <f t="shared" si="36"/>
        <v>0</v>
      </c>
      <c r="BH226" s="195">
        <f t="shared" si="37"/>
        <v>0</v>
      </c>
      <c r="BI226" s="195">
        <f t="shared" si="38"/>
        <v>0</v>
      </c>
      <c r="BJ226" s="17" t="s">
        <v>14</v>
      </c>
      <c r="BK226" s="195">
        <f t="shared" si="39"/>
        <v>0</v>
      </c>
      <c r="BL226" s="17" t="s">
        <v>264</v>
      </c>
      <c r="BM226" s="194" t="s">
        <v>1124</v>
      </c>
    </row>
    <row r="227" spans="2:65" s="1" customFormat="1" ht="24" customHeight="1">
      <c r="B227" s="34"/>
      <c r="C227" s="183" t="s">
        <v>753</v>
      </c>
      <c r="D227" s="183" t="s">
        <v>153</v>
      </c>
      <c r="E227" s="184" t="s">
        <v>1933</v>
      </c>
      <c r="F227" s="185" t="s">
        <v>1934</v>
      </c>
      <c r="G227" s="186" t="s">
        <v>412</v>
      </c>
      <c r="H227" s="187">
        <v>12</v>
      </c>
      <c r="I227" s="188"/>
      <c r="J227" s="189">
        <f t="shared" si="30"/>
        <v>0</v>
      </c>
      <c r="K227" s="185" t="s">
        <v>1</v>
      </c>
      <c r="L227" s="38"/>
      <c r="M227" s="190" t="s">
        <v>1</v>
      </c>
      <c r="N227" s="191" t="s">
        <v>43</v>
      </c>
      <c r="O227" s="66"/>
      <c r="P227" s="192">
        <f t="shared" si="31"/>
        <v>0</v>
      </c>
      <c r="Q227" s="192">
        <v>0</v>
      </c>
      <c r="R227" s="192">
        <f t="shared" si="32"/>
        <v>0</v>
      </c>
      <c r="S227" s="192">
        <v>0</v>
      </c>
      <c r="T227" s="193">
        <f t="shared" si="33"/>
        <v>0</v>
      </c>
      <c r="AR227" s="194" t="s">
        <v>264</v>
      </c>
      <c r="AT227" s="194" t="s">
        <v>153</v>
      </c>
      <c r="AU227" s="194" t="s">
        <v>14</v>
      </c>
      <c r="AY227" s="17" t="s">
        <v>151</v>
      </c>
      <c r="BE227" s="195">
        <f t="shared" si="34"/>
        <v>0</v>
      </c>
      <c r="BF227" s="195">
        <f t="shared" si="35"/>
        <v>0</v>
      </c>
      <c r="BG227" s="195">
        <f t="shared" si="36"/>
        <v>0</v>
      </c>
      <c r="BH227" s="195">
        <f t="shared" si="37"/>
        <v>0</v>
      </c>
      <c r="BI227" s="195">
        <f t="shared" si="38"/>
        <v>0</v>
      </c>
      <c r="BJ227" s="17" t="s">
        <v>14</v>
      </c>
      <c r="BK227" s="195">
        <f t="shared" si="39"/>
        <v>0</v>
      </c>
      <c r="BL227" s="17" t="s">
        <v>264</v>
      </c>
      <c r="BM227" s="194" t="s">
        <v>791</v>
      </c>
    </row>
    <row r="228" spans="2:65" s="1" customFormat="1" ht="16.5" customHeight="1">
      <c r="B228" s="34"/>
      <c r="C228" s="183" t="s">
        <v>758</v>
      </c>
      <c r="D228" s="183" t="s">
        <v>153</v>
      </c>
      <c r="E228" s="184" t="s">
        <v>1935</v>
      </c>
      <c r="F228" s="185" t="s">
        <v>1936</v>
      </c>
      <c r="G228" s="186" t="s">
        <v>412</v>
      </c>
      <c r="H228" s="187">
        <v>1</v>
      </c>
      <c r="I228" s="188"/>
      <c r="J228" s="189">
        <f t="shared" si="30"/>
        <v>0</v>
      </c>
      <c r="K228" s="185" t="s">
        <v>1</v>
      </c>
      <c r="L228" s="38"/>
      <c r="M228" s="190" t="s">
        <v>1</v>
      </c>
      <c r="N228" s="191" t="s">
        <v>43</v>
      </c>
      <c r="O228" s="66"/>
      <c r="P228" s="192">
        <f t="shared" si="31"/>
        <v>0</v>
      </c>
      <c r="Q228" s="192">
        <v>0</v>
      </c>
      <c r="R228" s="192">
        <f t="shared" si="32"/>
        <v>0</v>
      </c>
      <c r="S228" s="192">
        <v>0</v>
      </c>
      <c r="T228" s="193">
        <f t="shared" si="33"/>
        <v>0</v>
      </c>
      <c r="AR228" s="194" t="s">
        <v>264</v>
      </c>
      <c r="AT228" s="194" t="s">
        <v>153</v>
      </c>
      <c r="AU228" s="194" t="s">
        <v>14</v>
      </c>
      <c r="AY228" s="17" t="s">
        <v>151</v>
      </c>
      <c r="BE228" s="195">
        <f t="shared" si="34"/>
        <v>0</v>
      </c>
      <c r="BF228" s="195">
        <f t="shared" si="35"/>
        <v>0</v>
      </c>
      <c r="BG228" s="195">
        <f t="shared" si="36"/>
        <v>0</v>
      </c>
      <c r="BH228" s="195">
        <f t="shared" si="37"/>
        <v>0</v>
      </c>
      <c r="BI228" s="195">
        <f t="shared" si="38"/>
        <v>0</v>
      </c>
      <c r="BJ228" s="17" t="s">
        <v>14</v>
      </c>
      <c r="BK228" s="195">
        <f t="shared" si="39"/>
        <v>0</v>
      </c>
      <c r="BL228" s="17" t="s">
        <v>264</v>
      </c>
      <c r="BM228" s="194" t="s">
        <v>801</v>
      </c>
    </row>
    <row r="229" spans="2:65" s="1" customFormat="1" ht="16.5" customHeight="1">
      <c r="B229" s="34"/>
      <c r="C229" s="183" t="s">
        <v>762</v>
      </c>
      <c r="D229" s="183" t="s">
        <v>153</v>
      </c>
      <c r="E229" s="184" t="s">
        <v>1937</v>
      </c>
      <c r="F229" s="185" t="s">
        <v>1938</v>
      </c>
      <c r="G229" s="186" t="s">
        <v>412</v>
      </c>
      <c r="H229" s="187">
        <v>1</v>
      </c>
      <c r="I229" s="188"/>
      <c r="J229" s="189">
        <f t="shared" si="30"/>
        <v>0</v>
      </c>
      <c r="K229" s="185" t="s">
        <v>1</v>
      </c>
      <c r="L229" s="38"/>
      <c r="M229" s="190" t="s">
        <v>1</v>
      </c>
      <c r="N229" s="191" t="s">
        <v>43</v>
      </c>
      <c r="O229" s="66"/>
      <c r="P229" s="192">
        <f t="shared" si="31"/>
        <v>0</v>
      </c>
      <c r="Q229" s="192">
        <v>0</v>
      </c>
      <c r="R229" s="192">
        <f t="shared" si="32"/>
        <v>0</v>
      </c>
      <c r="S229" s="192">
        <v>0</v>
      </c>
      <c r="T229" s="193">
        <f t="shared" si="33"/>
        <v>0</v>
      </c>
      <c r="AR229" s="194" t="s">
        <v>264</v>
      </c>
      <c r="AT229" s="194" t="s">
        <v>153</v>
      </c>
      <c r="AU229" s="194" t="s">
        <v>14</v>
      </c>
      <c r="AY229" s="17" t="s">
        <v>151</v>
      </c>
      <c r="BE229" s="195">
        <f t="shared" si="34"/>
        <v>0</v>
      </c>
      <c r="BF229" s="195">
        <f t="shared" si="35"/>
        <v>0</v>
      </c>
      <c r="BG229" s="195">
        <f t="shared" si="36"/>
        <v>0</v>
      </c>
      <c r="BH229" s="195">
        <f t="shared" si="37"/>
        <v>0</v>
      </c>
      <c r="BI229" s="195">
        <f t="shared" si="38"/>
        <v>0</v>
      </c>
      <c r="BJ229" s="17" t="s">
        <v>14</v>
      </c>
      <c r="BK229" s="195">
        <f t="shared" si="39"/>
        <v>0</v>
      </c>
      <c r="BL229" s="17" t="s">
        <v>264</v>
      </c>
      <c r="BM229" s="194" t="s">
        <v>775</v>
      </c>
    </row>
    <row r="230" spans="2:65" s="1" customFormat="1" ht="16.5" customHeight="1">
      <c r="B230" s="34"/>
      <c r="C230" s="183" t="s">
        <v>769</v>
      </c>
      <c r="D230" s="183" t="s">
        <v>153</v>
      </c>
      <c r="E230" s="184" t="s">
        <v>1939</v>
      </c>
      <c r="F230" s="185" t="s">
        <v>1940</v>
      </c>
      <c r="G230" s="186" t="s">
        <v>1336</v>
      </c>
      <c r="H230" s="187">
        <v>1</v>
      </c>
      <c r="I230" s="188"/>
      <c r="J230" s="189">
        <f t="shared" si="30"/>
        <v>0</v>
      </c>
      <c r="K230" s="185" t="s">
        <v>1</v>
      </c>
      <c r="L230" s="38"/>
      <c r="M230" s="190" t="s">
        <v>1</v>
      </c>
      <c r="N230" s="191" t="s">
        <v>43</v>
      </c>
      <c r="O230" s="66"/>
      <c r="P230" s="192">
        <f t="shared" si="31"/>
        <v>0</v>
      </c>
      <c r="Q230" s="192">
        <v>0</v>
      </c>
      <c r="R230" s="192">
        <f t="shared" si="32"/>
        <v>0</v>
      </c>
      <c r="S230" s="192">
        <v>0</v>
      </c>
      <c r="T230" s="193">
        <f t="shared" si="33"/>
        <v>0</v>
      </c>
      <c r="AR230" s="194" t="s">
        <v>264</v>
      </c>
      <c r="AT230" s="194" t="s">
        <v>153</v>
      </c>
      <c r="AU230" s="194" t="s">
        <v>14</v>
      </c>
      <c r="AY230" s="17" t="s">
        <v>151</v>
      </c>
      <c r="BE230" s="195">
        <f t="shared" si="34"/>
        <v>0</v>
      </c>
      <c r="BF230" s="195">
        <f t="shared" si="35"/>
        <v>0</v>
      </c>
      <c r="BG230" s="195">
        <f t="shared" si="36"/>
        <v>0</v>
      </c>
      <c r="BH230" s="195">
        <f t="shared" si="37"/>
        <v>0</v>
      </c>
      <c r="BI230" s="195">
        <f t="shared" si="38"/>
        <v>0</v>
      </c>
      <c r="BJ230" s="17" t="s">
        <v>14</v>
      </c>
      <c r="BK230" s="195">
        <f t="shared" si="39"/>
        <v>0</v>
      </c>
      <c r="BL230" s="17" t="s">
        <v>264</v>
      </c>
      <c r="BM230" s="194" t="s">
        <v>1941</v>
      </c>
    </row>
    <row r="231" spans="2:65" s="1" customFormat="1" ht="16.5" customHeight="1">
      <c r="B231" s="34"/>
      <c r="C231" s="183" t="s">
        <v>781</v>
      </c>
      <c r="D231" s="183" t="s">
        <v>153</v>
      </c>
      <c r="E231" s="184" t="s">
        <v>1942</v>
      </c>
      <c r="F231" s="185" t="s">
        <v>1943</v>
      </c>
      <c r="G231" s="186" t="s">
        <v>1336</v>
      </c>
      <c r="H231" s="187">
        <v>1</v>
      </c>
      <c r="I231" s="188"/>
      <c r="J231" s="189">
        <f t="shared" si="30"/>
        <v>0</v>
      </c>
      <c r="K231" s="185" t="s">
        <v>1</v>
      </c>
      <c r="L231" s="38"/>
      <c r="M231" s="190" t="s">
        <v>1</v>
      </c>
      <c r="N231" s="191" t="s">
        <v>43</v>
      </c>
      <c r="O231" s="66"/>
      <c r="P231" s="192">
        <f t="shared" si="31"/>
        <v>0</v>
      </c>
      <c r="Q231" s="192">
        <v>0</v>
      </c>
      <c r="R231" s="192">
        <f t="shared" si="32"/>
        <v>0</v>
      </c>
      <c r="S231" s="192">
        <v>0</v>
      </c>
      <c r="T231" s="193">
        <f t="shared" si="33"/>
        <v>0</v>
      </c>
      <c r="AR231" s="194" t="s">
        <v>264</v>
      </c>
      <c r="AT231" s="194" t="s">
        <v>153</v>
      </c>
      <c r="AU231" s="194" t="s">
        <v>14</v>
      </c>
      <c r="AY231" s="17" t="s">
        <v>151</v>
      </c>
      <c r="BE231" s="195">
        <f t="shared" si="34"/>
        <v>0</v>
      </c>
      <c r="BF231" s="195">
        <f t="shared" si="35"/>
        <v>0</v>
      </c>
      <c r="BG231" s="195">
        <f t="shared" si="36"/>
        <v>0</v>
      </c>
      <c r="BH231" s="195">
        <f t="shared" si="37"/>
        <v>0</v>
      </c>
      <c r="BI231" s="195">
        <f t="shared" si="38"/>
        <v>0</v>
      </c>
      <c r="BJ231" s="17" t="s">
        <v>14</v>
      </c>
      <c r="BK231" s="195">
        <f t="shared" si="39"/>
        <v>0</v>
      </c>
      <c r="BL231" s="17" t="s">
        <v>264</v>
      </c>
      <c r="BM231" s="194" t="s">
        <v>1944</v>
      </c>
    </row>
    <row r="232" spans="2:65" s="1" customFormat="1" ht="16.5" customHeight="1">
      <c r="B232" s="34"/>
      <c r="C232" s="183" t="s">
        <v>785</v>
      </c>
      <c r="D232" s="183" t="s">
        <v>153</v>
      </c>
      <c r="E232" s="184" t="s">
        <v>1945</v>
      </c>
      <c r="F232" s="185" t="s">
        <v>1946</v>
      </c>
      <c r="G232" s="186" t="s">
        <v>412</v>
      </c>
      <c r="H232" s="187">
        <v>1</v>
      </c>
      <c r="I232" s="188"/>
      <c r="J232" s="189">
        <f t="shared" si="30"/>
        <v>0</v>
      </c>
      <c r="K232" s="185" t="s">
        <v>1</v>
      </c>
      <c r="L232" s="38"/>
      <c r="M232" s="190" t="s">
        <v>1</v>
      </c>
      <c r="N232" s="191" t="s">
        <v>43</v>
      </c>
      <c r="O232" s="66"/>
      <c r="P232" s="192">
        <f t="shared" si="31"/>
        <v>0</v>
      </c>
      <c r="Q232" s="192">
        <v>0</v>
      </c>
      <c r="R232" s="192">
        <f t="shared" si="32"/>
        <v>0</v>
      </c>
      <c r="S232" s="192">
        <v>0</v>
      </c>
      <c r="T232" s="193">
        <f t="shared" si="33"/>
        <v>0</v>
      </c>
      <c r="AR232" s="194" t="s">
        <v>264</v>
      </c>
      <c r="AT232" s="194" t="s">
        <v>153</v>
      </c>
      <c r="AU232" s="194" t="s">
        <v>14</v>
      </c>
      <c r="AY232" s="17" t="s">
        <v>151</v>
      </c>
      <c r="BE232" s="195">
        <f t="shared" si="34"/>
        <v>0</v>
      </c>
      <c r="BF232" s="195">
        <f t="shared" si="35"/>
        <v>0</v>
      </c>
      <c r="BG232" s="195">
        <f t="shared" si="36"/>
        <v>0</v>
      </c>
      <c r="BH232" s="195">
        <f t="shared" si="37"/>
        <v>0</v>
      </c>
      <c r="BI232" s="195">
        <f t="shared" si="38"/>
        <v>0</v>
      </c>
      <c r="BJ232" s="17" t="s">
        <v>14</v>
      </c>
      <c r="BK232" s="195">
        <f t="shared" si="39"/>
        <v>0</v>
      </c>
      <c r="BL232" s="17" t="s">
        <v>264</v>
      </c>
      <c r="BM232" s="194" t="s">
        <v>1947</v>
      </c>
    </row>
    <row r="233" spans="2:65" s="1" customFormat="1" ht="16.5" customHeight="1">
      <c r="B233" s="34"/>
      <c r="C233" s="183" t="s">
        <v>815</v>
      </c>
      <c r="D233" s="183" t="s">
        <v>153</v>
      </c>
      <c r="E233" s="184" t="s">
        <v>1948</v>
      </c>
      <c r="F233" s="185" t="s">
        <v>1949</v>
      </c>
      <c r="G233" s="186" t="s">
        <v>1336</v>
      </c>
      <c r="H233" s="187">
        <v>12</v>
      </c>
      <c r="I233" s="188"/>
      <c r="J233" s="189">
        <f t="shared" si="30"/>
        <v>0</v>
      </c>
      <c r="K233" s="185" t="s">
        <v>1</v>
      </c>
      <c r="L233" s="38"/>
      <c r="M233" s="190" t="s">
        <v>1</v>
      </c>
      <c r="N233" s="191" t="s">
        <v>43</v>
      </c>
      <c r="O233" s="66"/>
      <c r="P233" s="192">
        <f t="shared" si="31"/>
        <v>0</v>
      </c>
      <c r="Q233" s="192">
        <v>0</v>
      </c>
      <c r="R233" s="192">
        <f t="shared" si="32"/>
        <v>0</v>
      </c>
      <c r="S233" s="192">
        <v>0</v>
      </c>
      <c r="T233" s="193">
        <f t="shared" si="33"/>
        <v>0</v>
      </c>
      <c r="AR233" s="194" t="s">
        <v>264</v>
      </c>
      <c r="AT233" s="194" t="s">
        <v>153</v>
      </c>
      <c r="AU233" s="194" t="s">
        <v>14</v>
      </c>
      <c r="AY233" s="17" t="s">
        <v>151</v>
      </c>
      <c r="BE233" s="195">
        <f t="shared" si="34"/>
        <v>0</v>
      </c>
      <c r="BF233" s="195">
        <f t="shared" si="35"/>
        <v>0</v>
      </c>
      <c r="BG233" s="195">
        <f t="shared" si="36"/>
        <v>0</v>
      </c>
      <c r="BH233" s="195">
        <f t="shared" si="37"/>
        <v>0</v>
      </c>
      <c r="BI233" s="195">
        <f t="shared" si="38"/>
        <v>0</v>
      </c>
      <c r="BJ233" s="17" t="s">
        <v>14</v>
      </c>
      <c r="BK233" s="195">
        <f t="shared" si="39"/>
        <v>0</v>
      </c>
      <c r="BL233" s="17" t="s">
        <v>264</v>
      </c>
      <c r="BM233" s="194" t="s">
        <v>1950</v>
      </c>
    </row>
    <row r="234" spans="2:65" s="1" customFormat="1" ht="16.5" customHeight="1">
      <c r="B234" s="34"/>
      <c r="C234" s="183" t="s">
        <v>820</v>
      </c>
      <c r="D234" s="183" t="s">
        <v>153</v>
      </c>
      <c r="E234" s="184" t="s">
        <v>1951</v>
      </c>
      <c r="F234" s="185" t="s">
        <v>1952</v>
      </c>
      <c r="G234" s="186" t="s">
        <v>1336</v>
      </c>
      <c r="H234" s="187">
        <v>1</v>
      </c>
      <c r="I234" s="188"/>
      <c r="J234" s="189">
        <f t="shared" si="30"/>
        <v>0</v>
      </c>
      <c r="K234" s="185" t="s">
        <v>1</v>
      </c>
      <c r="L234" s="38"/>
      <c r="M234" s="190" t="s">
        <v>1</v>
      </c>
      <c r="N234" s="191" t="s">
        <v>43</v>
      </c>
      <c r="O234" s="66"/>
      <c r="P234" s="192">
        <f t="shared" si="31"/>
        <v>0</v>
      </c>
      <c r="Q234" s="192">
        <v>0</v>
      </c>
      <c r="R234" s="192">
        <f t="shared" si="32"/>
        <v>0</v>
      </c>
      <c r="S234" s="192">
        <v>0</v>
      </c>
      <c r="T234" s="193">
        <f t="shared" si="33"/>
        <v>0</v>
      </c>
      <c r="AR234" s="194" t="s">
        <v>264</v>
      </c>
      <c r="AT234" s="194" t="s">
        <v>153</v>
      </c>
      <c r="AU234" s="194" t="s">
        <v>14</v>
      </c>
      <c r="AY234" s="17" t="s">
        <v>151</v>
      </c>
      <c r="BE234" s="195">
        <f t="shared" si="34"/>
        <v>0</v>
      </c>
      <c r="BF234" s="195">
        <f t="shared" si="35"/>
        <v>0</v>
      </c>
      <c r="BG234" s="195">
        <f t="shared" si="36"/>
        <v>0</v>
      </c>
      <c r="BH234" s="195">
        <f t="shared" si="37"/>
        <v>0</v>
      </c>
      <c r="BI234" s="195">
        <f t="shared" si="38"/>
        <v>0</v>
      </c>
      <c r="BJ234" s="17" t="s">
        <v>14</v>
      </c>
      <c r="BK234" s="195">
        <f t="shared" si="39"/>
        <v>0</v>
      </c>
      <c r="BL234" s="17" t="s">
        <v>264</v>
      </c>
      <c r="BM234" s="194" t="s">
        <v>1953</v>
      </c>
    </row>
    <row r="235" spans="2:65" s="1" customFormat="1" ht="16.5" customHeight="1">
      <c r="B235" s="34"/>
      <c r="C235" s="183" t="s">
        <v>825</v>
      </c>
      <c r="D235" s="183" t="s">
        <v>153</v>
      </c>
      <c r="E235" s="184" t="s">
        <v>1954</v>
      </c>
      <c r="F235" s="185" t="s">
        <v>1955</v>
      </c>
      <c r="G235" s="186" t="s">
        <v>412</v>
      </c>
      <c r="H235" s="187">
        <v>1</v>
      </c>
      <c r="I235" s="188"/>
      <c r="J235" s="189">
        <f t="shared" si="30"/>
        <v>0</v>
      </c>
      <c r="K235" s="185" t="s">
        <v>1</v>
      </c>
      <c r="L235" s="38"/>
      <c r="M235" s="190" t="s">
        <v>1</v>
      </c>
      <c r="N235" s="191" t="s">
        <v>43</v>
      </c>
      <c r="O235" s="66"/>
      <c r="P235" s="192">
        <f t="shared" si="31"/>
        <v>0</v>
      </c>
      <c r="Q235" s="192">
        <v>0</v>
      </c>
      <c r="R235" s="192">
        <f t="shared" si="32"/>
        <v>0</v>
      </c>
      <c r="S235" s="192">
        <v>0</v>
      </c>
      <c r="T235" s="193">
        <f t="shared" si="33"/>
        <v>0</v>
      </c>
      <c r="AR235" s="194" t="s">
        <v>264</v>
      </c>
      <c r="AT235" s="194" t="s">
        <v>153</v>
      </c>
      <c r="AU235" s="194" t="s">
        <v>14</v>
      </c>
      <c r="AY235" s="17" t="s">
        <v>151</v>
      </c>
      <c r="BE235" s="195">
        <f t="shared" si="34"/>
        <v>0</v>
      </c>
      <c r="BF235" s="195">
        <f t="shared" si="35"/>
        <v>0</v>
      </c>
      <c r="BG235" s="195">
        <f t="shared" si="36"/>
        <v>0</v>
      </c>
      <c r="BH235" s="195">
        <f t="shared" si="37"/>
        <v>0</v>
      </c>
      <c r="BI235" s="195">
        <f t="shared" si="38"/>
        <v>0</v>
      </c>
      <c r="BJ235" s="17" t="s">
        <v>14</v>
      </c>
      <c r="BK235" s="195">
        <f t="shared" si="39"/>
        <v>0</v>
      </c>
      <c r="BL235" s="17" t="s">
        <v>264</v>
      </c>
      <c r="BM235" s="194" t="s">
        <v>1956</v>
      </c>
    </row>
    <row r="236" spans="2:65" s="1" customFormat="1" ht="16.5" customHeight="1">
      <c r="B236" s="34"/>
      <c r="C236" s="183" t="s">
        <v>831</v>
      </c>
      <c r="D236" s="183" t="s">
        <v>153</v>
      </c>
      <c r="E236" s="184" t="s">
        <v>1957</v>
      </c>
      <c r="F236" s="185" t="s">
        <v>1958</v>
      </c>
      <c r="G236" s="186" t="s">
        <v>412</v>
      </c>
      <c r="H236" s="187">
        <v>12</v>
      </c>
      <c r="I236" s="188"/>
      <c r="J236" s="189">
        <f t="shared" si="30"/>
        <v>0</v>
      </c>
      <c r="K236" s="185" t="s">
        <v>1</v>
      </c>
      <c r="L236" s="38"/>
      <c r="M236" s="190" t="s">
        <v>1</v>
      </c>
      <c r="N236" s="191" t="s">
        <v>43</v>
      </c>
      <c r="O236" s="66"/>
      <c r="P236" s="192">
        <f t="shared" si="31"/>
        <v>0</v>
      </c>
      <c r="Q236" s="192">
        <v>0</v>
      </c>
      <c r="R236" s="192">
        <f t="shared" si="32"/>
        <v>0</v>
      </c>
      <c r="S236" s="192">
        <v>0</v>
      </c>
      <c r="T236" s="193">
        <f t="shared" si="33"/>
        <v>0</v>
      </c>
      <c r="AR236" s="194" t="s">
        <v>264</v>
      </c>
      <c r="AT236" s="194" t="s">
        <v>153</v>
      </c>
      <c r="AU236" s="194" t="s">
        <v>14</v>
      </c>
      <c r="AY236" s="17" t="s">
        <v>151</v>
      </c>
      <c r="BE236" s="195">
        <f t="shared" si="34"/>
        <v>0</v>
      </c>
      <c r="BF236" s="195">
        <f t="shared" si="35"/>
        <v>0</v>
      </c>
      <c r="BG236" s="195">
        <f t="shared" si="36"/>
        <v>0</v>
      </c>
      <c r="BH236" s="195">
        <f t="shared" si="37"/>
        <v>0</v>
      </c>
      <c r="BI236" s="195">
        <f t="shared" si="38"/>
        <v>0</v>
      </c>
      <c r="BJ236" s="17" t="s">
        <v>14</v>
      </c>
      <c r="BK236" s="195">
        <f t="shared" si="39"/>
        <v>0</v>
      </c>
      <c r="BL236" s="17" t="s">
        <v>264</v>
      </c>
      <c r="BM236" s="194" t="s">
        <v>1959</v>
      </c>
    </row>
    <row r="237" spans="2:65" s="1" customFormat="1" ht="16.5" customHeight="1">
      <c r="B237" s="34"/>
      <c r="C237" s="183" t="s">
        <v>835</v>
      </c>
      <c r="D237" s="183" t="s">
        <v>153</v>
      </c>
      <c r="E237" s="184" t="s">
        <v>1960</v>
      </c>
      <c r="F237" s="185" t="s">
        <v>1961</v>
      </c>
      <c r="G237" s="186" t="s">
        <v>1336</v>
      </c>
      <c r="H237" s="187">
        <v>9</v>
      </c>
      <c r="I237" s="188"/>
      <c r="J237" s="189">
        <f t="shared" si="30"/>
        <v>0</v>
      </c>
      <c r="K237" s="185" t="s">
        <v>1</v>
      </c>
      <c r="L237" s="38"/>
      <c r="M237" s="190" t="s">
        <v>1</v>
      </c>
      <c r="N237" s="191" t="s">
        <v>43</v>
      </c>
      <c r="O237" s="66"/>
      <c r="P237" s="192">
        <f t="shared" si="31"/>
        <v>0</v>
      </c>
      <c r="Q237" s="192">
        <v>0</v>
      </c>
      <c r="R237" s="192">
        <f t="shared" si="32"/>
        <v>0</v>
      </c>
      <c r="S237" s="192">
        <v>0</v>
      </c>
      <c r="T237" s="193">
        <f t="shared" si="33"/>
        <v>0</v>
      </c>
      <c r="AR237" s="194" t="s">
        <v>264</v>
      </c>
      <c r="AT237" s="194" t="s">
        <v>153</v>
      </c>
      <c r="AU237" s="194" t="s">
        <v>14</v>
      </c>
      <c r="AY237" s="17" t="s">
        <v>151</v>
      </c>
      <c r="BE237" s="195">
        <f t="shared" si="34"/>
        <v>0</v>
      </c>
      <c r="BF237" s="195">
        <f t="shared" si="35"/>
        <v>0</v>
      </c>
      <c r="BG237" s="195">
        <f t="shared" si="36"/>
        <v>0</v>
      </c>
      <c r="BH237" s="195">
        <f t="shared" si="37"/>
        <v>0</v>
      </c>
      <c r="BI237" s="195">
        <f t="shared" si="38"/>
        <v>0</v>
      </c>
      <c r="BJ237" s="17" t="s">
        <v>14</v>
      </c>
      <c r="BK237" s="195">
        <f t="shared" si="39"/>
        <v>0</v>
      </c>
      <c r="BL237" s="17" t="s">
        <v>264</v>
      </c>
      <c r="BM237" s="194" t="s">
        <v>1962</v>
      </c>
    </row>
    <row r="238" spans="2:65" s="1" customFormat="1" ht="16.5" customHeight="1">
      <c r="B238" s="34"/>
      <c r="C238" s="183" t="s">
        <v>840</v>
      </c>
      <c r="D238" s="183" t="s">
        <v>153</v>
      </c>
      <c r="E238" s="184" t="s">
        <v>1963</v>
      </c>
      <c r="F238" s="185" t="s">
        <v>1964</v>
      </c>
      <c r="G238" s="186" t="s">
        <v>412</v>
      </c>
      <c r="H238" s="187">
        <v>1</v>
      </c>
      <c r="I238" s="188"/>
      <c r="J238" s="189">
        <f t="shared" si="30"/>
        <v>0</v>
      </c>
      <c r="K238" s="185" t="s">
        <v>1</v>
      </c>
      <c r="L238" s="38"/>
      <c r="M238" s="190" t="s">
        <v>1</v>
      </c>
      <c r="N238" s="191" t="s">
        <v>43</v>
      </c>
      <c r="O238" s="66"/>
      <c r="P238" s="192">
        <f t="shared" si="31"/>
        <v>0</v>
      </c>
      <c r="Q238" s="192">
        <v>0</v>
      </c>
      <c r="R238" s="192">
        <f t="shared" si="32"/>
        <v>0</v>
      </c>
      <c r="S238" s="192">
        <v>0</v>
      </c>
      <c r="T238" s="193">
        <f t="shared" si="33"/>
        <v>0</v>
      </c>
      <c r="AR238" s="194" t="s">
        <v>264</v>
      </c>
      <c r="AT238" s="194" t="s">
        <v>153</v>
      </c>
      <c r="AU238" s="194" t="s">
        <v>14</v>
      </c>
      <c r="AY238" s="17" t="s">
        <v>151</v>
      </c>
      <c r="BE238" s="195">
        <f t="shared" si="34"/>
        <v>0</v>
      </c>
      <c r="BF238" s="195">
        <f t="shared" si="35"/>
        <v>0</v>
      </c>
      <c r="BG238" s="195">
        <f t="shared" si="36"/>
        <v>0</v>
      </c>
      <c r="BH238" s="195">
        <f t="shared" si="37"/>
        <v>0</v>
      </c>
      <c r="BI238" s="195">
        <f t="shared" si="38"/>
        <v>0</v>
      </c>
      <c r="BJ238" s="17" t="s">
        <v>14</v>
      </c>
      <c r="BK238" s="195">
        <f t="shared" si="39"/>
        <v>0</v>
      </c>
      <c r="BL238" s="17" t="s">
        <v>264</v>
      </c>
      <c r="BM238" s="194" t="s">
        <v>1965</v>
      </c>
    </row>
    <row r="239" spans="2:65" s="1" customFormat="1" ht="16.5" customHeight="1">
      <c r="B239" s="34"/>
      <c r="C239" s="183" t="s">
        <v>844</v>
      </c>
      <c r="D239" s="183" t="s">
        <v>153</v>
      </c>
      <c r="E239" s="184" t="s">
        <v>1966</v>
      </c>
      <c r="F239" s="185" t="s">
        <v>1967</v>
      </c>
      <c r="G239" s="186" t="s">
        <v>1745</v>
      </c>
      <c r="H239" s="274"/>
      <c r="I239" s="188"/>
      <c r="J239" s="189">
        <f t="shared" si="30"/>
        <v>0</v>
      </c>
      <c r="K239" s="185" t="s">
        <v>1</v>
      </c>
      <c r="L239" s="38"/>
      <c r="M239" s="190" t="s">
        <v>1</v>
      </c>
      <c r="N239" s="191" t="s">
        <v>43</v>
      </c>
      <c r="O239" s="66"/>
      <c r="P239" s="192">
        <f t="shared" si="31"/>
        <v>0</v>
      </c>
      <c r="Q239" s="192">
        <v>0</v>
      </c>
      <c r="R239" s="192">
        <f t="shared" si="32"/>
        <v>0</v>
      </c>
      <c r="S239" s="192">
        <v>0</v>
      </c>
      <c r="T239" s="193">
        <f t="shared" si="33"/>
        <v>0</v>
      </c>
      <c r="AR239" s="194" t="s">
        <v>264</v>
      </c>
      <c r="AT239" s="194" t="s">
        <v>153</v>
      </c>
      <c r="AU239" s="194" t="s">
        <v>14</v>
      </c>
      <c r="AY239" s="17" t="s">
        <v>151</v>
      </c>
      <c r="BE239" s="195">
        <f t="shared" si="34"/>
        <v>0</v>
      </c>
      <c r="BF239" s="195">
        <f t="shared" si="35"/>
        <v>0</v>
      </c>
      <c r="BG239" s="195">
        <f t="shared" si="36"/>
        <v>0</v>
      </c>
      <c r="BH239" s="195">
        <f t="shared" si="37"/>
        <v>0</v>
      </c>
      <c r="BI239" s="195">
        <f t="shared" si="38"/>
        <v>0</v>
      </c>
      <c r="BJ239" s="17" t="s">
        <v>14</v>
      </c>
      <c r="BK239" s="195">
        <f t="shared" si="39"/>
        <v>0</v>
      </c>
      <c r="BL239" s="17" t="s">
        <v>264</v>
      </c>
      <c r="BM239" s="194" t="s">
        <v>1968</v>
      </c>
    </row>
    <row r="240" spans="2:63" s="10" customFormat="1" ht="25.9" customHeight="1">
      <c r="B240" s="169"/>
      <c r="C240" s="170"/>
      <c r="D240" s="171" t="s">
        <v>77</v>
      </c>
      <c r="E240" s="172" t="s">
        <v>1969</v>
      </c>
      <c r="F240" s="172" t="s">
        <v>1970</v>
      </c>
      <c r="G240" s="170"/>
      <c r="H240" s="170"/>
      <c r="I240" s="173"/>
      <c r="J240" s="174">
        <f>BK240</f>
        <v>0</v>
      </c>
      <c r="K240" s="170"/>
      <c r="L240" s="175"/>
      <c r="M240" s="176"/>
      <c r="N240" s="177"/>
      <c r="O240" s="177"/>
      <c r="P240" s="178">
        <f>SUM(P241:P244)</f>
        <v>0</v>
      </c>
      <c r="Q240" s="177"/>
      <c r="R240" s="178">
        <f>SUM(R241:R244)</f>
        <v>0</v>
      </c>
      <c r="S240" s="177"/>
      <c r="T240" s="179">
        <f>SUM(T241:T244)</f>
        <v>0</v>
      </c>
      <c r="AR240" s="180" t="s">
        <v>87</v>
      </c>
      <c r="AT240" s="181" t="s">
        <v>77</v>
      </c>
      <c r="AU240" s="181" t="s">
        <v>78</v>
      </c>
      <c r="AY240" s="180" t="s">
        <v>151</v>
      </c>
      <c r="BK240" s="182">
        <f>SUM(BK241:BK244)</f>
        <v>0</v>
      </c>
    </row>
    <row r="241" spans="2:65" s="1" customFormat="1" ht="16.5" customHeight="1">
      <c r="B241" s="34"/>
      <c r="C241" s="183" t="s">
        <v>849</v>
      </c>
      <c r="D241" s="183" t="s">
        <v>153</v>
      </c>
      <c r="E241" s="184" t="s">
        <v>1971</v>
      </c>
      <c r="F241" s="185" t="s">
        <v>1972</v>
      </c>
      <c r="G241" s="186" t="s">
        <v>412</v>
      </c>
      <c r="H241" s="187">
        <v>1</v>
      </c>
      <c r="I241" s="188"/>
      <c r="J241" s="189">
        <f>ROUND(I241*H241,2)</f>
        <v>0</v>
      </c>
      <c r="K241" s="185" t="s">
        <v>1</v>
      </c>
      <c r="L241" s="38"/>
      <c r="M241" s="190" t="s">
        <v>1</v>
      </c>
      <c r="N241" s="191" t="s">
        <v>43</v>
      </c>
      <c r="O241" s="66"/>
      <c r="P241" s="192">
        <f>O241*H241</f>
        <v>0</v>
      </c>
      <c r="Q241" s="192">
        <v>0</v>
      </c>
      <c r="R241" s="192">
        <f>Q241*H241</f>
        <v>0</v>
      </c>
      <c r="S241" s="192">
        <v>0</v>
      </c>
      <c r="T241" s="193">
        <f>S241*H241</f>
        <v>0</v>
      </c>
      <c r="AR241" s="194" t="s">
        <v>264</v>
      </c>
      <c r="AT241" s="194" t="s">
        <v>153</v>
      </c>
      <c r="AU241" s="194" t="s">
        <v>14</v>
      </c>
      <c r="AY241" s="17" t="s">
        <v>151</v>
      </c>
      <c r="BE241" s="195">
        <f>IF(N241="základní",J241,0)</f>
        <v>0</v>
      </c>
      <c r="BF241" s="195">
        <f>IF(N241="snížená",J241,0)</f>
        <v>0</v>
      </c>
      <c r="BG241" s="195">
        <f>IF(N241="zákl. přenesená",J241,0)</f>
        <v>0</v>
      </c>
      <c r="BH241" s="195">
        <f>IF(N241="sníž. přenesená",J241,0)</f>
        <v>0</v>
      </c>
      <c r="BI241" s="195">
        <f>IF(N241="nulová",J241,0)</f>
        <v>0</v>
      </c>
      <c r="BJ241" s="17" t="s">
        <v>14</v>
      </c>
      <c r="BK241" s="195">
        <f>ROUND(I241*H241,2)</f>
        <v>0</v>
      </c>
      <c r="BL241" s="17" t="s">
        <v>264</v>
      </c>
      <c r="BM241" s="194" t="s">
        <v>1973</v>
      </c>
    </row>
    <row r="242" spans="2:65" s="1" customFormat="1" ht="16.5" customHeight="1">
      <c r="B242" s="34"/>
      <c r="C242" s="183" t="s">
        <v>855</v>
      </c>
      <c r="D242" s="183" t="s">
        <v>153</v>
      </c>
      <c r="E242" s="184" t="s">
        <v>1974</v>
      </c>
      <c r="F242" s="185" t="s">
        <v>1975</v>
      </c>
      <c r="G242" s="186" t="s">
        <v>412</v>
      </c>
      <c r="H242" s="187">
        <v>1</v>
      </c>
      <c r="I242" s="188"/>
      <c r="J242" s="189">
        <f>ROUND(I242*H242,2)</f>
        <v>0</v>
      </c>
      <c r="K242" s="185" t="s">
        <v>1</v>
      </c>
      <c r="L242" s="38"/>
      <c r="M242" s="190" t="s">
        <v>1</v>
      </c>
      <c r="N242" s="191" t="s">
        <v>43</v>
      </c>
      <c r="O242" s="66"/>
      <c r="P242" s="192">
        <f>O242*H242</f>
        <v>0</v>
      </c>
      <c r="Q242" s="192">
        <v>0</v>
      </c>
      <c r="R242" s="192">
        <f>Q242*H242</f>
        <v>0</v>
      </c>
      <c r="S242" s="192">
        <v>0</v>
      </c>
      <c r="T242" s="193">
        <f>S242*H242</f>
        <v>0</v>
      </c>
      <c r="AR242" s="194" t="s">
        <v>264</v>
      </c>
      <c r="AT242" s="194" t="s">
        <v>153</v>
      </c>
      <c r="AU242" s="194" t="s">
        <v>14</v>
      </c>
      <c r="AY242" s="17" t="s">
        <v>151</v>
      </c>
      <c r="BE242" s="195">
        <f>IF(N242="základní",J242,0)</f>
        <v>0</v>
      </c>
      <c r="BF242" s="195">
        <f>IF(N242="snížená",J242,0)</f>
        <v>0</v>
      </c>
      <c r="BG242" s="195">
        <f>IF(N242="zákl. přenesená",J242,0)</f>
        <v>0</v>
      </c>
      <c r="BH242" s="195">
        <f>IF(N242="sníž. přenesená",J242,0)</f>
        <v>0</v>
      </c>
      <c r="BI242" s="195">
        <f>IF(N242="nulová",J242,0)</f>
        <v>0</v>
      </c>
      <c r="BJ242" s="17" t="s">
        <v>14</v>
      </c>
      <c r="BK242" s="195">
        <f>ROUND(I242*H242,2)</f>
        <v>0</v>
      </c>
      <c r="BL242" s="17" t="s">
        <v>264</v>
      </c>
      <c r="BM242" s="194" t="s">
        <v>1976</v>
      </c>
    </row>
    <row r="243" spans="2:65" s="1" customFormat="1" ht="16.5" customHeight="1">
      <c r="B243" s="34"/>
      <c r="C243" s="183" t="s">
        <v>860</v>
      </c>
      <c r="D243" s="183" t="s">
        <v>153</v>
      </c>
      <c r="E243" s="184" t="s">
        <v>1977</v>
      </c>
      <c r="F243" s="185" t="s">
        <v>1978</v>
      </c>
      <c r="G243" s="186" t="s">
        <v>1336</v>
      </c>
      <c r="H243" s="187">
        <v>1</v>
      </c>
      <c r="I243" s="188"/>
      <c r="J243" s="189">
        <f>ROUND(I243*H243,2)</f>
        <v>0</v>
      </c>
      <c r="K243" s="185" t="s">
        <v>1</v>
      </c>
      <c r="L243" s="38"/>
      <c r="M243" s="190" t="s">
        <v>1</v>
      </c>
      <c r="N243" s="191" t="s">
        <v>43</v>
      </c>
      <c r="O243" s="66"/>
      <c r="P243" s="192">
        <f>O243*H243</f>
        <v>0</v>
      </c>
      <c r="Q243" s="192">
        <v>0</v>
      </c>
      <c r="R243" s="192">
        <f>Q243*H243</f>
        <v>0</v>
      </c>
      <c r="S243" s="192">
        <v>0</v>
      </c>
      <c r="T243" s="193">
        <f>S243*H243</f>
        <v>0</v>
      </c>
      <c r="AR243" s="194" t="s">
        <v>264</v>
      </c>
      <c r="AT243" s="194" t="s">
        <v>153</v>
      </c>
      <c r="AU243" s="194" t="s">
        <v>14</v>
      </c>
      <c r="AY243" s="17" t="s">
        <v>151</v>
      </c>
      <c r="BE243" s="195">
        <f>IF(N243="základní",J243,0)</f>
        <v>0</v>
      </c>
      <c r="BF243" s="195">
        <f>IF(N243="snížená",J243,0)</f>
        <v>0</v>
      </c>
      <c r="BG243" s="195">
        <f>IF(N243="zákl. přenesená",J243,0)</f>
        <v>0</v>
      </c>
      <c r="BH243" s="195">
        <f>IF(N243="sníž. přenesená",J243,0)</f>
        <v>0</v>
      </c>
      <c r="BI243" s="195">
        <f>IF(N243="nulová",J243,0)</f>
        <v>0</v>
      </c>
      <c r="BJ243" s="17" t="s">
        <v>14</v>
      </c>
      <c r="BK243" s="195">
        <f>ROUND(I243*H243,2)</f>
        <v>0</v>
      </c>
      <c r="BL243" s="17" t="s">
        <v>264</v>
      </c>
      <c r="BM243" s="194" t="s">
        <v>1979</v>
      </c>
    </row>
    <row r="244" spans="2:65" s="1" customFormat="1" ht="16.5" customHeight="1">
      <c r="B244" s="34"/>
      <c r="C244" s="183" t="s">
        <v>865</v>
      </c>
      <c r="D244" s="183" t="s">
        <v>153</v>
      </c>
      <c r="E244" s="184" t="s">
        <v>1980</v>
      </c>
      <c r="F244" s="185" t="s">
        <v>1981</v>
      </c>
      <c r="G244" s="186" t="s">
        <v>1745</v>
      </c>
      <c r="H244" s="274"/>
      <c r="I244" s="188"/>
      <c r="J244" s="189">
        <f>ROUND(I244*H244,2)</f>
        <v>0</v>
      </c>
      <c r="K244" s="185" t="s">
        <v>1</v>
      </c>
      <c r="L244" s="38"/>
      <c r="M244" s="196" t="s">
        <v>1</v>
      </c>
      <c r="N244" s="197" t="s">
        <v>43</v>
      </c>
      <c r="O244" s="198"/>
      <c r="P244" s="199">
        <f>O244*H244</f>
        <v>0</v>
      </c>
      <c r="Q244" s="199">
        <v>0</v>
      </c>
      <c r="R244" s="199">
        <f>Q244*H244</f>
        <v>0</v>
      </c>
      <c r="S244" s="199">
        <v>0</v>
      </c>
      <c r="T244" s="200">
        <f>S244*H244</f>
        <v>0</v>
      </c>
      <c r="AR244" s="194" t="s">
        <v>264</v>
      </c>
      <c r="AT244" s="194" t="s">
        <v>153</v>
      </c>
      <c r="AU244" s="194" t="s">
        <v>14</v>
      </c>
      <c r="AY244" s="17" t="s">
        <v>151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17" t="s">
        <v>14</v>
      </c>
      <c r="BK244" s="195">
        <f>ROUND(I244*H244,2)</f>
        <v>0</v>
      </c>
      <c r="BL244" s="17" t="s">
        <v>264</v>
      </c>
      <c r="BM244" s="194" t="s">
        <v>1982</v>
      </c>
    </row>
    <row r="245" spans="2:12" s="1" customFormat="1" ht="6.95" customHeight="1">
      <c r="B245" s="49"/>
      <c r="C245" s="50"/>
      <c r="D245" s="50"/>
      <c r="E245" s="50"/>
      <c r="F245" s="50"/>
      <c r="G245" s="50"/>
      <c r="H245" s="50"/>
      <c r="I245" s="142"/>
      <c r="J245" s="50"/>
      <c r="K245" s="50"/>
      <c r="L245" s="38"/>
    </row>
  </sheetData>
  <sheetProtection algorithmName="SHA-512" hashValue="u3fzAWZTi20TlT65f8iz7bVIFWGkITN0sX526ujQN2AL3OpIpVBZjGKvGO/e//QkWCpCal8C8+2Ct/J1PmDs0g==" saltValue="hKIlfDj/US6ze3R4SUD9ejzho/8VjtzWdzCwMsWswxb9BWf8Q0Ve9uHxmwiy0i1fTm8VZQoFJwiDzSwrEJpQWw==" spinCount="100000" sheet="1" objects="1" scenarios="1" formatColumns="0" formatRows="0" autoFilter="0"/>
  <autoFilter ref="C122:K24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Pavel Tuček</cp:lastModifiedBy>
  <dcterms:created xsi:type="dcterms:W3CDTF">2019-06-24T14:05:43Z</dcterms:created>
  <dcterms:modified xsi:type="dcterms:W3CDTF">2019-06-24T14:57:04Z</dcterms:modified>
  <cp:category/>
  <cp:version/>
  <cp:contentType/>
  <cp:contentStatus/>
</cp:coreProperties>
</file>