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0172-1 - Rekultivace sk..." sheetId="2" r:id="rId2"/>
    <sheet name="190172-2 - Vedlejší a ost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'190172-1 - Rekultivace sk...'!$C$85:$L$137</definedName>
    <definedName name="_xlnm.Print_Area" localSheetId="1">'190172-1 - Rekultivace sk...'!$C$4:$K$41,'190172-1 - Rekultivace sk...'!$C$47:$K$67,'190172-1 - Rekultivace sk...'!$C$73:$L$137</definedName>
    <definedName name="_xlnm.Print_Titles" localSheetId="1">'190172-1 - Rekultivace sk...'!$85:$85</definedName>
    <definedName name="_xlnm._FilterDatabase" localSheetId="2" hidden="1">'190172-2 - Vedlejší a ost...'!$C$84:$L$104</definedName>
    <definedName name="_xlnm.Print_Area" localSheetId="2">'190172-2 - Vedlejší a ost...'!$C$4:$K$41,'190172-2 - Vedlejší a ost...'!$C$47:$K$66,'190172-2 - Vedlejší a ost...'!$C$72:$L$104</definedName>
    <definedName name="_xlnm.Print_Titles" localSheetId="2">'190172-2 - Vedlejší a ost...'!$84:$84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04"/>
  <c r="BH104"/>
  <c r="BG104"/>
  <c r="BF104"/>
  <c r="X104"/>
  <c r="V104"/>
  <c r="T104"/>
  <c r="P104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88"/>
  <c r="BH88"/>
  <c r="BG88"/>
  <c r="BF88"/>
  <c r="X88"/>
  <c r="X87"/>
  <c r="X86"/>
  <c r="V88"/>
  <c r="V87"/>
  <c r="V86"/>
  <c r="T88"/>
  <c r="T87"/>
  <c r="T86"/>
  <c r="P88"/>
  <c r="J81"/>
  <c r="F81"/>
  <c r="F79"/>
  <c r="E77"/>
  <c r="J56"/>
  <c r="F56"/>
  <c r="F54"/>
  <c r="E52"/>
  <c r="J24"/>
  <c r="E24"/>
  <c r="J57"/>
  <c r="J23"/>
  <c r="J18"/>
  <c r="E18"/>
  <c r="F82"/>
  <c r="J17"/>
  <c r="J12"/>
  <c r="J79"/>
  <c r="E7"/>
  <c r="E75"/>
  <c i="2" r="K39"/>
  <c r="K38"/>
  <c i="1" r="BA55"/>
  <c i="2" r="K37"/>
  <c i="1" r="AZ55"/>
  <c i="2" r="BI136"/>
  <c r="BH136"/>
  <c r="BG136"/>
  <c r="BF136"/>
  <c r="X136"/>
  <c r="X135"/>
  <c r="V136"/>
  <c r="V135"/>
  <c r="T136"/>
  <c r="T135"/>
  <c r="P136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6"/>
  <c r="BH126"/>
  <c r="BG126"/>
  <c r="BF126"/>
  <c r="X126"/>
  <c r="V126"/>
  <c r="T126"/>
  <c r="P126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7"/>
  <c r="BH117"/>
  <c r="BG117"/>
  <c r="BF117"/>
  <c r="X117"/>
  <c r="V117"/>
  <c r="T117"/>
  <c r="P117"/>
  <c r="BI107"/>
  <c r="BH107"/>
  <c r="BG107"/>
  <c r="BF107"/>
  <c r="X107"/>
  <c r="V107"/>
  <c r="T107"/>
  <c r="P107"/>
  <c r="BI98"/>
  <c r="BH98"/>
  <c r="BG98"/>
  <c r="BF98"/>
  <c r="X98"/>
  <c r="V98"/>
  <c r="T98"/>
  <c r="P98"/>
  <c r="BI89"/>
  <c r="BH89"/>
  <c r="BG89"/>
  <c r="BF89"/>
  <c r="X89"/>
  <c r="V89"/>
  <c r="T89"/>
  <c r="P89"/>
  <c r="J82"/>
  <c r="F82"/>
  <c r="F80"/>
  <c r="E78"/>
  <c r="J56"/>
  <c r="F56"/>
  <c r="F54"/>
  <c r="E52"/>
  <c r="J24"/>
  <c r="E24"/>
  <c r="J83"/>
  <c r="J23"/>
  <c r="J18"/>
  <c r="E18"/>
  <c r="F57"/>
  <c r="J17"/>
  <c r="J12"/>
  <c r="J54"/>
  <c r="E7"/>
  <c r="E50"/>
  <c i="1" r="L50"/>
  <c r="AM50"/>
  <c r="AM49"/>
  <c r="L49"/>
  <c r="AM47"/>
  <c r="L47"/>
  <c r="L45"/>
  <c r="L44"/>
  <c i="3" r="Q101"/>
  <c i="2" r="Q131"/>
  <c r="R120"/>
  <c i="3" r="R101"/>
  <c r="Q95"/>
  <c i="2" r="Q120"/>
  <c i="3" r="R104"/>
  <c r="R97"/>
  <c r="Q92"/>
  <c i="2" r="R131"/>
  <c r="R98"/>
  <c r="R117"/>
  <c i="3" r="K104"/>
  <c r="BE104"/>
  <c r="K92"/>
  <c r="BE92"/>
  <c i="2" r="K131"/>
  <c r="BE131"/>
  <c r="K120"/>
  <c r="BE120"/>
  <c i="3" r="K95"/>
  <c r="BE95"/>
  <c r="R94"/>
  <c i="2" r="R126"/>
  <c i="3" r="Q103"/>
  <c r="Q98"/>
  <c i="2" r="R123"/>
  <c i="3" r="R103"/>
  <c r="Q94"/>
  <c i="2" r="R132"/>
  <c r="Q132"/>
  <c i="1" r="AU54"/>
  <c i="3" r="BK88"/>
  <c r="BK87"/>
  <c r="BK86"/>
  <c r="K86"/>
  <c r="K62"/>
  <c i="2" r="BK126"/>
  <c r="BK107"/>
  <c i="3" r="K99"/>
  <c r="BE99"/>
  <c r="Q104"/>
  <c r="K88"/>
  <c i="2" r="R89"/>
  <c i="3" r="Q97"/>
  <c r="Q88"/>
  <c i="2" r="R107"/>
  <c i="3" r="Q99"/>
  <c r="R95"/>
  <c i="2" r="R136"/>
  <c r="Q107"/>
  <c r="R130"/>
  <c i="3" r="BK101"/>
  <c r="K97"/>
  <c r="BE97"/>
  <c i="2" r="K136"/>
  <c r="BE136"/>
  <c r="K130"/>
  <c r="BE130"/>
  <c r="BK117"/>
  <c r="K89"/>
  <c r="BE89"/>
  <c i="3" r="R92"/>
  <c i="2" r="Q130"/>
  <c r="Q98"/>
  <c i="3" r="R99"/>
  <c i="2" r="Q136"/>
  <c r="Q117"/>
  <c r="Q89"/>
  <c i="3" r="R98"/>
  <c r="R88"/>
  <c i="2" r="Q126"/>
  <c r="Q123"/>
  <c i="3" r="K103"/>
  <c r="BE103"/>
  <c r="BK98"/>
  <c i="2" r="BK132"/>
  <c r="BK123"/>
  <c r="K98"/>
  <c r="BE98"/>
  <c i="3" r="BK94"/>
  <c i="2" l="1" r="V88"/>
  <c r="V116"/>
  <c r="T88"/>
  <c r="X88"/>
  <c r="Q116"/>
  <c r="I64"/>
  <c r="T129"/>
  <c r="Q129"/>
  <c r="I65"/>
  <c i="3" r="X96"/>
  <c i="2" r="R88"/>
  <c r="J63"/>
  <c r="X116"/>
  <c r="V129"/>
  <c r="R129"/>
  <c r="J65"/>
  <c i="3" r="V91"/>
  <c r="Q91"/>
  <c r="I64"/>
  <c r="R91"/>
  <c r="J64"/>
  <c r="V96"/>
  <c r="Q96"/>
  <c r="I65"/>
  <c i="2" r="Q88"/>
  <c r="I63"/>
  <c r="T116"/>
  <c r="R116"/>
  <c r="J64"/>
  <c r="X129"/>
  <c i="3" r="T91"/>
  <c r="X91"/>
  <c r="X85"/>
  <c r="T96"/>
  <c r="R96"/>
  <c r="J65"/>
  <c i="2" r="J80"/>
  <c r="F83"/>
  <c i="3" r="F57"/>
  <c r="J82"/>
  <c i="2" r="J57"/>
  <c r="E76"/>
  <c r="Q135"/>
  <c r="I66"/>
  <c i="3" r="E50"/>
  <c r="K87"/>
  <c r="K63"/>
  <c r="R87"/>
  <c r="R86"/>
  <c r="J62"/>
  <c i="2" r="R135"/>
  <c r="J66"/>
  <c i="3" r="J54"/>
  <c r="BE88"/>
  <c r="Q87"/>
  <c r="Q86"/>
  <c r="Q85"/>
  <c r="I61"/>
  <c r="K30"/>
  <c i="1" r="AS56"/>
  <c i="3" r="K36"/>
  <c i="1" r="AY56"/>
  <c i="3" r="BK99"/>
  <c r="F39"/>
  <c i="1" r="BF56"/>
  <c i="3" r="F37"/>
  <c i="1" r="BD56"/>
  <c i="2" r="BK98"/>
  <c i="3" r="BK95"/>
  <c r="K94"/>
  <c r="BE94"/>
  <c i="2" r="K123"/>
  <c r="BE123"/>
  <c r="K107"/>
  <c r="BE107"/>
  <c i="3" r="BK104"/>
  <c r="BK92"/>
  <c i="2" r="F38"/>
  <c i="1" r="BE55"/>
  <c i="3" r="BK103"/>
  <c i="2" r="F36"/>
  <c i="1" r="BC55"/>
  <c i="3" r="F38"/>
  <c i="1" r="BE56"/>
  <c i="2" r="BK130"/>
  <c r="F37"/>
  <c i="1" r="BD55"/>
  <c i="2" r="K132"/>
  <c r="BE132"/>
  <c i="3" r="F36"/>
  <c i="1" r="BC56"/>
  <c i="3" r="K98"/>
  <c r="BE98"/>
  <c i="2" r="K117"/>
  <c r="BE117"/>
  <c r="BK120"/>
  <c i="3" r="K101"/>
  <c r="BE101"/>
  <c i="2" r="F39"/>
  <c i="1" r="BF55"/>
  <c i="2" r="K126"/>
  <c r="BE126"/>
  <c r="BK89"/>
  <c i="3" r="BK97"/>
  <c i="2" r="BK136"/>
  <c r="BK135"/>
  <c r="K135"/>
  <c r="K66"/>
  <c r="BK131"/>
  <c r="K36"/>
  <c i="1" r="AY55"/>
  <c i="3" l="1" r="T85"/>
  <c i="1" r="AW56"/>
  <c i="3" r="V85"/>
  <c i="2" r="X87"/>
  <c r="X86"/>
  <c r="T87"/>
  <c r="T86"/>
  <c i="1" r="AW55"/>
  <c i="2" r="V87"/>
  <c r="V86"/>
  <c r="BK116"/>
  <c r="K116"/>
  <c r="K64"/>
  <c r="Q87"/>
  <c r="Q86"/>
  <c r="I61"/>
  <c r="K30"/>
  <c i="1" r="AS55"/>
  <c i="2" r="R87"/>
  <c r="J62"/>
  <c i="3" r="I62"/>
  <c r="I63"/>
  <c r="J63"/>
  <c r="R85"/>
  <c r="J61"/>
  <c r="K31"/>
  <c i="1" r="AT56"/>
  <c i="2" r="BK88"/>
  <c r="K88"/>
  <c r="K63"/>
  <c r="BK129"/>
  <c r="K129"/>
  <c r="K65"/>
  <c i="3" r="BK91"/>
  <c r="K91"/>
  <c r="K64"/>
  <c r="BK96"/>
  <c r="K96"/>
  <c r="K65"/>
  <c i="1" r="AS54"/>
  <c r="BD54"/>
  <c r="W31"/>
  <c i="2" r="F35"/>
  <c i="1" r="BB55"/>
  <c r="BE54"/>
  <c r="W32"/>
  <c r="BF54"/>
  <c r="W33"/>
  <c i="3" r="F35"/>
  <c i="1" r="BB56"/>
  <c r="AW54"/>
  <c i="2" r="K35"/>
  <c i="1" r="AX55"/>
  <c r="AV55"/>
  <c r="BC54"/>
  <c r="AY54"/>
  <c r="AK30"/>
  <c i="3" r="K35"/>
  <c i="1" r="AX56"/>
  <c r="AV56"/>
  <c i="2" l="1" r="I62"/>
  <c r="R86"/>
  <c r="J61"/>
  <c r="K31"/>
  <c i="1" r="AT55"/>
  <c i="2" r="BK87"/>
  <c r="BK86"/>
  <c r="K86"/>
  <c r="K61"/>
  <c i="3" r="BK85"/>
  <c r="K85"/>
  <c r="K61"/>
  <c i="1" r="BB54"/>
  <c r="W29"/>
  <c r="AZ54"/>
  <c r="W30"/>
  <c r="AT54"/>
  <c r="BA54"/>
  <c i="2" l="1" r="K87"/>
  <c r="K62"/>
  <c r="K32"/>
  <c i="1" r="AG55"/>
  <c r="AN55"/>
  <c r="AX54"/>
  <c r="AK29"/>
  <c i="3" r="K32"/>
  <c i="1" r="AG56"/>
  <c r="AN56"/>
  <c i="2" l="1" r="K41"/>
  <c i="3" r="K41"/>
  <c i="1" r="AG54"/>
  <c r="AV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<sst xmlns="http://schemas.openxmlformats.org/spreadsheetml/2006/main">
  <si>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</si>
  <si>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</si>
  <si>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</si>
  <si>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</si>
  <si>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</si>
  <si>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</si>
  <si>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{1cfc6426-4fbe-46bd-969e-f9b50ca84ca1}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</si>
  <si>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</si>
  <si>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</si>
  <si>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</si>
  <si>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</si>
  <si>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</si>
  <si>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</si>
  <si>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</si>
  <si>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</si>
  <si>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190172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</si>
  <si>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</si>
  <si>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</si>
  <si>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Rekultivace skládky ve Šlapanicích</t>
  </si>
  <si>
    <t>KSO:</t>
  </si>
  <si>
    <t/>
  </si>
  <si>
    <t>CC-CZ:</t>
  </si>
  <si>
    <t>Místo:</t>
  </si>
  <si>
    <t>Šlapanice</t>
  </si>
  <si>
    <t>Datum:</t>
  </si>
  <si>
    <t>21. 5. 2019</t>
  </si>
  <si>
    <t>Zadavatel:</t>
  </si>
  <si>
    <t>IČ:</t>
  </si>
  <si>
    <t>00282651</t>
  </si>
  <si>
    <t>Město Šlapanice</t>
  </si>
  <si>
    <t>DIČ:</t>
  </si>
  <si>
    <t>CZ00282651</t>
  </si>
  <si>
    <t>Uchazeč:</t>
  </si>
  <si>
    <t>Vyplň údaj</t>
  </si>
  <si>
    <t>Projektant:</t>
  </si>
  <si>
    <t>46344942</t>
  </si>
  <si>
    <t>GEOtest, a.s.</t>
  </si>
  <si>
    <t>CZ46344942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</si>
  <si>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</si>
  <si>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</si>
  <si>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</si>
  <si>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</si>
  <si>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</si>
  <si>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</si>
  <si>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</si>
  <si>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</si>
  <si>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</si>
  <si>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</si>
  <si>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</si>
  <si>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</si>
  <si>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</si>
  <si>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</si>
  <si>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</si>
  <si>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</si>
  <si>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</si>
  <si>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</si>
  <si>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</si>
  <si>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</si>
  <si>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</si>
  <si>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</si>
  <si>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</si>
  <si>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</si>
  <si>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</si>
  <si>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</si>
  <si>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</si>
  <si>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</si>
  <si>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</si>
  <si>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</si>
  <si>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</si>
  <si>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</si>
  <si>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</si>
  <si>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</si>
  <si>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</si>
  <si>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</si>
  <si>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</si>
  <si>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</si>
  <si>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</si>
  <si>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</si>
  <si>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</si>
  <si>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</si>
  <si>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</si>
  <si>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</si>
  <si>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</si>
  <si>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190172-1</t>
  </si>
  <si>
    <t>Rekultivace skládky</t>
  </si>
  <si>
    <t>STA</t>
  </si>
  <si>
    <t>1</t>
  </si>
  <si>
    <t>{b2287293-e67e-48bc-885f-dc0ad592fba1}</t>
  </si>
  <si>
    <t>2</t>
  </si>
  <si>
    <t>190172-2</t>
  </si>
  <si>
    <t>Vedlejší a ostatní náklady</t>
  </si>
  <si>
    <t>{8e060131-d88a-45ab-a97d-b8383dcc6d3c}</t>
  </si>
  <si>
    <t>KRYCÍ LIST SOUPISU PRACÍ</t>
  </si>
  <si>
    <t>Objekt:</t>
  </si>
  <si>
    <t>190172-1 - Rekultivace skládky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</si>
  <si>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</si>
  <si>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</si>
  <si>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</si>
  <si>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</si>
  <si>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</si>
  <si>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</si>
  <si>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</si>
  <si>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</si>
  <si>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</si>
  <si>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</si>
  <si>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</si>
  <si>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</si>
  <si>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</si>
  <si>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</si>
  <si>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</si>
  <si>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</si>
  <si>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</si>
  <si>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</si>
  <si>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</si>
  <si>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</si>
  <si>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</si>
  <si>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</si>
  <si>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</si>
  <si>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</si>
  <si>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</si>
  <si>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</si>
  <si>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</si>
  <si>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</si>
  <si>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</si>
  <si>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</si>
  <si>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</si>
  <si>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</si>
  <si>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</si>
  <si>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</si>
  <si>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</si>
  <si>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</si>
  <si>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</si>
  <si>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m3</t>
  </si>
  <si>
    <t>CS ÚRS 2019 01</t>
  </si>
  <si>
    <t>4</t>
  </si>
  <si>
    <t>1160133180</t>
  </si>
  <si>
    <t>PSC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</si>
  <si>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</si>
  <si>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VV</t>
  </si>
  <si>
    <t>Celková tloušťka podorniční vrstvy pro 1. část - 700 mm</t>
  </si>
  <si>
    <t>29330*0,35 "rozprostření podorniční vrstvy o tloušťce 350 mm - 1. část"</t>
  </si>
  <si>
    <t>Mezisoučet</t>
  </si>
  <si>
    <t>3</t>
  </si>
  <si>
    <t>Lokální zesílení podorniční vrstvy v místě výsadby dřevin pro 2. část - 350 mm</t>
  </si>
  <si>
    <t>12429*0,35 "podorniční vrstva lokálně u dřevin o tloušťce 350 mm - 2. část"</t>
  </si>
  <si>
    <t>Součet</t>
  </si>
  <si>
    <t>167101102</t>
  </si>
  <si>
    <t>Nakládání, skládání a překládání neulehlého výkopku nebo sypaniny nakládání, množství přes 100 m3, z hornin tř. 1 až 4</t>
  </si>
  <si>
    <t>894481734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</si>
  <si>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</si>
  <si>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182301136</t>
  </si>
  <si>
    <t>Rozprostření a urovnání ornice ve svahu sklonu přes 1:5 při souvislé ploše přes 500 m2, tl. vrstvy přes 300 do 400 mm</t>
  </si>
  <si>
    <t>m2</t>
  </si>
  <si>
    <t>-685973401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</si>
  <si>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3,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</si>
  <si>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29330 "rozprostření podorniční vrstvy o tloušťce 350 mm - 1. část"</t>
  </si>
  <si>
    <t>12429 "podorniční vrstva lokálně u dřevin o tloušťce 350 mm - 2. část"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</si>
  <si>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</si>
  <si>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</si>
  <si>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</si>
  <si>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-2057564762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</si>
  <si>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</si>
  <si>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3063*2 "vrstva pod geodrénem a nad geodrénem"</t>
  </si>
  <si>
    <t>5</t>
  </si>
  <si>
    <t>M</t>
  </si>
  <si>
    <t>GMT.0020401.URS</t>
  </si>
  <si>
    <t>Tkaná výztužná geotextilie – PET 300 200x5,0m</t>
  </si>
  <si>
    <t>8</t>
  </si>
  <si>
    <t>985968453</t>
  </si>
  <si>
    <t>P</t>
  </si>
  <si>
    <t xml:space="preserve">Poznámka k položce:_x000d_
Tkaná polyesterová geotextilie. Pevnost v tahu podélně/příčně 330/50 kN/m. Tažnost podélně/příčně 12/12 %.  Geotextilie PET je tkaná geotextilie. Hlavním výrobním polymerem je 100% polyester (PET).  Používá se v násypech, opěrných konstrukcích a…_x000d_
_x000d_
_x000d_
Poznámka:_x000d_
Odolnost proti kyselinám, alkaliím a UV záření, pH 2 až 13._x000d_
Hmotnost:    300 g/m2_x000d_
Pevnost v tahu:_x000d_
   podélný směr    7,5 kN/m_x000d_
   příčný směr     21,8 kN/m_x000d_
   odolnost proti bodovému protažení    910 N_x000d_
Minimální šířka    250 cm</t>
  </si>
  <si>
    <t>6126*1,15 'Přepočtené koeficientem množství</t>
  </si>
  <si>
    <t>6</t>
  </si>
  <si>
    <t>58128340R</t>
  </si>
  <si>
    <t xml:space="preserve">Bentonitová rohož 3500 g/m2._x000d_
Vrstva bentonitového prášku je v rohoži prošita mezi dvěma geotextiliemi._x000d_
</t>
  </si>
  <si>
    <t>270554547</t>
  </si>
  <si>
    <t>Poznámka k položce:_x000d_
Součástí dodávky veškerého materiálu materiálu je také pokládka a zabudování.</t>
  </si>
  <si>
    <t>29330*1,15 'Přepočtené koeficientem množství</t>
  </si>
  <si>
    <t>7</t>
  </si>
  <si>
    <t>213211140</t>
  </si>
  <si>
    <t>Příplatek za připevnění geotextilie filtrační, separační, odvodňovací, ochranné, výztužné nebo protierozní k podkladu o sklonu do 10°, 4 skoby na 10 m2</t>
  </si>
  <si>
    <t>1010492583</t>
  </si>
  <si>
    <t xml:space="preserve">Poznámka k souboru cen:_x000d_
1. Ceny nelze použít pro spojovací vrstvy na pracovních spárách betonových konstrukcí; tyto náklady jsou započteny v jejich cenách._x000d_
2. Množství měrných jednotek se určuje v m2 rozvinuté plochy základové spáry opatřené spojovací vrstvou._x000d_
3. Objem betonu, který se ukládá na spojovací vrstvu:_x000d_
a) z cementového mléka se určuje od základové spáry,_x000d_
b) z cementové nebo aktivované malty se určuje od horního povrchu spojovací vrstvy._x000d_
</t>
  </si>
  <si>
    <t>3063 "ke kotvení výztužných pásů bude použito 53 ks"</t>
  </si>
  <si>
    <t>Vodorovné konstrukce</t>
  </si>
  <si>
    <t>457971140R</t>
  </si>
  <si>
    <t>Zřízení vrstvy geodrénu v jakémkoliv sklonu s přesahem bez připevnění k podkladu, s potřebným dočasným zatěžováním včetně zakotvení okraje</t>
  </si>
  <si>
    <t>1744121318</t>
  </si>
  <si>
    <t>9</t>
  </si>
  <si>
    <t>JTA.PD952</t>
  </si>
  <si>
    <t>drenážní rohož PE 6/3030, 1400 g/m2 š 150 cm</t>
  </si>
  <si>
    <t>2030854182</t>
  </si>
  <si>
    <t>10</t>
  </si>
  <si>
    <t>457979111</t>
  </si>
  <si>
    <t>Zřízení vrstvy z geotextilie s přesahem Příplatek k cenám za připevnění geotextilie k podkladu ocelovými skobami z betonářské oceli o sklonu do 10°, při počtu skob na 10 m2 plochy do 4 ks</t>
  </si>
  <si>
    <t>-920556445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</si>
  <si>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</si>
  <si>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2380 "ke kotvení drenážních pásů bude použito 26 ks"</t>
  </si>
  <si>
    <t>998</t>
  </si>
  <si>
    <t>Přesun hmot</t>
  </si>
  <si>
    <t>11</t>
  </si>
  <si>
    <t>998312011</t>
  </si>
  <si>
    <t>Přesun hmot pro sanace území, hrazení a úpravy bystřin jakéhokoliv rozsahu pro dopravní vzdálenost 50 m</t>
  </si>
  <si>
    <t>t</t>
  </si>
  <si>
    <t>-928750426</t>
  </si>
  <si>
    <t xml:space="preserve">Poznámka k souboru cen:_x000d_
1. Ceny jsou určeny pro opevnění svahu nebo dna._x000d_
2. Ceny neplatí pro břehové a ochranné porosty, tento přesun se oceňuje cenou 998 31-5011 Břehové a ochranné porosty._x000d_
</t>
  </si>
  <si>
    <t>190172-2 - Vedlejší a ostatní náklady</t>
  </si>
  <si>
    <t xml:space="preserve">    9 - Ostatní konstrukce a práce, bourání</t>
  </si>
  <si>
    <t>OST - Ostatní</t>
  </si>
  <si>
    <t>VRN - Vedlejší rozpočtové náklady</t>
  </si>
  <si>
    <t>Ostatní konstrukce a práce, bourání</t>
  </si>
  <si>
    <t>938908411</t>
  </si>
  <si>
    <t>Čištění vozovek splachováním vodou povrchu podkladu nebo krytu živičného, betonového nebo dlážděného</t>
  </si>
  <si>
    <t>-1037282663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</si>
  <si>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</si>
  <si>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500*20 "čištění povrchu vozovek během výstavby, minimálně 1x za týden; 20 týdnů"</t>
  </si>
  <si>
    <t>OST</t>
  </si>
  <si>
    <t>Ostatní</t>
  </si>
  <si>
    <t>800800001</t>
  </si>
  <si>
    <t>Náklady spojené se zajištěním a realizací prací</t>
  </si>
  <si>
    <t>soubor</t>
  </si>
  <si>
    <t>512</t>
  </si>
  <si>
    <t>-1862047664</t>
  </si>
  <si>
    <t>Poznámka k položce:_x000d_
Uvedení pozemků do původního stavu, údržba vozovek během stavby.</t>
  </si>
  <si>
    <t>800800010</t>
  </si>
  <si>
    <t>Zajištění informační tabule "Bezpečnostní upozornění" vč. veškerého montážního materiálu a osazení, 2 ks</t>
  </si>
  <si>
    <t>1725795813</t>
  </si>
  <si>
    <t>800800015</t>
  </si>
  <si>
    <t>Zajištění a zabezpečení staveniště, zřízení a likvidace zařízení staveniště, včetně případných přípojek, přístupů, _x000d_
deponií apod.</t>
  </si>
  <si>
    <t>144925235</t>
  </si>
  <si>
    <t>VRN</t>
  </si>
  <si>
    <t>Vedlejší rozpočtové náklady</t>
  </si>
  <si>
    <t>03 R</t>
  </si>
  <si>
    <t>Vytyčení stavby (případně pozemků nebo provedení jiných geodetických prací*) odborně způsobilou osobou v oboru zeměměřictví.</t>
  </si>
  <si>
    <t>-461881811</t>
  </si>
  <si>
    <t>05 R</t>
  </si>
  <si>
    <t>Zajištění umístění štítku o povolení stavby a stejnopisu oznámení o zahájení prací oblastnímu inspektorátu práce na viditelném místě u vstupu na staveniště.</t>
  </si>
  <si>
    <t>-25828818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</si>
  <si>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</si>
  <si>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</si>
  <si>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-995697718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</si>
  <si>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dokumentace, vč. fotodokumentace.</t>
  </si>
  <si>
    <t>17 R</t>
  </si>
  <si>
    <t>Aktualizace (přizpůsobení) nebo zpracování* plánu bezpečnosti a ochrany zdraví při práci.</t>
  </si>
  <si>
    <t>-1616933631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</si>
  <si>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</si>
  <si>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</si>
  <si>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</si>
  <si>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kus</t>
  </si>
  <si>
    <t>349991351</t>
  </si>
  <si>
    <t>19 R</t>
  </si>
  <si>
    <t>Provedení opatření vyplývajících z havarijního plánu.</t>
  </si>
  <si>
    <t>-1031979694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</si>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</sst>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3" fillId="0" borderId="13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190172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Rekultivace skládky ve Šlapanicích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Šlapanice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21. 5. 2019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Šlapanice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5" t="s">
        <v>73</v>
      </c>
      <c r="BE52" s="95" t="s">
        <v>74</v>
      </c>
      <c r="BF52" s="96" t="s">
        <v>75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ROUND(SUM(AS55:AS56),2)</f>
        <v>0</v>
      </c>
      <c r="AT54" s="108">
        <f>ROUND(SUM(AT55:AT56),2)</f>
        <v>0</v>
      </c>
      <c r="AU54" s="109">
        <f>ROUND(SUM(AU55:AU56),2)</f>
        <v>0</v>
      </c>
      <c r="AV54" s="109">
        <f>ROUND(SUM(AX54:AY54),2)</f>
        <v>0</v>
      </c>
      <c r="AW54" s="110">
        <f>ROUND(SUM(AW55:AW56),5)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ROUND(SUM(BB55:BB56),2)</f>
        <v>0</v>
      </c>
      <c r="BC54" s="109">
        <f>ROUND(SUM(BC55:BC56),2)</f>
        <v>0</v>
      </c>
      <c r="BD54" s="109">
        <f>ROUND(SUM(BD55:BD56),2)</f>
        <v>0</v>
      </c>
      <c r="BE54" s="109">
        <f>ROUND(SUM(BE55:BE56),2)</f>
        <v>0</v>
      </c>
      <c r="BF54" s="111">
        <f>ROUND(SUM(BF55:BF56),2)</f>
        <v>0</v>
      </c>
      <c r="BG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6</v>
      </c>
      <c r="BX54" s="112" t="s">
        <v>81</v>
      </c>
      <c r="CL54" s="112" t="s">
        <v>20</v>
      </c>
    </row>
    <row r="55" s="7" customFormat="1" ht="24.7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'190172-1 - Rekultivace sk...'!K32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85</v>
      </c>
      <c r="AR55" s="121"/>
      <c r="AS55" s="122">
        <f>'190172-1 - Rekultivace sk...'!K30</f>
        <v>0</v>
      </c>
      <c r="AT55" s="123">
        <f>'190172-1 - Rekultivace sk...'!K31</f>
        <v>0</v>
      </c>
      <c r="AU55" s="123">
        <v>0</v>
      </c>
      <c r="AV55" s="123">
        <f>ROUND(SUM(AX55:AY55),2)</f>
        <v>0</v>
      </c>
      <c r="AW55" s="124">
        <f>'190172-1 - Rekultivace sk...'!T86</f>
        <v>0</v>
      </c>
      <c r="AX55" s="123">
        <f>'190172-1 - Rekultivace sk...'!K35</f>
        <v>0</v>
      </c>
      <c r="AY55" s="123">
        <f>'190172-1 - Rekultivace sk...'!K36</f>
        <v>0</v>
      </c>
      <c r="AZ55" s="123">
        <f>'190172-1 - Rekultivace sk...'!K37</f>
        <v>0</v>
      </c>
      <c r="BA55" s="123">
        <f>'190172-1 - Rekultivace sk...'!K38</f>
        <v>0</v>
      </c>
      <c r="BB55" s="123">
        <f>'190172-1 - Rekultivace sk...'!F35</f>
        <v>0</v>
      </c>
      <c r="BC55" s="123">
        <f>'190172-1 - Rekultivace sk...'!F36</f>
        <v>0</v>
      </c>
      <c r="BD55" s="123">
        <f>'190172-1 - Rekultivace sk...'!F37</f>
        <v>0</v>
      </c>
      <c r="BE55" s="123">
        <f>'190172-1 - Rekultivace sk...'!F38</f>
        <v>0</v>
      </c>
      <c r="BF55" s="125">
        <f>'190172-1 - Rekultivace sk...'!F39</f>
        <v>0</v>
      </c>
      <c r="BG55" s="7"/>
      <c r="BT55" s="126" t="s">
        <v>86</v>
      </c>
      <c r="BV55" s="126" t="s">
        <v>80</v>
      </c>
      <c r="BW55" s="126" t="s">
        <v>87</v>
      </c>
      <c r="BX55" s="126" t="s">
        <v>6</v>
      </c>
      <c r="CL55" s="126" t="s">
        <v>20</v>
      </c>
      <c r="CM55" s="126" t="s">
        <v>88</v>
      </c>
    </row>
    <row r="56" s="7" customFormat="1" ht="24.7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'190172-2 - Vedlejší a ost...'!K32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85</v>
      </c>
      <c r="AR56" s="121"/>
      <c r="AS56" s="127">
        <f>'190172-2 - Vedlejší a ost...'!K30</f>
        <v>0</v>
      </c>
      <c r="AT56" s="128">
        <f>'190172-2 - Vedlejší a ost...'!K31</f>
        <v>0</v>
      </c>
      <c r="AU56" s="128">
        <v>0</v>
      </c>
      <c r="AV56" s="128">
        <f>ROUND(SUM(AX56:AY56),2)</f>
        <v>0</v>
      </c>
      <c r="AW56" s="129">
        <f>'190172-2 - Vedlejší a ost...'!T85</f>
        <v>0</v>
      </c>
      <c r="AX56" s="128">
        <f>'190172-2 - Vedlejší a ost...'!K35</f>
        <v>0</v>
      </c>
      <c r="AY56" s="128">
        <f>'190172-2 - Vedlejší a ost...'!K36</f>
        <v>0</v>
      </c>
      <c r="AZ56" s="128">
        <f>'190172-2 - Vedlejší a ost...'!K37</f>
        <v>0</v>
      </c>
      <c r="BA56" s="128">
        <f>'190172-2 - Vedlejší a ost...'!K38</f>
        <v>0</v>
      </c>
      <c r="BB56" s="128">
        <f>'190172-2 - Vedlejší a ost...'!F35</f>
        <v>0</v>
      </c>
      <c r="BC56" s="128">
        <f>'190172-2 - Vedlejší a ost...'!F36</f>
        <v>0</v>
      </c>
      <c r="BD56" s="128">
        <f>'190172-2 - Vedlejší a ost...'!F37</f>
        <v>0</v>
      </c>
      <c r="BE56" s="128">
        <f>'190172-2 - Vedlejší a ost...'!F38</f>
        <v>0</v>
      </c>
      <c r="BF56" s="130">
        <f>'190172-2 - Vedlejší a ost...'!F39</f>
        <v>0</v>
      </c>
      <c r="BG56" s="7"/>
      <c r="BT56" s="126" t="s">
        <v>86</v>
      </c>
      <c r="BV56" s="126" t="s">
        <v>80</v>
      </c>
      <c r="BW56" s="126" t="s">
        <v>91</v>
      </c>
      <c r="BX56" s="126" t="s">
        <v>6</v>
      </c>
      <c r="CL56" s="126" t="s">
        <v>20</v>
      </c>
      <c r="CM56" s="126" t="s">
        <v>88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</row>
  </sheetData>
  <sheetProtection sheet="1" formatColumns="0" formatRows="0" objects="1" scenarios="1" spinCount="100000" saltValue="u1n5pbvnbcLaMtLkmQmw/PC2bUCYb6GmthvZZXt43IJJY+Fwz0vBmKStQZeyMprxiQOU6FpSZ0z0pbRxbE835g==" hashValue="MHKQoDd5TM6n1cIznUOJcx5oCzP/V7NFwBYGDByUZpGVaLV++B2RV/NFJw93Kf9aAKap0gHVfn7UTi3QGjfjhg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190172-1 - Rekultivace sk...'!C2" display="/"/>
    <hyperlink ref="A56" location="'190172-2 - Vedlejší a 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3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J2" s="1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4"/>
      <c r="K3" s="133"/>
      <c r="L3" s="133"/>
      <c r="M3" s="22"/>
      <c r="AT3" s="19" t="s">
        <v>88</v>
      </c>
    </row>
    <row r="4" s="1" customFormat="1" ht="24.96" customHeight="1">
      <c r="B4" s="22"/>
      <c r="D4" s="135" t="s">
        <v>92</v>
      </c>
      <c r="I4" s="131"/>
      <c r="J4" s="131"/>
      <c r="M4" s="22"/>
      <c r="N4" s="136" t="s">
        <v>11</v>
      </c>
      <c r="AT4" s="19" t="s">
        <v>4</v>
      </c>
    </row>
    <row r="5" s="1" customFormat="1" ht="6.96" customHeight="1">
      <c r="B5" s="22"/>
      <c r="I5" s="131"/>
      <c r="J5" s="131"/>
      <c r="M5" s="22"/>
    </row>
    <row r="6" s="1" customFormat="1" ht="12" customHeight="1">
      <c r="B6" s="22"/>
      <c r="D6" s="137" t="s">
        <v>17</v>
      </c>
      <c r="I6" s="131"/>
      <c r="J6" s="131"/>
      <c r="M6" s="22"/>
    </row>
    <row r="7" s="1" customFormat="1" ht="16.5" customHeight="1">
      <c r="B7" s="22"/>
      <c r="E7" s="138" t="str">
        <f>'Rekapitulace stavby'!K6</f>
        <v>Rekultivace skládky ve Šlapanicích</v>
      </c>
      <c r="F7" s="137"/>
      <c r="G7" s="137"/>
      <c r="H7" s="137"/>
      <c r="I7" s="131"/>
      <c r="J7" s="131"/>
      <c r="M7" s="22"/>
    </row>
    <row r="8" s="2" customFormat="1" ht="12" customHeight="1">
      <c r="A8" s="40"/>
      <c r="B8" s="46"/>
      <c r="C8" s="40"/>
      <c r="D8" s="137" t="s">
        <v>93</v>
      </c>
      <c r="E8" s="40"/>
      <c r="F8" s="40"/>
      <c r="G8" s="40"/>
      <c r="H8" s="40"/>
      <c r="I8" s="139"/>
      <c r="J8" s="139"/>
      <c r="K8" s="40"/>
      <c r="L8" s="40"/>
      <c r="M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94</v>
      </c>
      <c r="F9" s="40"/>
      <c r="G9" s="40"/>
      <c r="H9" s="40"/>
      <c r="I9" s="139"/>
      <c r="J9" s="139"/>
      <c r="K9" s="40"/>
      <c r="L9" s="40"/>
      <c r="M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139"/>
      <c r="K10" s="40"/>
      <c r="L10" s="40"/>
      <c r="M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19</v>
      </c>
      <c r="E11" s="40"/>
      <c r="F11" s="142" t="s">
        <v>20</v>
      </c>
      <c r="G11" s="40"/>
      <c r="H11" s="40"/>
      <c r="I11" s="143" t="s">
        <v>21</v>
      </c>
      <c r="J11" s="144" t="s">
        <v>20</v>
      </c>
      <c r="K11" s="40"/>
      <c r="L11" s="40"/>
      <c r="M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5" t="str">
        <f>'Rekapitulace stavby'!AN8</f>
        <v>21. 5. 2019</v>
      </c>
      <c r="K12" s="40"/>
      <c r="L12" s="40"/>
      <c r="M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139"/>
      <c r="K13" s="40"/>
      <c r="L13" s="40"/>
      <c r="M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4" t="s">
        <v>28</v>
      </c>
      <c r="K14" s="40"/>
      <c r="L14" s="40"/>
      <c r="M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4" t="s">
        <v>31</v>
      </c>
      <c r="K15" s="40"/>
      <c r="L15" s="40"/>
      <c r="M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139"/>
      <c r="K16" s="40"/>
      <c r="L16" s="40"/>
      <c r="M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32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40"/>
      <c r="M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40"/>
      <c r="M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139"/>
      <c r="K19" s="40"/>
      <c r="L19" s="40"/>
      <c r="M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34</v>
      </c>
      <c r="E20" s="40"/>
      <c r="F20" s="40"/>
      <c r="G20" s="40"/>
      <c r="H20" s="40"/>
      <c r="I20" s="143" t="s">
        <v>27</v>
      </c>
      <c r="J20" s="144" t="s">
        <v>35</v>
      </c>
      <c r="K20" s="40"/>
      <c r="L20" s="40"/>
      <c r="M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36</v>
      </c>
      <c r="F21" s="40"/>
      <c r="G21" s="40"/>
      <c r="H21" s="40"/>
      <c r="I21" s="143" t="s">
        <v>30</v>
      </c>
      <c r="J21" s="144" t="s">
        <v>37</v>
      </c>
      <c r="K21" s="40"/>
      <c r="L21" s="40"/>
      <c r="M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139"/>
      <c r="K22" s="40"/>
      <c r="L22" s="40"/>
      <c r="M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38</v>
      </c>
      <c r="E23" s="40"/>
      <c r="F23" s="40"/>
      <c r="G23" s="40"/>
      <c r="H23" s="40"/>
      <c r="I23" s="143" t="s">
        <v>27</v>
      </c>
      <c r="J23" s="144" t="str">
        <f>IF('Rekapitulace stavby'!AN19="","",'Rekapitulace stavby'!AN19)</f>
        <v/>
      </c>
      <c r="K23" s="40"/>
      <c r="L23" s="40"/>
      <c r="M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4" t="str">
        <f>IF('Rekapitulace stavby'!AN20="","",'Rekapitulace stavby'!AN20)</f>
        <v/>
      </c>
      <c r="K24" s="40"/>
      <c r="L24" s="40"/>
      <c r="M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139"/>
      <c r="K25" s="40"/>
      <c r="L25" s="40"/>
      <c r="M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40</v>
      </c>
      <c r="E26" s="40"/>
      <c r="F26" s="40"/>
      <c r="G26" s="40"/>
      <c r="H26" s="40"/>
      <c r="I26" s="139"/>
      <c r="J26" s="139"/>
      <c r="K26" s="40"/>
      <c r="L26" s="40"/>
      <c r="M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6"/>
      <c r="B27" s="147"/>
      <c r="C27" s="146"/>
      <c r="D27" s="146"/>
      <c r="E27" s="148" t="s">
        <v>20</v>
      </c>
      <c r="F27" s="148"/>
      <c r="G27" s="148"/>
      <c r="H27" s="148"/>
      <c r="I27" s="149"/>
      <c r="J27" s="149"/>
      <c r="K27" s="146"/>
      <c r="L27" s="146"/>
      <c r="M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139"/>
      <c r="K28" s="40"/>
      <c r="L28" s="40"/>
      <c r="M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2"/>
      <c r="K29" s="151"/>
      <c r="L29" s="151"/>
      <c r="M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7" t="s">
        <v>95</v>
      </c>
      <c r="F30" s="40"/>
      <c r="G30" s="40"/>
      <c r="H30" s="40"/>
      <c r="I30" s="139"/>
      <c r="J30" s="139"/>
      <c r="K30" s="153">
        <f>I61</f>
        <v>0</v>
      </c>
      <c r="L30" s="40"/>
      <c r="M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7" t="s">
        <v>96</v>
      </c>
      <c r="F31" s="40"/>
      <c r="G31" s="40"/>
      <c r="H31" s="40"/>
      <c r="I31" s="139"/>
      <c r="J31" s="139"/>
      <c r="K31" s="153">
        <f>J61</f>
        <v>0</v>
      </c>
      <c r="L31" s="40"/>
      <c r="M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139"/>
      <c r="J32" s="139"/>
      <c r="K32" s="155">
        <f>ROUND(K86, 2)</f>
        <v>0</v>
      </c>
      <c r="L32" s="40"/>
      <c r="M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1"/>
      <c r="E33" s="151"/>
      <c r="F33" s="151"/>
      <c r="G33" s="151"/>
      <c r="H33" s="151"/>
      <c r="I33" s="152"/>
      <c r="J33" s="152"/>
      <c r="K33" s="151"/>
      <c r="L33" s="151"/>
      <c r="M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7" t="s">
        <v>43</v>
      </c>
      <c r="J34" s="139"/>
      <c r="K34" s="156" t="s">
        <v>45</v>
      </c>
      <c r="L34" s="40"/>
      <c r="M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37" t="s">
        <v>47</v>
      </c>
      <c r="F35" s="153">
        <f>ROUND((SUM(BE86:BE137)),  2)</f>
        <v>0</v>
      </c>
      <c r="G35" s="40"/>
      <c r="H35" s="40"/>
      <c r="I35" s="159">
        <v>0.20999999999999999</v>
      </c>
      <c r="J35" s="139"/>
      <c r="K35" s="153">
        <f>ROUND(((SUM(BE86:BE137))*I35),  2)</f>
        <v>0</v>
      </c>
      <c r="L35" s="40"/>
      <c r="M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7" t="s">
        <v>48</v>
      </c>
      <c r="F36" s="153">
        <f>ROUND((SUM(BF86:BF137)),  2)</f>
        <v>0</v>
      </c>
      <c r="G36" s="40"/>
      <c r="H36" s="40"/>
      <c r="I36" s="159">
        <v>0.14999999999999999</v>
      </c>
      <c r="J36" s="139"/>
      <c r="K36" s="153">
        <f>ROUND(((SUM(BF86:BF137))*I36),  2)</f>
        <v>0</v>
      </c>
      <c r="L36" s="40"/>
      <c r="M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3">
        <f>ROUND((SUM(BG86:BG137)),  2)</f>
        <v>0</v>
      </c>
      <c r="G37" s="40"/>
      <c r="H37" s="40"/>
      <c r="I37" s="159">
        <v>0.20999999999999999</v>
      </c>
      <c r="J37" s="139"/>
      <c r="K37" s="153">
        <f>0</f>
        <v>0</v>
      </c>
      <c r="L37" s="40"/>
      <c r="M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7" t="s">
        <v>50</v>
      </c>
      <c r="F38" s="153">
        <f>ROUND((SUM(BH86:BH137)),  2)</f>
        <v>0</v>
      </c>
      <c r="G38" s="40"/>
      <c r="H38" s="40"/>
      <c r="I38" s="159">
        <v>0.14999999999999999</v>
      </c>
      <c r="J38" s="139"/>
      <c r="K38" s="153">
        <f>0</f>
        <v>0</v>
      </c>
      <c r="L38" s="40"/>
      <c r="M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7" t="s">
        <v>51</v>
      </c>
      <c r="F39" s="153">
        <f>ROUND((SUM(BI86:BI137)),  2)</f>
        <v>0</v>
      </c>
      <c r="G39" s="40"/>
      <c r="H39" s="40"/>
      <c r="I39" s="159">
        <v>0</v>
      </c>
      <c r="J39" s="139"/>
      <c r="K39" s="153">
        <f>0</f>
        <v>0</v>
      </c>
      <c r="L39" s="40"/>
      <c r="M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39"/>
      <c r="J40" s="139"/>
      <c r="K40" s="40"/>
      <c r="L40" s="40"/>
      <c r="M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5"/>
      <c r="J41" s="165"/>
      <c r="K41" s="166">
        <f>SUM(K32:K39)</f>
        <v>0</v>
      </c>
      <c r="L41" s="167"/>
      <c r="M41" s="1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70"/>
      <c r="J42" s="170"/>
      <c r="K42" s="169"/>
      <c r="L42" s="169"/>
      <c r="M42" s="1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3"/>
      <c r="J46" s="173"/>
      <c r="K46" s="172"/>
      <c r="L46" s="172"/>
      <c r="M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139"/>
      <c r="J47" s="139"/>
      <c r="K47" s="42"/>
      <c r="L47" s="42"/>
      <c r="M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39"/>
      <c r="J48" s="139"/>
      <c r="K48" s="42"/>
      <c r="L48" s="42"/>
      <c r="M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139"/>
      <c r="J49" s="139"/>
      <c r="K49" s="42"/>
      <c r="L49" s="42"/>
      <c r="M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Rekultivace skládky ve Šlapanicích</v>
      </c>
      <c r="F50" s="34"/>
      <c r="G50" s="34"/>
      <c r="H50" s="34"/>
      <c r="I50" s="139"/>
      <c r="J50" s="139"/>
      <c r="K50" s="42"/>
      <c r="L50" s="42"/>
      <c r="M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93</v>
      </c>
      <c r="D51" s="42"/>
      <c r="E51" s="42"/>
      <c r="F51" s="42"/>
      <c r="G51" s="42"/>
      <c r="H51" s="42"/>
      <c r="I51" s="139"/>
      <c r="J51" s="139"/>
      <c r="K51" s="42"/>
      <c r="L51" s="42"/>
      <c r="M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190172-1 - Rekultivace skládky</v>
      </c>
      <c r="F52" s="42"/>
      <c r="G52" s="42"/>
      <c r="H52" s="42"/>
      <c r="I52" s="139"/>
      <c r="J52" s="139"/>
      <c r="K52" s="42"/>
      <c r="L52" s="42"/>
      <c r="M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139"/>
      <c r="K53" s="42"/>
      <c r="L53" s="42"/>
      <c r="M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Šlapanice</v>
      </c>
      <c r="G54" s="42"/>
      <c r="H54" s="42"/>
      <c r="I54" s="143" t="s">
        <v>24</v>
      </c>
      <c r="J54" s="145" t="str">
        <f>IF(J12="","",J12)</f>
        <v>21. 5. 2019</v>
      </c>
      <c r="K54" s="42"/>
      <c r="L54" s="42"/>
      <c r="M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39"/>
      <c r="J55" s="139"/>
      <c r="K55" s="42"/>
      <c r="L55" s="42"/>
      <c r="M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Město Šlapanice</v>
      </c>
      <c r="G56" s="42"/>
      <c r="H56" s="42"/>
      <c r="I56" s="143" t="s">
        <v>34</v>
      </c>
      <c r="J56" s="175" t="str">
        <f>E21</f>
        <v>GEOtest, a.s.</v>
      </c>
      <c r="K56" s="42"/>
      <c r="L56" s="42"/>
      <c r="M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143" t="s">
        <v>38</v>
      </c>
      <c r="J57" s="175" t="str">
        <f>E24</f>
        <v xml:space="preserve"> </v>
      </c>
      <c r="K57" s="42"/>
      <c r="L57" s="42"/>
      <c r="M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139"/>
      <c r="K58" s="42"/>
      <c r="L58" s="42"/>
      <c r="M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6" t="s">
        <v>98</v>
      </c>
      <c r="D59" s="177"/>
      <c r="E59" s="177"/>
      <c r="F59" s="177"/>
      <c r="G59" s="177"/>
      <c r="H59" s="177"/>
      <c r="I59" s="178" t="s">
        <v>99</v>
      </c>
      <c r="J59" s="178" t="s">
        <v>100</v>
      </c>
      <c r="K59" s="179" t="s">
        <v>101</v>
      </c>
      <c r="L59" s="177"/>
      <c r="M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39"/>
      <c r="J60" s="139"/>
      <c r="K60" s="42"/>
      <c r="L60" s="42"/>
      <c r="M60" s="1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80" t="s">
        <v>76</v>
      </c>
      <c r="D61" s="42"/>
      <c r="E61" s="42"/>
      <c r="F61" s="42"/>
      <c r="G61" s="42"/>
      <c r="H61" s="42"/>
      <c r="I61" s="181">
        <f>Q86</f>
        <v>0</v>
      </c>
      <c r="J61" s="181">
        <f>R86</f>
        <v>0</v>
      </c>
      <c r="K61" s="104">
        <f>K86</f>
        <v>0</v>
      </c>
      <c r="L61" s="42"/>
      <c r="M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102</v>
      </c>
    </row>
    <row r="62" s="9" customFormat="1" ht="24.96" customHeight="1">
      <c r="A62" s="9"/>
      <c r="B62" s="182"/>
      <c r="C62" s="183"/>
      <c r="D62" s="184" t="s">
        <v>103</v>
      </c>
      <c r="E62" s="185"/>
      <c r="F62" s="185"/>
      <c r="G62" s="185"/>
      <c r="H62" s="185"/>
      <c r="I62" s="186">
        <f>Q87</f>
        <v>0</v>
      </c>
      <c r="J62" s="186">
        <f>R87</f>
        <v>0</v>
      </c>
      <c r="K62" s="187">
        <f>K87</f>
        <v>0</v>
      </c>
      <c r="L62" s="183"/>
      <c r="M62" s="18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9"/>
      <c r="C63" s="190"/>
      <c r="D63" s="191" t="s">
        <v>104</v>
      </c>
      <c r="E63" s="192"/>
      <c r="F63" s="192"/>
      <c r="G63" s="192"/>
      <c r="H63" s="192"/>
      <c r="I63" s="193">
        <f>Q88</f>
        <v>0</v>
      </c>
      <c r="J63" s="193">
        <f>R88</f>
        <v>0</v>
      </c>
      <c r="K63" s="194">
        <f>K88</f>
        <v>0</v>
      </c>
      <c r="L63" s="190"/>
      <c r="M63" s="19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9"/>
      <c r="C64" s="190"/>
      <c r="D64" s="191" t="s">
        <v>105</v>
      </c>
      <c r="E64" s="192"/>
      <c r="F64" s="192"/>
      <c r="G64" s="192"/>
      <c r="H64" s="192"/>
      <c r="I64" s="193">
        <f>Q116</f>
        <v>0</v>
      </c>
      <c r="J64" s="193">
        <f>R116</f>
        <v>0</v>
      </c>
      <c r="K64" s="194">
        <f>K116</f>
        <v>0</v>
      </c>
      <c r="L64" s="190"/>
      <c r="M64" s="19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9"/>
      <c r="C65" s="190"/>
      <c r="D65" s="191" t="s">
        <v>106</v>
      </c>
      <c r="E65" s="192"/>
      <c r="F65" s="192"/>
      <c r="G65" s="192"/>
      <c r="H65" s="192"/>
      <c r="I65" s="193">
        <f>Q129</f>
        <v>0</v>
      </c>
      <c r="J65" s="193">
        <f>R129</f>
        <v>0</v>
      </c>
      <c r="K65" s="194">
        <f>K129</f>
        <v>0</v>
      </c>
      <c r="L65" s="190"/>
      <c r="M65" s="19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9"/>
      <c r="C66" s="190"/>
      <c r="D66" s="191" t="s">
        <v>107</v>
      </c>
      <c r="E66" s="192"/>
      <c r="F66" s="192"/>
      <c r="G66" s="192"/>
      <c r="H66" s="192"/>
      <c r="I66" s="193">
        <f>Q135</f>
        <v>0</v>
      </c>
      <c r="J66" s="193">
        <f>R135</f>
        <v>0</v>
      </c>
      <c r="K66" s="194">
        <f>K135</f>
        <v>0</v>
      </c>
      <c r="L66" s="190"/>
      <c r="M66" s="19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39"/>
      <c r="J67" s="139"/>
      <c r="K67" s="42"/>
      <c r="L67" s="42"/>
      <c r="M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70"/>
      <c r="J68" s="170"/>
      <c r="K68" s="62"/>
      <c r="L68" s="62"/>
      <c r="M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73"/>
      <c r="J72" s="173"/>
      <c r="K72" s="64"/>
      <c r="L72" s="64"/>
      <c r="M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108</v>
      </c>
      <c r="D73" s="42"/>
      <c r="E73" s="42"/>
      <c r="F73" s="42"/>
      <c r="G73" s="42"/>
      <c r="H73" s="42"/>
      <c r="I73" s="139"/>
      <c r="J73" s="139"/>
      <c r="K73" s="42"/>
      <c r="L73" s="42"/>
      <c r="M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9"/>
      <c r="J74" s="139"/>
      <c r="K74" s="42"/>
      <c r="L74" s="42"/>
      <c r="M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139"/>
      <c r="J75" s="139"/>
      <c r="K75" s="42"/>
      <c r="L75" s="42"/>
      <c r="M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Rekultivace skládky ve Šlapanicích</v>
      </c>
      <c r="F76" s="34"/>
      <c r="G76" s="34"/>
      <c r="H76" s="34"/>
      <c r="I76" s="139"/>
      <c r="J76" s="139"/>
      <c r="K76" s="42"/>
      <c r="L76" s="42"/>
      <c r="M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93</v>
      </c>
      <c r="D77" s="42"/>
      <c r="E77" s="42"/>
      <c r="F77" s="42"/>
      <c r="G77" s="42"/>
      <c r="H77" s="42"/>
      <c r="I77" s="139"/>
      <c r="J77" s="139"/>
      <c r="K77" s="42"/>
      <c r="L77" s="42"/>
      <c r="M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190172-1 - Rekultivace skládky</v>
      </c>
      <c r="F78" s="42"/>
      <c r="G78" s="42"/>
      <c r="H78" s="42"/>
      <c r="I78" s="139"/>
      <c r="J78" s="139"/>
      <c r="K78" s="42"/>
      <c r="L78" s="42"/>
      <c r="M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139"/>
      <c r="K79" s="42"/>
      <c r="L79" s="42"/>
      <c r="M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Šlapanice</v>
      </c>
      <c r="G80" s="42"/>
      <c r="H80" s="42"/>
      <c r="I80" s="143" t="s">
        <v>24</v>
      </c>
      <c r="J80" s="145" t="str">
        <f>IF(J12="","",J12)</f>
        <v>21. 5. 2019</v>
      </c>
      <c r="K80" s="42"/>
      <c r="L80" s="42"/>
      <c r="M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39"/>
      <c r="J81" s="139"/>
      <c r="K81" s="42"/>
      <c r="L81" s="42"/>
      <c r="M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Město Šlapanice</v>
      </c>
      <c r="G82" s="42"/>
      <c r="H82" s="42"/>
      <c r="I82" s="143" t="s">
        <v>34</v>
      </c>
      <c r="J82" s="175" t="str">
        <f>E21</f>
        <v>GEOtest, a.s.</v>
      </c>
      <c r="K82" s="42"/>
      <c r="L82" s="42"/>
      <c r="M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32</v>
      </c>
      <c r="D83" s="42"/>
      <c r="E83" s="42"/>
      <c r="F83" s="29" t="str">
        <f>IF(E18="","",E18)</f>
        <v>Vyplň údaj</v>
      </c>
      <c r="G83" s="42"/>
      <c r="H83" s="42"/>
      <c r="I83" s="143" t="s">
        <v>38</v>
      </c>
      <c r="J83" s="175" t="str">
        <f>E24</f>
        <v xml:space="preserve"> </v>
      </c>
      <c r="K83" s="42"/>
      <c r="L83" s="42"/>
      <c r="M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39"/>
      <c r="J84" s="139"/>
      <c r="K84" s="42"/>
      <c r="L84" s="42"/>
      <c r="M84" s="1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6"/>
      <c r="B85" s="197"/>
      <c r="C85" s="198" t="s">
        <v>109</v>
      </c>
      <c r="D85" s="199" t="s">
        <v>61</v>
      </c>
      <c r="E85" s="199" t="s">
        <v>57</v>
      </c>
      <c r="F85" s="199" t="s">
        <v>58</v>
      </c>
      <c r="G85" s="199" t="s">
        <v>110</v>
      </c>
      <c r="H85" s="199" t="s">
        <v>111</v>
      </c>
      <c r="I85" s="200" t="s">
        <v>112</v>
      </c>
      <c r="J85" s="200" t="s">
        <v>113</v>
      </c>
      <c r="K85" s="199" t="s">
        <v>101</v>
      </c>
      <c r="L85" s="201" t="s">
        <v>114</v>
      </c>
      <c r="M85" s="202"/>
      <c r="N85" s="94" t="s">
        <v>20</v>
      </c>
      <c r="O85" s="95" t="s">
        <v>46</v>
      </c>
      <c r="P85" s="95" t="s">
        <v>115</v>
      </c>
      <c r="Q85" s="95" t="s">
        <v>116</v>
      </c>
      <c r="R85" s="95" t="s">
        <v>117</v>
      </c>
      <c r="S85" s="95" t="s">
        <v>118</v>
      </c>
      <c r="T85" s="95" t="s">
        <v>119</v>
      </c>
      <c r="U85" s="95" t="s">
        <v>120</v>
      </c>
      <c r="V85" s="95" t="s">
        <v>121</v>
      </c>
      <c r="W85" s="95" t="s">
        <v>122</v>
      </c>
      <c r="X85" s="96" t="s">
        <v>123</v>
      </c>
      <c r="Y85" s="196"/>
      <c r="Z85" s="196"/>
      <c r="AA85" s="196"/>
      <c r="AB85" s="196"/>
      <c r="AC85" s="196"/>
      <c r="AD85" s="196"/>
      <c r="AE85" s="196"/>
    </row>
    <row r="86" s="2" customFormat="1" ht="22.8" customHeight="1">
      <c r="A86" s="40"/>
      <c r="B86" s="41"/>
      <c r="C86" s="101" t="s">
        <v>124</v>
      </c>
      <c r="D86" s="42"/>
      <c r="E86" s="42"/>
      <c r="F86" s="42"/>
      <c r="G86" s="42"/>
      <c r="H86" s="42"/>
      <c r="I86" s="139"/>
      <c r="J86" s="139"/>
      <c r="K86" s="203">
        <f>BK86</f>
        <v>0</v>
      </c>
      <c r="L86" s="42"/>
      <c r="M86" s="46"/>
      <c r="N86" s="97"/>
      <c r="O86" s="204"/>
      <c r="P86" s="98"/>
      <c r="Q86" s="205">
        <f>Q87</f>
        <v>0</v>
      </c>
      <c r="R86" s="205">
        <f>R87</f>
        <v>0</v>
      </c>
      <c r="S86" s="98"/>
      <c r="T86" s="206">
        <f>T87</f>
        <v>0</v>
      </c>
      <c r="U86" s="98"/>
      <c r="V86" s="206">
        <f>V87</f>
        <v>432.49385999999998</v>
      </c>
      <c r="W86" s="98"/>
      <c r="X86" s="207">
        <f>X87</f>
        <v>0</v>
      </c>
      <c r="Y86" s="40"/>
      <c r="Z86" s="40"/>
      <c r="AA86" s="40"/>
      <c r="AB86" s="40"/>
      <c r="AC86" s="40"/>
      <c r="AD86" s="40"/>
      <c r="AE86" s="40"/>
      <c r="AT86" s="19" t="s">
        <v>77</v>
      </c>
      <c r="AU86" s="19" t="s">
        <v>102</v>
      </c>
      <c r="BK86" s="208">
        <f>BK87</f>
        <v>0</v>
      </c>
    </row>
    <row r="87" s="12" customFormat="1" ht="25.92" customHeight="1">
      <c r="A87" s="12"/>
      <c r="B87" s="209"/>
      <c r="C87" s="210"/>
      <c r="D87" s="211" t="s">
        <v>77</v>
      </c>
      <c r="E87" s="212" t="s">
        <v>125</v>
      </c>
      <c r="F87" s="212" t="s">
        <v>126</v>
      </c>
      <c r="G87" s="210"/>
      <c r="H87" s="210"/>
      <c r="I87" s="213"/>
      <c r="J87" s="213"/>
      <c r="K87" s="214">
        <f>BK87</f>
        <v>0</v>
      </c>
      <c r="L87" s="210"/>
      <c r="M87" s="215"/>
      <c r="N87" s="216"/>
      <c r="O87" s="217"/>
      <c r="P87" s="217"/>
      <c r="Q87" s="218">
        <f>Q88+Q116+Q129+Q135</f>
        <v>0</v>
      </c>
      <c r="R87" s="218">
        <f>R88+R116+R129+R135</f>
        <v>0</v>
      </c>
      <c r="S87" s="217"/>
      <c r="T87" s="219">
        <f>T88+T116+T129+T135</f>
        <v>0</v>
      </c>
      <c r="U87" s="217"/>
      <c r="V87" s="219">
        <f>V88+V116+V129+V135</f>
        <v>432.49385999999998</v>
      </c>
      <c r="W87" s="217"/>
      <c r="X87" s="220">
        <f>X88+X116+X129+X135</f>
        <v>0</v>
      </c>
      <c r="Y87" s="12"/>
      <c r="Z87" s="12"/>
      <c r="AA87" s="12"/>
      <c r="AB87" s="12"/>
      <c r="AC87" s="12"/>
      <c r="AD87" s="12"/>
      <c r="AE87" s="12"/>
      <c r="AR87" s="221" t="s">
        <v>86</v>
      </c>
      <c r="AT87" s="222" t="s">
        <v>77</v>
      </c>
      <c r="AU87" s="222" t="s">
        <v>78</v>
      </c>
      <c r="AY87" s="221" t="s">
        <v>127</v>
      </c>
      <c r="BK87" s="223">
        <f>BK88+BK116+BK129+BK135</f>
        <v>0</v>
      </c>
    </row>
    <row r="88" s="12" customFormat="1" ht="22.8" customHeight="1">
      <c r="A88" s="12"/>
      <c r="B88" s="209"/>
      <c r="C88" s="210"/>
      <c r="D88" s="211" t="s">
        <v>77</v>
      </c>
      <c r="E88" s="224" t="s">
        <v>86</v>
      </c>
      <c r="F88" s="224" t="s">
        <v>128</v>
      </c>
      <c r="G88" s="210"/>
      <c r="H88" s="210"/>
      <c r="I88" s="213"/>
      <c r="J88" s="213"/>
      <c r="K88" s="225">
        <f>BK88</f>
        <v>0</v>
      </c>
      <c r="L88" s="210"/>
      <c r="M88" s="215"/>
      <c r="N88" s="216"/>
      <c r="O88" s="217"/>
      <c r="P88" s="217"/>
      <c r="Q88" s="218">
        <f>SUM(Q89:Q115)</f>
        <v>0</v>
      </c>
      <c r="R88" s="218">
        <f>SUM(R89:R115)</f>
        <v>0</v>
      </c>
      <c r="S88" s="217"/>
      <c r="T88" s="219">
        <f>SUM(T89:T115)</f>
        <v>0</v>
      </c>
      <c r="U88" s="217"/>
      <c r="V88" s="219">
        <f>SUM(V89:V115)</f>
        <v>0</v>
      </c>
      <c r="W88" s="217"/>
      <c r="X88" s="220">
        <f>SUM(X89:X115)</f>
        <v>0</v>
      </c>
      <c r="Y88" s="12"/>
      <c r="Z88" s="12"/>
      <c r="AA88" s="12"/>
      <c r="AB88" s="12"/>
      <c r="AC88" s="12"/>
      <c r="AD88" s="12"/>
      <c r="AE88" s="12"/>
      <c r="AR88" s="221" t="s">
        <v>86</v>
      </c>
      <c r="AT88" s="222" t="s">
        <v>77</v>
      </c>
      <c r="AU88" s="222" t="s">
        <v>86</v>
      </c>
      <c r="AY88" s="221" t="s">
        <v>127</v>
      </c>
      <c r="BK88" s="223">
        <f>SUM(BK89:BK115)</f>
        <v>0</v>
      </c>
    </row>
    <row r="89" s="2" customFormat="1" ht="44.25" customHeight="1">
      <c r="A89" s="40"/>
      <c r="B89" s="41"/>
      <c r="C89" s="226" t="s">
        <v>86</v>
      </c>
      <c r="D89" s="226" t="s">
        <v>129</v>
      </c>
      <c r="E89" s="227" t="s">
        <v>130</v>
      </c>
      <c r="F89" s="228" t="s">
        <v>131</v>
      </c>
      <c r="G89" s="229" t="s">
        <v>132</v>
      </c>
      <c r="H89" s="230">
        <v>24881.150000000001</v>
      </c>
      <c r="I89" s="231"/>
      <c r="J89" s="231"/>
      <c r="K89" s="232">
        <f>ROUND(P89*H89,2)</f>
        <v>0</v>
      </c>
      <c r="L89" s="228" t="s">
        <v>133</v>
      </c>
      <c r="M89" s="46"/>
      <c r="N89" s="233" t="s">
        <v>20</v>
      </c>
      <c r="O89" s="234" t="s">
        <v>47</v>
      </c>
      <c r="P89" s="235">
        <f>I89+J89</f>
        <v>0</v>
      </c>
      <c r="Q89" s="235">
        <f>ROUND(I89*H89,2)</f>
        <v>0</v>
      </c>
      <c r="R89" s="235">
        <f>ROUND(J89*H89,2)</f>
        <v>0</v>
      </c>
      <c r="S89" s="86"/>
      <c r="T89" s="236">
        <f>S89*H89</f>
        <v>0</v>
      </c>
      <c r="U89" s="236">
        <v>0</v>
      </c>
      <c r="V89" s="236">
        <f>U89*H89</f>
        <v>0</v>
      </c>
      <c r="W89" s="236">
        <v>0</v>
      </c>
      <c r="X89" s="237">
        <f>W89*H89</f>
        <v>0</v>
      </c>
      <c r="Y89" s="40"/>
      <c r="Z89" s="40"/>
      <c r="AA89" s="40"/>
      <c r="AB89" s="40"/>
      <c r="AC89" s="40"/>
      <c r="AD89" s="40"/>
      <c r="AE89" s="40"/>
      <c r="AR89" s="238" t="s">
        <v>134</v>
      </c>
      <c r="AT89" s="238" t="s">
        <v>129</v>
      </c>
      <c r="AU89" s="238" t="s">
        <v>88</v>
      </c>
      <c r="AY89" s="19" t="s">
        <v>127</v>
      </c>
      <c r="BE89" s="239">
        <f>IF(O89="základní",K89,0)</f>
        <v>0</v>
      </c>
      <c r="BF89" s="239">
        <f>IF(O89="snížená",K89,0)</f>
        <v>0</v>
      </c>
      <c r="BG89" s="239">
        <f>IF(O89="zákl. přenesená",K89,0)</f>
        <v>0</v>
      </c>
      <c r="BH89" s="239">
        <f>IF(O89="sníž. přenesená",K89,0)</f>
        <v>0</v>
      </c>
      <c r="BI89" s="239">
        <f>IF(O89="nulová",K89,0)</f>
        <v>0</v>
      </c>
      <c r="BJ89" s="19" t="s">
        <v>86</v>
      </c>
      <c r="BK89" s="239">
        <f>ROUND(P89*H89,2)</f>
        <v>0</v>
      </c>
      <c r="BL89" s="19" t="s">
        <v>134</v>
      </c>
      <c r="BM89" s="238" t="s">
        <v>135</v>
      </c>
    </row>
    <row r="90" s="2" customFormat="1">
      <c r="A90" s="40"/>
      <c r="B90" s="41"/>
      <c r="C90" s="42"/>
      <c r="D90" s="240" t="s">
        <v>136</v>
      </c>
      <c r="E90" s="42"/>
      <c r="F90" s="241" t="s">
        <v>137</v>
      </c>
      <c r="G90" s="42"/>
      <c r="H90" s="42"/>
      <c r="I90" s="139"/>
      <c r="J90" s="139"/>
      <c r="K90" s="42"/>
      <c r="L90" s="42"/>
      <c r="M90" s="46"/>
      <c r="N90" s="242"/>
      <c r="O90" s="243"/>
      <c r="P90" s="86"/>
      <c r="Q90" s="86"/>
      <c r="R90" s="86"/>
      <c r="S90" s="86"/>
      <c r="T90" s="86"/>
      <c r="U90" s="86"/>
      <c r="V90" s="86"/>
      <c r="W90" s="86"/>
      <c r="X90" s="87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88</v>
      </c>
    </row>
    <row r="91" s="13" customFormat="1">
      <c r="A91" s="13"/>
      <c r="B91" s="244"/>
      <c r="C91" s="245"/>
      <c r="D91" s="240" t="s">
        <v>138</v>
      </c>
      <c r="E91" s="246" t="s">
        <v>20</v>
      </c>
      <c r="F91" s="247" t="s">
        <v>139</v>
      </c>
      <c r="G91" s="245"/>
      <c r="H91" s="246" t="s">
        <v>20</v>
      </c>
      <c r="I91" s="248"/>
      <c r="J91" s="248"/>
      <c r="K91" s="245"/>
      <c r="L91" s="245"/>
      <c r="M91" s="249"/>
      <c r="N91" s="250"/>
      <c r="O91" s="251"/>
      <c r="P91" s="251"/>
      <c r="Q91" s="251"/>
      <c r="R91" s="251"/>
      <c r="S91" s="251"/>
      <c r="T91" s="251"/>
      <c r="U91" s="251"/>
      <c r="V91" s="251"/>
      <c r="W91" s="251"/>
      <c r="X91" s="252"/>
      <c r="Y91" s="13"/>
      <c r="Z91" s="13"/>
      <c r="AA91" s="13"/>
      <c r="AB91" s="13"/>
      <c r="AC91" s="13"/>
      <c r="AD91" s="13"/>
      <c r="AE91" s="13"/>
      <c r="AT91" s="253" t="s">
        <v>138</v>
      </c>
      <c r="AU91" s="253" t="s">
        <v>88</v>
      </c>
      <c r="AV91" s="13" t="s">
        <v>86</v>
      </c>
      <c r="AW91" s="13" t="s">
        <v>5</v>
      </c>
      <c r="AX91" s="13" t="s">
        <v>78</v>
      </c>
      <c r="AY91" s="253" t="s">
        <v>127</v>
      </c>
    </row>
    <row r="92" s="14" customFormat="1">
      <c r="A92" s="14"/>
      <c r="B92" s="254"/>
      <c r="C92" s="255"/>
      <c r="D92" s="240" t="s">
        <v>138</v>
      </c>
      <c r="E92" s="256" t="s">
        <v>20</v>
      </c>
      <c r="F92" s="257" t="s">
        <v>140</v>
      </c>
      <c r="G92" s="255"/>
      <c r="H92" s="258">
        <v>10265.5</v>
      </c>
      <c r="I92" s="259"/>
      <c r="J92" s="259"/>
      <c r="K92" s="255"/>
      <c r="L92" s="255"/>
      <c r="M92" s="260"/>
      <c r="N92" s="261"/>
      <c r="O92" s="262"/>
      <c r="P92" s="262"/>
      <c r="Q92" s="262"/>
      <c r="R92" s="262"/>
      <c r="S92" s="262"/>
      <c r="T92" s="262"/>
      <c r="U92" s="262"/>
      <c r="V92" s="262"/>
      <c r="W92" s="262"/>
      <c r="X92" s="263"/>
      <c r="Y92" s="14"/>
      <c r="Z92" s="14"/>
      <c r="AA92" s="14"/>
      <c r="AB92" s="14"/>
      <c r="AC92" s="14"/>
      <c r="AD92" s="14"/>
      <c r="AE92" s="14"/>
      <c r="AT92" s="264" t="s">
        <v>138</v>
      </c>
      <c r="AU92" s="264" t="s">
        <v>88</v>
      </c>
      <c r="AV92" s="14" t="s">
        <v>88</v>
      </c>
      <c r="AW92" s="14" t="s">
        <v>5</v>
      </c>
      <c r="AX92" s="14" t="s">
        <v>78</v>
      </c>
      <c r="AY92" s="264" t="s">
        <v>127</v>
      </c>
    </row>
    <row r="93" s="14" customFormat="1">
      <c r="A93" s="14"/>
      <c r="B93" s="254"/>
      <c r="C93" s="255"/>
      <c r="D93" s="240" t="s">
        <v>138</v>
      </c>
      <c r="E93" s="256" t="s">
        <v>20</v>
      </c>
      <c r="F93" s="257" t="s">
        <v>140</v>
      </c>
      <c r="G93" s="255"/>
      <c r="H93" s="258">
        <v>10265.5</v>
      </c>
      <c r="I93" s="259"/>
      <c r="J93" s="259"/>
      <c r="K93" s="255"/>
      <c r="L93" s="255"/>
      <c r="M93" s="260"/>
      <c r="N93" s="261"/>
      <c r="O93" s="262"/>
      <c r="P93" s="262"/>
      <c r="Q93" s="262"/>
      <c r="R93" s="262"/>
      <c r="S93" s="262"/>
      <c r="T93" s="262"/>
      <c r="U93" s="262"/>
      <c r="V93" s="262"/>
      <c r="W93" s="262"/>
      <c r="X93" s="263"/>
      <c r="Y93" s="14"/>
      <c r="Z93" s="14"/>
      <c r="AA93" s="14"/>
      <c r="AB93" s="14"/>
      <c r="AC93" s="14"/>
      <c r="AD93" s="14"/>
      <c r="AE93" s="14"/>
      <c r="AT93" s="264" t="s">
        <v>138</v>
      </c>
      <c r="AU93" s="264" t="s">
        <v>88</v>
      </c>
      <c r="AV93" s="14" t="s">
        <v>88</v>
      </c>
      <c r="AW93" s="14" t="s">
        <v>5</v>
      </c>
      <c r="AX93" s="14" t="s">
        <v>78</v>
      </c>
      <c r="AY93" s="264" t="s">
        <v>127</v>
      </c>
    </row>
    <row r="94" s="15" customFormat="1">
      <c r="A94" s="15"/>
      <c r="B94" s="265"/>
      <c r="C94" s="266"/>
      <c r="D94" s="240" t="s">
        <v>138</v>
      </c>
      <c r="E94" s="267" t="s">
        <v>20</v>
      </c>
      <c r="F94" s="268" t="s">
        <v>141</v>
      </c>
      <c r="G94" s="266"/>
      <c r="H94" s="269">
        <v>20531</v>
      </c>
      <c r="I94" s="270"/>
      <c r="J94" s="270"/>
      <c r="K94" s="266"/>
      <c r="L94" s="266"/>
      <c r="M94" s="271"/>
      <c r="N94" s="272"/>
      <c r="O94" s="273"/>
      <c r="P94" s="273"/>
      <c r="Q94" s="273"/>
      <c r="R94" s="273"/>
      <c r="S94" s="273"/>
      <c r="T94" s="273"/>
      <c r="U94" s="273"/>
      <c r="V94" s="273"/>
      <c r="W94" s="273"/>
      <c r="X94" s="274"/>
      <c r="Y94" s="15"/>
      <c r="Z94" s="15"/>
      <c r="AA94" s="15"/>
      <c r="AB94" s="15"/>
      <c r="AC94" s="15"/>
      <c r="AD94" s="15"/>
      <c r="AE94" s="15"/>
      <c r="AT94" s="275" t="s">
        <v>138</v>
      </c>
      <c r="AU94" s="275" t="s">
        <v>88</v>
      </c>
      <c r="AV94" s="15" t="s">
        <v>142</v>
      </c>
      <c r="AW94" s="15" t="s">
        <v>5</v>
      </c>
      <c r="AX94" s="15" t="s">
        <v>78</v>
      </c>
      <c r="AY94" s="275" t="s">
        <v>127</v>
      </c>
    </row>
    <row r="95" s="13" customFormat="1">
      <c r="A95" s="13"/>
      <c r="B95" s="244"/>
      <c r="C95" s="245"/>
      <c r="D95" s="240" t="s">
        <v>138</v>
      </c>
      <c r="E95" s="246" t="s">
        <v>20</v>
      </c>
      <c r="F95" s="247" t="s">
        <v>143</v>
      </c>
      <c r="G95" s="245"/>
      <c r="H95" s="246" t="s">
        <v>20</v>
      </c>
      <c r="I95" s="248"/>
      <c r="J95" s="248"/>
      <c r="K95" s="245"/>
      <c r="L95" s="245"/>
      <c r="M95" s="249"/>
      <c r="N95" s="250"/>
      <c r="O95" s="251"/>
      <c r="P95" s="251"/>
      <c r="Q95" s="251"/>
      <c r="R95" s="251"/>
      <c r="S95" s="251"/>
      <c r="T95" s="251"/>
      <c r="U95" s="251"/>
      <c r="V95" s="251"/>
      <c r="W95" s="251"/>
      <c r="X95" s="252"/>
      <c r="Y95" s="13"/>
      <c r="Z95" s="13"/>
      <c r="AA95" s="13"/>
      <c r="AB95" s="13"/>
      <c r="AC95" s="13"/>
      <c r="AD95" s="13"/>
      <c r="AE95" s="13"/>
      <c r="AT95" s="253" t="s">
        <v>138</v>
      </c>
      <c r="AU95" s="253" t="s">
        <v>88</v>
      </c>
      <c r="AV95" s="13" t="s">
        <v>86</v>
      </c>
      <c r="AW95" s="13" t="s">
        <v>5</v>
      </c>
      <c r="AX95" s="13" t="s">
        <v>78</v>
      </c>
      <c r="AY95" s="253" t="s">
        <v>127</v>
      </c>
    </row>
    <row r="96" s="14" customFormat="1">
      <c r="A96" s="14"/>
      <c r="B96" s="254"/>
      <c r="C96" s="255"/>
      <c r="D96" s="240" t="s">
        <v>138</v>
      </c>
      <c r="E96" s="256" t="s">
        <v>20</v>
      </c>
      <c r="F96" s="257" t="s">
        <v>144</v>
      </c>
      <c r="G96" s="255"/>
      <c r="H96" s="258">
        <v>4350.1499999999996</v>
      </c>
      <c r="I96" s="259"/>
      <c r="J96" s="259"/>
      <c r="K96" s="255"/>
      <c r="L96" s="255"/>
      <c r="M96" s="260"/>
      <c r="N96" s="261"/>
      <c r="O96" s="262"/>
      <c r="P96" s="262"/>
      <c r="Q96" s="262"/>
      <c r="R96" s="262"/>
      <c r="S96" s="262"/>
      <c r="T96" s="262"/>
      <c r="U96" s="262"/>
      <c r="V96" s="262"/>
      <c r="W96" s="262"/>
      <c r="X96" s="263"/>
      <c r="Y96" s="14"/>
      <c r="Z96" s="14"/>
      <c r="AA96" s="14"/>
      <c r="AB96" s="14"/>
      <c r="AC96" s="14"/>
      <c r="AD96" s="14"/>
      <c r="AE96" s="14"/>
      <c r="AT96" s="264" t="s">
        <v>138</v>
      </c>
      <c r="AU96" s="264" t="s">
        <v>88</v>
      </c>
      <c r="AV96" s="14" t="s">
        <v>88</v>
      </c>
      <c r="AW96" s="14" t="s">
        <v>5</v>
      </c>
      <c r="AX96" s="14" t="s">
        <v>78</v>
      </c>
      <c r="AY96" s="264" t="s">
        <v>127</v>
      </c>
    </row>
    <row r="97" s="16" customFormat="1">
      <c r="A97" s="16"/>
      <c r="B97" s="276"/>
      <c r="C97" s="277"/>
      <c r="D97" s="240" t="s">
        <v>138</v>
      </c>
      <c r="E97" s="278" t="s">
        <v>20</v>
      </c>
      <c r="F97" s="279" t="s">
        <v>145</v>
      </c>
      <c r="G97" s="277"/>
      <c r="H97" s="280">
        <v>24881.150000000001</v>
      </c>
      <c r="I97" s="281"/>
      <c r="J97" s="281"/>
      <c r="K97" s="277"/>
      <c r="L97" s="277"/>
      <c r="M97" s="282"/>
      <c r="N97" s="283"/>
      <c r="O97" s="284"/>
      <c r="P97" s="284"/>
      <c r="Q97" s="284"/>
      <c r="R97" s="284"/>
      <c r="S97" s="284"/>
      <c r="T97" s="284"/>
      <c r="U97" s="284"/>
      <c r="V97" s="284"/>
      <c r="W97" s="284"/>
      <c r="X97" s="285"/>
      <c r="Y97" s="16"/>
      <c r="Z97" s="16"/>
      <c r="AA97" s="16"/>
      <c r="AB97" s="16"/>
      <c r="AC97" s="16"/>
      <c r="AD97" s="16"/>
      <c r="AE97" s="16"/>
      <c r="AT97" s="286" t="s">
        <v>138</v>
      </c>
      <c r="AU97" s="286" t="s">
        <v>88</v>
      </c>
      <c r="AV97" s="16" t="s">
        <v>134</v>
      </c>
      <c r="AW97" s="16" t="s">
        <v>5</v>
      </c>
      <c r="AX97" s="16" t="s">
        <v>86</v>
      </c>
      <c r="AY97" s="286" t="s">
        <v>127</v>
      </c>
    </row>
    <row r="98" s="2" customFormat="1" ht="33" customHeight="1">
      <c r="A98" s="40"/>
      <c r="B98" s="41"/>
      <c r="C98" s="226" t="s">
        <v>88</v>
      </c>
      <c r="D98" s="226" t="s">
        <v>129</v>
      </c>
      <c r="E98" s="227" t="s">
        <v>146</v>
      </c>
      <c r="F98" s="228" t="s">
        <v>147</v>
      </c>
      <c r="G98" s="229" t="s">
        <v>132</v>
      </c>
      <c r="H98" s="230">
        <v>24881.150000000001</v>
      </c>
      <c r="I98" s="231"/>
      <c r="J98" s="231"/>
      <c r="K98" s="232">
        <f>ROUND(P98*H98,2)</f>
        <v>0</v>
      </c>
      <c r="L98" s="228" t="s">
        <v>133</v>
      </c>
      <c r="M98" s="46"/>
      <c r="N98" s="233" t="s">
        <v>20</v>
      </c>
      <c r="O98" s="234" t="s">
        <v>47</v>
      </c>
      <c r="P98" s="235">
        <f>I98+J98</f>
        <v>0</v>
      </c>
      <c r="Q98" s="235">
        <f>ROUND(I98*H98,2)</f>
        <v>0</v>
      </c>
      <c r="R98" s="235">
        <f>ROUND(J98*H98,2)</f>
        <v>0</v>
      </c>
      <c r="S98" s="86"/>
      <c r="T98" s="236">
        <f>S98*H98</f>
        <v>0</v>
      </c>
      <c r="U98" s="236">
        <v>0</v>
      </c>
      <c r="V98" s="236">
        <f>U98*H98</f>
        <v>0</v>
      </c>
      <c r="W98" s="236">
        <v>0</v>
      </c>
      <c r="X98" s="237">
        <f>W98*H98</f>
        <v>0</v>
      </c>
      <c r="Y98" s="40"/>
      <c r="Z98" s="40"/>
      <c r="AA98" s="40"/>
      <c r="AB98" s="40"/>
      <c r="AC98" s="40"/>
      <c r="AD98" s="40"/>
      <c r="AE98" s="40"/>
      <c r="AR98" s="238" t="s">
        <v>134</v>
      </c>
      <c r="AT98" s="238" t="s">
        <v>129</v>
      </c>
      <c r="AU98" s="238" t="s">
        <v>88</v>
      </c>
      <c r="AY98" s="19" t="s">
        <v>127</v>
      </c>
      <c r="BE98" s="239">
        <f>IF(O98="základní",K98,0)</f>
        <v>0</v>
      </c>
      <c r="BF98" s="239">
        <f>IF(O98="snížená",K98,0)</f>
        <v>0</v>
      </c>
      <c r="BG98" s="239">
        <f>IF(O98="zákl. přenesená",K98,0)</f>
        <v>0</v>
      </c>
      <c r="BH98" s="239">
        <f>IF(O98="sníž. přenesená",K98,0)</f>
        <v>0</v>
      </c>
      <c r="BI98" s="239">
        <f>IF(O98="nulová",K98,0)</f>
        <v>0</v>
      </c>
      <c r="BJ98" s="19" t="s">
        <v>86</v>
      </c>
      <c r="BK98" s="239">
        <f>ROUND(P98*H98,2)</f>
        <v>0</v>
      </c>
      <c r="BL98" s="19" t="s">
        <v>134</v>
      </c>
      <c r="BM98" s="238" t="s">
        <v>148</v>
      </c>
    </row>
    <row r="99" s="2" customFormat="1">
      <c r="A99" s="40"/>
      <c r="B99" s="41"/>
      <c r="C99" s="42"/>
      <c r="D99" s="240" t="s">
        <v>136</v>
      </c>
      <c r="E99" s="42"/>
      <c r="F99" s="241" t="s">
        <v>149</v>
      </c>
      <c r="G99" s="42"/>
      <c r="H99" s="42"/>
      <c r="I99" s="139"/>
      <c r="J99" s="139"/>
      <c r="K99" s="42"/>
      <c r="L99" s="42"/>
      <c r="M99" s="46"/>
      <c r="N99" s="242"/>
      <c r="O99" s="243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88</v>
      </c>
    </row>
    <row r="100" s="13" customFormat="1">
      <c r="A100" s="13"/>
      <c r="B100" s="244"/>
      <c r="C100" s="245"/>
      <c r="D100" s="240" t="s">
        <v>138</v>
      </c>
      <c r="E100" s="246" t="s">
        <v>20</v>
      </c>
      <c r="F100" s="247" t="s">
        <v>139</v>
      </c>
      <c r="G100" s="245"/>
      <c r="H100" s="246" t="s">
        <v>20</v>
      </c>
      <c r="I100" s="248"/>
      <c r="J100" s="248"/>
      <c r="K100" s="245"/>
      <c r="L100" s="245"/>
      <c r="M100" s="249"/>
      <c r="N100" s="250"/>
      <c r="O100" s="251"/>
      <c r="P100" s="251"/>
      <c r="Q100" s="251"/>
      <c r="R100" s="251"/>
      <c r="S100" s="251"/>
      <c r="T100" s="251"/>
      <c r="U100" s="251"/>
      <c r="V100" s="251"/>
      <c r="W100" s="251"/>
      <c r="X100" s="252"/>
      <c r="Y100" s="13"/>
      <c r="Z100" s="13"/>
      <c r="AA100" s="13"/>
      <c r="AB100" s="13"/>
      <c r="AC100" s="13"/>
      <c r="AD100" s="13"/>
      <c r="AE100" s="13"/>
      <c r="AT100" s="253" t="s">
        <v>138</v>
      </c>
      <c r="AU100" s="253" t="s">
        <v>88</v>
      </c>
      <c r="AV100" s="13" t="s">
        <v>86</v>
      </c>
      <c r="AW100" s="13" t="s">
        <v>5</v>
      </c>
      <c r="AX100" s="13" t="s">
        <v>78</v>
      </c>
      <c r="AY100" s="253" t="s">
        <v>127</v>
      </c>
    </row>
    <row r="101" s="14" customFormat="1">
      <c r="A101" s="14"/>
      <c r="B101" s="254"/>
      <c r="C101" s="255"/>
      <c r="D101" s="240" t="s">
        <v>138</v>
      </c>
      <c r="E101" s="256" t="s">
        <v>20</v>
      </c>
      <c r="F101" s="257" t="s">
        <v>140</v>
      </c>
      <c r="G101" s="255"/>
      <c r="H101" s="258">
        <v>10265.5</v>
      </c>
      <c r="I101" s="259"/>
      <c r="J101" s="259"/>
      <c r="K101" s="255"/>
      <c r="L101" s="255"/>
      <c r="M101" s="260"/>
      <c r="N101" s="261"/>
      <c r="O101" s="262"/>
      <c r="P101" s="262"/>
      <c r="Q101" s="262"/>
      <c r="R101" s="262"/>
      <c r="S101" s="262"/>
      <c r="T101" s="262"/>
      <c r="U101" s="262"/>
      <c r="V101" s="262"/>
      <c r="W101" s="262"/>
      <c r="X101" s="263"/>
      <c r="Y101" s="14"/>
      <c r="Z101" s="14"/>
      <c r="AA101" s="14"/>
      <c r="AB101" s="14"/>
      <c r="AC101" s="14"/>
      <c r="AD101" s="14"/>
      <c r="AE101" s="14"/>
      <c r="AT101" s="264" t="s">
        <v>138</v>
      </c>
      <c r="AU101" s="264" t="s">
        <v>88</v>
      </c>
      <c r="AV101" s="14" t="s">
        <v>88</v>
      </c>
      <c r="AW101" s="14" t="s">
        <v>5</v>
      </c>
      <c r="AX101" s="14" t="s">
        <v>78</v>
      </c>
      <c r="AY101" s="264" t="s">
        <v>127</v>
      </c>
    </row>
    <row r="102" s="14" customFormat="1">
      <c r="A102" s="14"/>
      <c r="B102" s="254"/>
      <c r="C102" s="255"/>
      <c r="D102" s="240" t="s">
        <v>138</v>
      </c>
      <c r="E102" s="256" t="s">
        <v>20</v>
      </c>
      <c r="F102" s="257" t="s">
        <v>140</v>
      </c>
      <c r="G102" s="255"/>
      <c r="H102" s="258">
        <v>10265.5</v>
      </c>
      <c r="I102" s="259"/>
      <c r="J102" s="259"/>
      <c r="K102" s="255"/>
      <c r="L102" s="255"/>
      <c r="M102" s="260"/>
      <c r="N102" s="261"/>
      <c r="O102" s="262"/>
      <c r="P102" s="262"/>
      <c r="Q102" s="262"/>
      <c r="R102" s="262"/>
      <c r="S102" s="262"/>
      <c r="T102" s="262"/>
      <c r="U102" s="262"/>
      <c r="V102" s="262"/>
      <c r="W102" s="262"/>
      <c r="X102" s="263"/>
      <c r="Y102" s="14"/>
      <c r="Z102" s="14"/>
      <c r="AA102" s="14"/>
      <c r="AB102" s="14"/>
      <c r="AC102" s="14"/>
      <c r="AD102" s="14"/>
      <c r="AE102" s="14"/>
      <c r="AT102" s="264" t="s">
        <v>138</v>
      </c>
      <c r="AU102" s="264" t="s">
        <v>88</v>
      </c>
      <c r="AV102" s="14" t="s">
        <v>88</v>
      </c>
      <c r="AW102" s="14" t="s">
        <v>5</v>
      </c>
      <c r="AX102" s="14" t="s">
        <v>78</v>
      </c>
      <c r="AY102" s="264" t="s">
        <v>127</v>
      </c>
    </row>
    <row r="103" s="15" customFormat="1">
      <c r="A103" s="15"/>
      <c r="B103" s="265"/>
      <c r="C103" s="266"/>
      <c r="D103" s="240" t="s">
        <v>138</v>
      </c>
      <c r="E103" s="267" t="s">
        <v>20</v>
      </c>
      <c r="F103" s="268" t="s">
        <v>141</v>
      </c>
      <c r="G103" s="266"/>
      <c r="H103" s="269">
        <v>20531</v>
      </c>
      <c r="I103" s="270"/>
      <c r="J103" s="270"/>
      <c r="K103" s="266"/>
      <c r="L103" s="266"/>
      <c r="M103" s="271"/>
      <c r="N103" s="272"/>
      <c r="O103" s="273"/>
      <c r="P103" s="273"/>
      <c r="Q103" s="273"/>
      <c r="R103" s="273"/>
      <c r="S103" s="273"/>
      <c r="T103" s="273"/>
      <c r="U103" s="273"/>
      <c r="V103" s="273"/>
      <c r="W103" s="273"/>
      <c r="X103" s="274"/>
      <c r="Y103" s="15"/>
      <c r="Z103" s="15"/>
      <c r="AA103" s="15"/>
      <c r="AB103" s="15"/>
      <c r="AC103" s="15"/>
      <c r="AD103" s="15"/>
      <c r="AE103" s="15"/>
      <c r="AT103" s="275" t="s">
        <v>138</v>
      </c>
      <c r="AU103" s="275" t="s">
        <v>88</v>
      </c>
      <c r="AV103" s="15" t="s">
        <v>142</v>
      </c>
      <c r="AW103" s="15" t="s">
        <v>5</v>
      </c>
      <c r="AX103" s="15" t="s">
        <v>78</v>
      </c>
      <c r="AY103" s="275" t="s">
        <v>127</v>
      </c>
    </row>
    <row r="104" s="13" customFormat="1">
      <c r="A104" s="13"/>
      <c r="B104" s="244"/>
      <c r="C104" s="245"/>
      <c r="D104" s="240" t="s">
        <v>138</v>
      </c>
      <c r="E104" s="246" t="s">
        <v>20</v>
      </c>
      <c r="F104" s="247" t="s">
        <v>143</v>
      </c>
      <c r="G104" s="245"/>
      <c r="H104" s="246" t="s">
        <v>20</v>
      </c>
      <c r="I104" s="248"/>
      <c r="J104" s="248"/>
      <c r="K104" s="245"/>
      <c r="L104" s="245"/>
      <c r="M104" s="249"/>
      <c r="N104" s="250"/>
      <c r="O104" s="251"/>
      <c r="P104" s="251"/>
      <c r="Q104" s="251"/>
      <c r="R104" s="251"/>
      <c r="S104" s="251"/>
      <c r="T104" s="251"/>
      <c r="U104" s="251"/>
      <c r="V104" s="251"/>
      <c r="W104" s="251"/>
      <c r="X104" s="252"/>
      <c r="Y104" s="13"/>
      <c r="Z104" s="13"/>
      <c r="AA104" s="13"/>
      <c r="AB104" s="13"/>
      <c r="AC104" s="13"/>
      <c r="AD104" s="13"/>
      <c r="AE104" s="13"/>
      <c r="AT104" s="253" t="s">
        <v>138</v>
      </c>
      <c r="AU104" s="253" t="s">
        <v>88</v>
      </c>
      <c r="AV104" s="13" t="s">
        <v>86</v>
      </c>
      <c r="AW104" s="13" t="s">
        <v>5</v>
      </c>
      <c r="AX104" s="13" t="s">
        <v>78</v>
      </c>
      <c r="AY104" s="253" t="s">
        <v>127</v>
      </c>
    </row>
    <row r="105" s="14" customFormat="1">
      <c r="A105" s="14"/>
      <c r="B105" s="254"/>
      <c r="C105" s="255"/>
      <c r="D105" s="240" t="s">
        <v>138</v>
      </c>
      <c r="E105" s="256" t="s">
        <v>20</v>
      </c>
      <c r="F105" s="257" t="s">
        <v>144</v>
      </c>
      <c r="G105" s="255"/>
      <c r="H105" s="258">
        <v>4350.1499999999996</v>
      </c>
      <c r="I105" s="259"/>
      <c r="J105" s="259"/>
      <c r="K105" s="255"/>
      <c r="L105" s="255"/>
      <c r="M105" s="260"/>
      <c r="N105" s="261"/>
      <c r="O105" s="262"/>
      <c r="P105" s="262"/>
      <c r="Q105" s="262"/>
      <c r="R105" s="262"/>
      <c r="S105" s="262"/>
      <c r="T105" s="262"/>
      <c r="U105" s="262"/>
      <c r="V105" s="262"/>
      <c r="W105" s="262"/>
      <c r="X105" s="263"/>
      <c r="Y105" s="14"/>
      <c r="Z105" s="14"/>
      <c r="AA105" s="14"/>
      <c r="AB105" s="14"/>
      <c r="AC105" s="14"/>
      <c r="AD105" s="14"/>
      <c r="AE105" s="14"/>
      <c r="AT105" s="264" t="s">
        <v>138</v>
      </c>
      <c r="AU105" s="264" t="s">
        <v>88</v>
      </c>
      <c r="AV105" s="14" t="s">
        <v>88</v>
      </c>
      <c r="AW105" s="14" t="s">
        <v>5</v>
      </c>
      <c r="AX105" s="14" t="s">
        <v>78</v>
      </c>
      <c r="AY105" s="264" t="s">
        <v>127</v>
      </c>
    </row>
    <row r="106" s="16" customFormat="1">
      <c r="A106" s="16"/>
      <c r="B106" s="276"/>
      <c r="C106" s="277"/>
      <c r="D106" s="240" t="s">
        <v>138</v>
      </c>
      <c r="E106" s="278" t="s">
        <v>20</v>
      </c>
      <c r="F106" s="279" t="s">
        <v>145</v>
      </c>
      <c r="G106" s="277"/>
      <c r="H106" s="280">
        <v>24881.150000000001</v>
      </c>
      <c r="I106" s="281"/>
      <c r="J106" s="281"/>
      <c r="K106" s="277"/>
      <c r="L106" s="277"/>
      <c r="M106" s="282"/>
      <c r="N106" s="283"/>
      <c r="O106" s="284"/>
      <c r="P106" s="284"/>
      <c r="Q106" s="284"/>
      <c r="R106" s="284"/>
      <c r="S106" s="284"/>
      <c r="T106" s="284"/>
      <c r="U106" s="284"/>
      <c r="V106" s="284"/>
      <c r="W106" s="284"/>
      <c r="X106" s="285"/>
      <c r="Y106" s="16"/>
      <c r="Z106" s="16"/>
      <c r="AA106" s="16"/>
      <c r="AB106" s="16"/>
      <c r="AC106" s="16"/>
      <c r="AD106" s="16"/>
      <c r="AE106" s="16"/>
      <c r="AT106" s="286" t="s">
        <v>138</v>
      </c>
      <c r="AU106" s="286" t="s">
        <v>88</v>
      </c>
      <c r="AV106" s="16" t="s">
        <v>134</v>
      </c>
      <c r="AW106" s="16" t="s">
        <v>5</v>
      </c>
      <c r="AX106" s="16" t="s">
        <v>86</v>
      </c>
      <c r="AY106" s="286" t="s">
        <v>127</v>
      </c>
    </row>
    <row r="107" s="2" customFormat="1" ht="33" customHeight="1">
      <c r="A107" s="40"/>
      <c r="B107" s="41"/>
      <c r="C107" s="226" t="s">
        <v>142</v>
      </c>
      <c r="D107" s="226" t="s">
        <v>129</v>
      </c>
      <c r="E107" s="227" t="s">
        <v>150</v>
      </c>
      <c r="F107" s="228" t="s">
        <v>151</v>
      </c>
      <c r="G107" s="229" t="s">
        <v>152</v>
      </c>
      <c r="H107" s="230">
        <v>71089</v>
      </c>
      <c r="I107" s="231"/>
      <c r="J107" s="231"/>
      <c r="K107" s="232">
        <f>ROUND(P107*H107,2)</f>
        <v>0</v>
      </c>
      <c r="L107" s="228" t="s">
        <v>133</v>
      </c>
      <c r="M107" s="46"/>
      <c r="N107" s="233" t="s">
        <v>20</v>
      </c>
      <c r="O107" s="234" t="s">
        <v>47</v>
      </c>
      <c r="P107" s="235">
        <f>I107+J107</f>
        <v>0</v>
      </c>
      <c r="Q107" s="235">
        <f>ROUND(I107*H107,2)</f>
        <v>0</v>
      </c>
      <c r="R107" s="235">
        <f>ROUND(J107*H107,2)</f>
        <v>0</v>
      </c>
      <c r="S107" s="86"/>
      <c r="T107" s="236">
        <f>S107*H107</f>
        <v>0</v>
      </c>
      <c r="U107" s="236">
        <v>0</v>
      </c>
      <c r="V107" s="236">
        <f>U107*H107</f>
        <v>0</v>
      </c>
      <c r="W107" s="236">
        <v>0</v>
      </c>
      <c r="X107" s="237">
        <f>W107*H107</f>
        <v>0</v>
      </c>
      <c r="Y107" s="40"/>
      <c r="Z107" s="40"/>
      <c r="AA107" s="40"/>
      <c r="AB107" s="40"/>
      <c r="AC107" s="40"/>
      <c r="AD107" s="40"/>
      <c r="AE107" s="40"/>
      <c r="AR107" s="238" t="s">
        <v>134</v>
      </c>
      <c r="AT107" s="238" t="s">
        <v>129</v>
      </c>
      <c r="AU107" s="238" t="s">
        <v>88</v>
      </c>
      <c r="AY107" s="19" t="s">
        <v>127</v>
      </c>
      <c r="BE107" s="239">
        <f>IF(O107="základní",K107,0)</f>
        <v>0</v>
      </c>
      <c r="BF107" s="239">
        <f>IF(O107="snížená",K107,0)</f>
        <v>0</v>
      </c>
      <c r="BG107" s="239">
        <f>IF(O107="zákl. přenesená",K107,0)</f>
        <v>0</v>
      </c>
      <c r="BH107" s="239">
        <f>IF(O107="sníž. přenesená",K107,0)</f>
        <v>0</v>
      </c>
      <c r="BI107" s="239">
        <f>IF(O107="nulová",K107,0)</f>
        <v>0</v>
      </c>
      <c r="BJ107" s="19" t="s">
        <v>86</v>
      </c>
      <c r="BK107" s="239">
        <f>ROUND(P107*H107,2)</f>
        <v>0</v>
      </c>
      <c r="BL107" s="19" t="s">
        <v>134</v>
      </c>
      <c r="BM107" s="238" t="s">
        <v>153</v>
      </c>
    </row>
    <row r="108" s="2" customFormat="1">
      <c r="A108" s="40"/>
      <c r="B108" s="41"/>
      <c r="C108" s="42"/>
      <c r="D108" s="240" t="s">
        <v>136</v>
      </c>
      <c r="E108" s="42"/>
      <c r="F108" s="241" t="s">
        <v>154</v>
      </c>
      <c r="G108" s="42"/>
      <c r="H108" s="42"/>
      <c r="I108" s="139"/>
      <c r="J108" s="139"/>
      <c r="K108" s="42"/>
      <c r="L108" s="42"/>
      <c r="M108" s="46"/>
      <c r="N108" s="242"/>
      <c r="O108" s="243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88</v>
      </c>
    </row>
    <row r="109" s="13" customFormat="1">
      <c r="A109" s="13"/>
      <c r="B109" s="244"/>
      <c r="C109" s="245"/>
      <c r="D109" s="240" t="s">
        <v>138</v>
      </c>
      <c r="E109" s="246" t="s">
        <v>20</v>
      </c>
      <c r="F109" s="247" t="s">
        <v>139</v>
      </c>
      <c r="G109" s="245"/>
      <c r="H109" s="246" t="s">
        <v>20</v>
      </c>
      <c r="I109" s="248"/>
      <c r="J109" s="248"/>
      <c r="K109" s="245"/>
      <c r="L109" s="245"/>
      <c r="M109" s="249"/>
      <c r="N109" s="250"/>
      <c r="O109" s="251"/>
      <c r="P109" s="251"/>
      <c r="Q109" s="251"/>
      <c r="R109" s="251"/>
      <c r="S109" s="251"/>
      <c r="T109" s="251"/>
      <c r="U109" s="251"/>
      <c r="V109" s="251"/>
      <c r="W109" s="251"/>
      <c r="X109" s="252"/>
      <c r="Y109" s="13"/>
      <c r="Z109" s="13"/>
      <c r="AA109" s="13"/>
      <c r="AB109" s="13"/>
      <c r="AC109" s="13"/>
      <c r="AD109" s="13"/>
      <c r="AE109" s="13"/>
      <c r="AT109" s="253" t="s">
        <v>138</v>
      </c>
      <c r="AU109" s="253" t="s">
        <v>88</v>
      </c>
      <c r="AV109" s="13" t="s">
        <v>86</v>
      </c>
      <c r="AW109" s="13" t="s">
        <v>5</v>
      </c>
      <c r="AX109" s="13" t="s">
        <v>78</v>
      </c>
      <c r="AY109" s="253" t="s">
        <v>127</v>
      </c>
    </row>
    <row r="110" s="14" customFormat="1">
      <c r="A110" s="14"/>
      <c r="B110" s="254"/>
      <c r="C110" s="255"/>
      <c r="D110" s="240" t="s">
        <v>138</v>
      </c>
      <c r="E110" s="256" t="s">
        <v>20</v>
      </c>
      <c r="F110" s="257" t="s">
        <v>155</v>
      </c>
      <c r="G110" s="255"/>
      <c r="H110" s="258">
        <v>29330</v>
      </c>
      <c r="I110" s="259"/>
      <c r="J110" s="259"/>
      <c r="K110" s="255"/>
      <c r="L110" s="255"/>
      <c r="M110" s="260"/>
      <c r="N110" s="261"/>
      <c r="O110" s="262"/>
      <c r="P110" s="262"/>
      <c r="Q110" s="262"/>
      <c r="R110" s="262"/>
      <c r="S110" s="262"/>
      <c r="T110" s="262"/>
      <c r="U110" s="262"/>
      <c r="V110" s="262"/>
      <c r="W110" s="262"/>
      <c r="X110" s="263"/>
      <c r="Y110" s="14"/>
      <c r="Z110" s="14"/>
      <c r="AA110" s="14"/>
      <c r="AB110" s="14"/>
      <c r="AC110" s="14"/>
      <c r="AD110" s="14"/>
      <c r="AE110" s="14"/>
      <c r="AT110" s="264" t="s">
        <v>138</v>
      </c>
      <c r="AU110" s="264" t="s">
        <v>88</v>
      </c>
      <c r="AV110" s="14" t="s">
        <v>88</v>
      </c>
      <c r="AW110" s="14" t="s">
        <v>5</v>
      </c>
      <c r="AX110" s="14" t="s">
        <v>78</v>
      </c>
      <c r="AY110" s="264" t="s">
        <v>127</v>
      </c>
    </row>
    <row r="111" s="14" customFormat="1">
      <c r="A111" s="14"/>
      <c r="B111" s="254"/>
      <c r="C111" s="255"/>
      <c r="D111" s="240" t="s">
        <v>138</v>
      </c>
      <c r="E111" s="256" t="s">
        <v>20</v>
      </c>
      <c r="F111" s="257" t="s">
        <v>155</v>
      </c>
      <c r="G111" s="255"/>
      <c r="H111" s="258">
        <v>29330</v>
      </c>
      <c r="I111" s="259"/>
      <c r="J111" s="259"/>
      <c r="K111" s="255"/>
      <c r="L111" s="255"/>
      <c r="M111" s="260"/>
      <c r="N111" s="261"/>
      <c r="O111" s="262"/>
      <c r="P111" s="262"/>
      <c r="Q111" s="262"/>
      <c r="R111" s="262"/>
      <c r="S111" s="262"/>
      <c r="T111" s="262"/>
      <c r="U111" s="262"/>
      <c r="V111" s="262"/>
      <c r="W111" s="262"/>
      <c r="X111" s="263"/>
      <c r="Y111" s="14"/>
      <c r="Z111" s="14"/>
      <c r="AA111" s="14"/>
      <c r="AB111" s="14"/>
      <c r="AC111" s="14"/>
      <c r="AD111" s="14"/>
      <c r="AE111" s="14"/>
      <c r="AT111" s="264" t="s">
        <v>138</v>
      </c>
      <c r="AU111" s="264" t="s">
        <v>88</v>
      </c>
      <c r="AV111" s="14" t="s">
        <v>88</v>
      </c>
      <c r="AW111" s="14" t="s">
        <v>5</v>
      </c>
      <c r="AX111" s="14" t="s">
        <v>78</v>
      </c>
      <c r="AY111" s="264" t="s">
        <v>127</v>
      </c>
    </row>
    <row r="112" s="15" customFormat="1">
      <c r="A112" s="15"/>
      <c r="B112" s="265"/>
      <c r="C112" s="266"/>
      <c r="D112" s="240" t="s">
        <v>138</v>
      </c>
      <c r="E112" s="267" t="s">
        <v>20</v>
      </c>
      <c r="F112" s="268" t="s">
        <v>141</v>
      </c>
      <c r="G112" s="266"/>
      <c r="H112" s="269">
        <v>58660</v>
      </c>
      <c r="I112" s="270"/>
      <c r="J112" s="270"/>
      <c r="K112" s="266"/>
      <c r="L112" s="266"/>
      <c r="M112" s="271"/>
      <c r="N112" s="272"/>
      <c r="O112" s="273"/>
      <c r="P112" s="273"/>
      <c r="Q112" s="273"/>
      <c r="R112" s="273"/>
      <c r="S112" s="273"/>
      <c r="T112" s="273"/>
      <c r="U112" s="273"/>
      <c r="V112" s="273"/>
      <c r="W112" s="273"/>
      <c r="X112" s="274"/>
      <c r="Y112" s="15"/>
      <c r="Z112" s="15"/>
      <c r="AA112" s="15"/>
      <c r="AB112" s="15"/>
      <c r="AC112" s="15"/>
      <c r="AD112" s="15"/>
      <c r="AE112" s="15"/>
      <c r="AT112" s="275" t="s">
        <v>138</v>
      </c>
      <c r="AU112" s="275" t="s">
        <v>88</v>
      </c>
      <c r="AV112" s="15" t="s">
        <v>142</v>
      </c>
      <c r="AW112" s="15" t="s">
        <v>5</v>
      </c>
      <c r="AX112" s="15" t="s">
        <v>78</v>
      </c>
      <c r="AY112" s="275" t="s">
        <v>127</v>
      </c>
    </row>
    <row r="113" s="13" customFormat="1">
      <c r="A113" s="13"/>
      <c r="B113" s="244"/>
      <c r="C113" s="245"/>
      <c r="D113" s="240" t="s">
        <v>138</v>
      </c>
      <c r="E113" s="246" t="s">
        <v>20</v>
      </c>
      <c r="F113" s="247" t="s">
        <v>143</v>
      </c>
      <c r="G113" s="245"/>
      <c r="H113" s="246" t="s">
        <v>20</v>
      </c>
      <c r="I113" s="248"/>
      <c r="J113" s="248"/>
      <c r="K113" s="245"/>
      <c r="L113" s="245"/>
      <c r="M113" s="249"/>
      <c r="N113" s="250"/>
      <c r="O113" s="251"/>
      <c r="P113" s="251"/>
      <c r="Q113" s="251"/>
      <c r="R113" s="251"/>
      <c r="S113" s="251"/>
      <c r="T113" s="251"/>
      <c r="U113" s="251"/>
      <c r="V113" s="251"/>
      <c r="W113" s="251"/>
      <c r="X113" s="252"/>
      <c r="Y113" s="13"/>
      <c r="Z113" s="13"/>
      <c r="AA113" s="13"/>
      <c r="AB113" s="13"/>
      <c r="AC113" s="13"/>
      <c r="AD113" s="13"/>
      <c r="AE113" s="13"/>
      <c r="AT113" s="253" t="s">
        <v>138</v>
      </c>
      <c r="AU113" s="253" t="s">
        <v>88</v>
      </c>
      <c r="AV113" s="13" t="s">
        <v>86</v>
      </c>
      <c r="AW113" s="13" t="s">
        <v>5</v>
      </c>
      <c r="AX113" s="13" t="s">
        <v>78</v>
      </c>
      <c r="AY113" s="253" t="s">
        <v>127</v>
      </c>
    </row>
    <row r="114" s="14" customFormat="1">
      <c r="A114" s="14"/>
      <c r="B114" s="254"/>
      <c r="C114" s="255"/>
      <c r="D114" s="240" t="s">
        <v>138</v>
      </c>
      <c r="E114" s="256" t="s">
        <v>20</v>
      </c>
      <c r="F114" s="257" t="s">
        <v>156</v>
      </c>
      <c r="G114" s="255"/>
      <c r="H114" s="258">
        <v>12429</v>
      </c>
      <c r="I114" s="259"/>
      <c r="J114" s="259"/>
      <c r="K114" s="255"/>
      <c r="L114" s="255"/>
      <c r="M114" s="260"/>
      <c r="N114" s="261"/>
      <c r="O114" s="262"/>
      <c r="P114" s="262"/>
      <c r="Q114" s="262"/>
      <c r="R114" s="262"/>
      <c r="S114" s="262"/>
      <c r="T114" s="262"/>
      <c r="U114" s="262"/>
      <c r="V114" s="262"/>
      <c r="W114" s="262"/>
      <c r="X114" s="263"/>
      <c r="Y114" s="14"/>
      <c r="Z114" s="14"/>
      <c r="AA114" s="14"/>
      <c r="AB114" s="14"/>
      <c r="AC114" s="14"/>
      <c r="AD114" s="14"/>
      <c r="AE114" s="14"/>
      <c r="AT114" s="264" t="s">
        <v>138</v>
      </c>
      <c r="AU114" s="264" t="s">
        <v>88</v>
      </c>
      <c r="AV114" s="14" t="s">
        <v>88</v>
      </c>
      <c r="AW114" s="14" t="s">
        <v>5</v>
      </c>
      <c r="AX114" s="14" t="s">
        <v>78</v>
      </c>
      <c r="AY114" s="264" t="s">
        <v>127</v>
      </c>
    </row>
    <row r="115" s="16" customFormat="1">
      <c r="A115" s="16"/>
      <c r="B115" s="276"/>
      <c r="C115" s="277"/>
      <c r="D115" s="240" t="s">
        <v>138</v>
      </c>
      <c r="E115" s="278" t="s">
        <v>20</v>
      </c>
      <c r="F115" s="279" t="s">
        <v>145</v>
      </c>
      <c r="G115" s="277"/>
      <c r="H115" s="280">
        <v>71089</v>
      </c>
      <c r="I115" s="281"/>
      <c r="J115" s="281"/>
      <c r="K115" s="277"/>
      <c r="L115" s="277"/>
      <c r="M115" s="282"/>
      <c r="N115" s="283"/>
      <c r="O115" s="284"/>
      <c r="P115" s="284"/>
      <c r="Q115" s="284"/>
      <c r="R115" s="284"/>
      <c r="S115" s="284"/>
      <c r="T115" s="284"/>
      <c r="U115" s="284"/>
      <c r="V115" s="284"/>
      <c r="W115" s="284"/>
      <c r="X115" s="285"/>
      <c r="Y115" s="16"/>
      <c r="Z115" s="16"/>
      <c r="AA115" s="16"/>
      <c r="AB115" s="16"/>
      <c r="AC115" s="16"/>
      <c r="AD115" s="16"/>
      <c r="AE115" s="16"/>
      <c r="AT115" s="286" t="s">
        <v>138</v>
      </c>
      <c r="AU115" s="286" t="s">
        <v>88</v>
      </c>
      <c r="AV115" s="16" t="s">
        <v>134</v>
      </c>
      <c r="AW115" s="16" t="s">
        <v>5</v>
      </c>
      <c r="AX115" s="16" t="s">
        <v>86</v>
      </c>
      <c r="AY115" s="286" t="s">
        <v>127</v>
      </c>
    </row>
    <row r="116" s="12" customFormat="1" ht="22.8" customHeight="1">
      <c r="A116" s="12"/>
      <c r="B116" s="209"/>
      <c r="C116" s="210"/>
      <c r="D116" s="211" t="s">
        <v>77</v>
      </c>
      <c r="E116" s="224" t="s">
        <v>88</v>
      </c>
      <c r="F116" s="224" t="s">
        <v>157</v>
      </c>
      <c r="G116" s="210"/>
      <c r="H116" s="210"/>
      <c r="I116" s="213"/>
      <c r="J116" s="213"/>
      <c r="K116" s="225">
        <f>BK116</f>
        <v>0</v>
      </c>
      <c r="L116" s="210"/>
      <c r="M116" s="215"/>
      <c r="N116" s="216"/>
      <c r="O116" s="217"/>
      <c r="P116" s="217"/>
      <c r="Q116" s="218">
        <f>SUM(Q117:Q128)</f>
        <v>0</v>
      </c>
      <c r="R116" s="218">
        <f>SUM(R117:R128)</f>
        <v>0</v>
      </c>
      <c r="S116" s="217"/>
      <c r="T116" s="219">
        <f>SUM(T117:T128)</f>
        <v>0</v>
      </c>
      <c r="U116" s="217"/>
      <c r="V116" s="219">
        <f>SUM(V117:V128)</f>
        <v>335.12806</v>
      </c>
      <c r="W116" s="217"/>
      <c r="X116" s="220">
        <f>SUM(X117:X128)</f>
        <v>0</v>
      </c>
      <c r="Y116" s="12"/>
      <c r="Z116" s="12"/>
      <c r="AA116" s="12"/>
      <c r="AB116" s="12"/>
      <c r="AC116" s="12"/>
      <c r="AD116" s="12"/>
      <c r="AE116" s="12"/>
      <c r="AR116" s="221" t="s">
        <v>86</v>
      </c>
      <c r="AT116" s="222" t="s">
        <v>77</v>
      </c>
      <c r="AU116" s="222" t="s">
        <v>86</v>
      </c>
      <c r="AY116" s="221" t="s">
        <v>127</v>
      </c>
      <c r="BK116" s="223">
        <f>SUM(BK117:BK128)</f>
        <v>0</v>
      </c>
    </row>
    <row r="117" s="2" customFormat="1" ht="33" customHeight="1">
      <c r="A117" s="40"/>
      <c r="B117" s="41"/>
      <c r="C117" s="226" t="s">
        <v>134</v>
      </c>
      <c r="D117" s="226" t="s">
        <v>129</v>
      </c>
      <c r="E117" s="227" t="s">
        <v>158</v>
      </c>
      <c r="F117" s="228" t="s">
        <v>159</v>
      </c>
      <c r="G117" s="229" t="s">
        <v>152</v>
      </c>
      <c r="H117" s="230">
        <v>6126</v>
      </c>
      <c r="I117" s="231"/>
      <c r="J117" s="231"/>
      <c r="K117" s="232">
        <f>ROUND(P117*H117,2)</f>
        <v>0</v>
      </c>
      <c r="L117" s="228" t="s">
        <v>133</v>
      </c>
      <c r="M117" s="46"/>
      <c r="N117" s="233" t="s">
        <v>20</v>
      </c>
      <c r="O117" s="234" t="s">
        <v>47</v>
      </c>
      <c r="P117" s="235">
        <f>I117+J117</f>
        <v>0</v>
      </c>
      <c r="Q117" s="235">
        <f>ROUND(I117*H117,2)</f>
        <v>0</v>
      </c>
      <c r="R117" s="235">
        <f>ROUND(J117*H117,2)</f>
        <v>0</v>
      </c>
      <c r="S117" s="86"/>
      <c r="T117" s="236">
        <f>S117*H117</f>
        <v>0</v>
      </c>
      <c r="U117" s="236">
        <v>0.00022000000000000001</v>
      </c>
      <c r="V117" s="236">
        <f>U117*H117</f>
        <v>1.34772</v>
      </c>
      <c r="W117" s="236">
        <v>0</v>
      </c>
      <c r="X117" s="237">
        <f>W117*H117</f>
        <v>0</v>
      </c>
      <c r="Y117" s="40"/>
      <c r="Z117" s="40"/>
      <c r="AA117" s="40"/>
      <c r="AB117" s="40"/>
      <c r="AC117" s="40"/>
      <c r="AD117" s="40"/>
      <c r="AE117" s="40"/>
      <c r="AR117" s="238" t="s">
        <v>134</v>
      </c>
      <c r="AT117" s="238" t="s">
        <v>129</v>
      </c>
      <c r="AU117" s="238" t="s">
        <v>88</v>
      </c>
      <c r="AY117" s="19" t="s">
        <v>127</v>
      </c>
      <c r="BE117" s="239">
        <f>IF(O117="základní",K117,0)</f>
        <v>0</v>
      </c>
      <c r="BF117" s="239">
        <f>IF(O117="snížená",K117,0)</f>
        <v>0</v>
      </c>
      <c r="BG117" s="239">
        <f>IF(O117="zákl. přenesená",K117,0)</f>
        <v>0</v>
      </c>
      <c r="BH117" s="239">
        <f>IF(O117="sníž. přenesená",K117,0)</f>
        <v>0</v>
      </c>
      <c r="BI117" s="239">
        <f>IF(O117="nulová",K117,0)</f>
        <v>0</v>
      </c>
      <c r="BJ117" s="19" t="s">
        <v>86</v>
      </c>
      <c r="BK117" s="239">
        <f>ROUND(P117*H117,2)</f>
        <v>0</v>
      </c>
      <c r="BL117" s="19" t="s">
        <v>134</v>
      </c>
      <c r="BM117" s="238" t="s">
        <v>160</v>
      </c>
    </row>
    <row r="118" s="2" customFormat="1">
      <c r="A118" s="40"/>
      <c r="B118" s="41"/>
      <c r="C118" s="42"/>
      <c r="D118" s="240" t="s">
        <v>136</v>
      </c>
      <c r="E118" s="42"/>
      <c r="F118" s="241" t="s">
        <v>161</v>
      </c>
      <c r="G118" s="42"/>
      <c r="H118" s="42"/>
      <c r="I118" s="139"/>
      <c r="J118" s="139"/>
      <c r="K118" s="42"/>
      <c r="L118" s="42"/>
      <c r="M118" s="46"/>
      <c r="N118" s="242"/>
      <c r="O118" s="243"/>
      <c r="P118" s="86"/>
      <c r="Q118" s="86"/>
      <c r="R118" s="86"/>
      <c r="S118" s="86"/>
      <c r="T118" s="86"/>
      <c r="U118" s="86"/>
      <c r="V118" s="86"/>
      <c r="W118" s="86"/>
      <c r="X118" s="87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88</v>
      </c>
    </row>
    <row r="119" s="14" customFormat="1">
      <c r="A119" s="14"/>
      <c r="B119" s="254"/>
      <c r="C119" s="255"/>
      <c r="D119" s="240" t="s">
        <v>138</v>
      </c>
      <c r="E119" s="256" t="s">
        <v>20</v>
      </c>
      <c r="F119" s="257" t="s">
        <v>162</v>
      </c>
      <c r="G119" s="255"/>
      <c r="H119" s="258">
        <v>6126</v>
      </c>
      <c r="I119" s="259"/>
      <c r="J119" s="259"/>
      <c r="K119" s="255"/>
      <c r="L119" s="255"/>
      <c r="M119" s="260"/>
      <c r="N119" s="261"/>
      <c r="O119" s="262"/>
      <c r="P119" s="262"/>
      <c r="Q119" s="262"/>
      <c r="R119" s="262"/>
      <c r="S119" s="262"/>
      <c r="T119" s="262"/>
      <c r="U119" s="262"/>
      <c r="V119" s="262"/>
      <c r="W119" s="262"/>
      <c r="X119" s="263"/>
      <c r="Y119" s="14"/>
      <c r="Z119" s="14"/>
      <c r="AA119" s="14"/>
      <c r="AB119" s="14"/>
      <c r="AC119" s="14"/>
      <c r="AD119" s="14"/>
      <c r="AE119" s="14"/>
      <c r="AT119" s="264" t="s">
        <v>138</v>
      </c>
      <c r="AU119" s="264" t="s">
        <v>88</v>
      </c>
      <c r="AV119" s="14" t="s">
        <v>88</v>
      </c>
      <c r="AW119" s="14" t="s">
        <v>5</v>
      </c>
      <c r="AX119" s="14" t="s">
        <v>86</v>
      </c>
      <c r="AY119" s="264" t="s">
        <v>127</v>
      </c>
    </row>
    <row r="120" s="2" customFormat="1" ht="21.75" customHeight="1">
      <c r="A120" s="40"/>
      <c r="B120" s="41"/>
      <c r="C120" s="287" t="s">
        <v>163</v>
      </c>
      <c r="D120" s="287" t="s">
        <v>164</v>
      </c>
      <c r="E120" s="288" t="s">
        <v>165</v>
      </c>
      <c r="F120" s="289" t="s">
        <v>166</v>
      </c>
      <c r="G120" s="290" t="s">
        <v>152</v>
      </c>
      <c r="H120" s="291">
        <v>7044.8999999999996</v>
      </c>
      <c r="I120" s="292"/>
      <c r="J120" s="293"/>
      <c r="K120" s="294">
        <f>ROUND(P120*H120,2)</f>
        <v>0</v>
      </c>
      <c r="L120" s="289" t="s">
        <v>133</v>
      </c>
      <c r="M120" s="295"/>
      <c r="N120" s="296" t="s">
        <v>20</v>
      </c>
      <c r="O120" s="234" t="s">
        <v>47</v>
      </c>
      <c r="P120" s="235">
        <f>I120+J120</f>
        <v>0</v>
      </c>
      <c r="Q120" s="235">
        <f>ROUND(I120*H120,2)</f>
        <v>0</v>
      </c>
      <c r="R120" s="235">
        <f>ROUND(J120*H120,2)</f>
        <v>0</v>
      </c>
      <c r="S120" s="86"/>
      <c r="T120" s="236">
        <f>S120*H120</f>
        <v>0</v>
      </c>
      <c r="U120" s="236">
        <v>0.00069999999999999999</v>
      </c>
      <c r="V120" s="236">
        <f>U120*H120</f>
        <v>4.9314299999999998</v>
      </c>
      <c r="W120" s="236">
        <v>0</v>
      </c>
      <c r="X120" s="237">
        <f>W120*H120</f>
        <v>0</v>
      </c>
      <c r="Y120" s="40"/>
      <c r="Z120" s="40"/>
      <c r="AA120" s="40"/>
      <c r="AB120" s="40"/>
      <c r="AC120" s="40"/>
      <c r="AD120" s="40"/>
      <c r="AE120" s="40"/>
      <c r="AR120" s="238" t="s">
        <v>167</v>
      </c>
      <c r="AT120" s="238" t="s">
        <v>164</v>
      </c>
      <c r="AU120" s="238" t="s">
        <v>88</v>
      </c>
      <c r="AY120" s="19" t="s">
        <v>127</v>
      </c>
      <c r="BE120" s="239">
        <f>IF(O120="základní",K120,0)</f>
        <v>0</v>
      </c>
      <c r="BF120" s="239">
        <f>IF(O120="snížená",K120,0)</f>
        <v>0</v>
      </c>
      <c r="BG120" s="239">
        <f>IF(O120="zákl. přenesená",K120,0)</f>
        <v>0</v>
      </c>
      <c r="BH120" s="239">
        <f>IF(O120="sníž. přenesená",K120,0)</f>
        <v>0</v>
      </c>
      <c r="BI120" s="239">
        <f>IF(O120="nulová",K120,0)</f>
        <v>0</v>
      </c>
      <c r="BJ120" s="19" t="s">
        <v>86</v>
      </c>
      <c r="BK120" s="239">
        <f>ROUND(P120*H120,2)</f>
        <v>0</v>
      </c>
      <c r="BL120" s="19" t="s">
        <v>134</v>
      </c>
      <c r="BM120" s="238" t="s">
        <v>168</v>
      </c>
    </row>
    <row r="121" s="2" customFormat="1">
      <c r="A121" s="40"/>
      <c r="B121" s="41"/>
      <c r="C121" s="42"/>
      <c r="D121" s="240" t="s">
        <v>169</v>
      </c>
      <c r="E121" s="42"/>
      <c r="F121" s="241" t="s">
        <v>170</v>
      </c>
      <c r="G121" s="42"/>
      <c r="H121" s="42"/>
      <c r="I121" s="139"/>
      <c r="J121" s="139"/>
      <c r="K121" s="42"/>
      <c r="L121" s="42"/>
      <c r="M121" s="46"/>
      <c r="N121" s="242"/>
      <c r="O121" s="243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9" t="s">
        <v>169</v>
      </c>
      <c r="AU121" s="19" t="s">
        <v>88</v>
      </c>
    </row>
    <row r="122" s="14" customFormat="1">
      <c r="A122" s="14"/>
      <c r="B122" s="254"/>
      <c r="C122" s="255"/>
      <c r="D122" s="240" t="s">
        <v>138</v>
      </c>
      <c r="E122" s="255"/>
      <c r="F122" s="257" t="s">
        <v>171</v>
      </c>
      <c r="G122" s="255"/>
      <c r="H122" s="258">
        <v>7044.8999999999996</v>
      </c>
      <c r="I122" s="259"/>
      <c r="J122" s="259"/>
      <c r="K122" s="255"/>
      <c r="L122" s="255"/>
      <c r="M122" s="260"/>
      <c r="N122" s="261"/>
      <c r="O122" s="262"/>
      <c r="P122" s="262"/>
      <c r="Q122" s="262"/>
      <c r="R122" s="262"/>
      <c r="S122" s="262"/>
      <c r="T122" s="262"/>
      <c r="U122" s="262"/>
      <c r="V122" s="262"/>
      <c r="W122" s="262"/>
      <c r="X122" s="263"/>
      <c r="Y122" s="14"/>
      <c r="Z122" s="14"/>
      <c r="AA122" s="14"/>
      <c r="AB122" s="14"/>
      <c r="AC122" s="14"/>
      <c r="AD122" s="14"/>
      <c r="AE122" s="14"/>
      <c r="AT122" s="264" t="s">
        <v>138</v>
      </c>
      <c r="AU122" s="264" t="s">
        <v>88</v>
      </c>
      <c r="AV122" s="14" t="s">
        <v>88</v>
      </c>
      <c r="AW122" s="14" t="s">
        <v>4</v>
      </c>
      <c r="AX122" s="14" t="s">
        <v>86</v>
      </c>
      <c r="AY122" s="264" t="s">
        <v>127</v>
      </c>
    </row>
    <row r="123" s="2" customFormat="1" ht="45" customHeight="1">
      <c r="A123" s="40"/>
      <c r="B123" s="41"/>
      <c r="C123" s="287" t="s">
        <v>172</v>
      </c>
      <c r="D123" s="287" t="s">
        <v>164</v>
      </c>
      <c r="E123" s="288" t="s">
        <v>173</v>
      </c>
      <c r="F123" s="289" t="s">
        <v>174</v>
      </c>
      <c r="G123" s="290" t="s">
        <v>152</v>
      </c>
      <c r="H123" s="291">
        <v>33729.5</v>
      </c>
      <c r="I123" s="292"/>
      <c r="J123" s="293"/>
      <c r="K123" s="294">
        <f>ROUND(P123*H123,2)</f>
        <v>0</v>
      </c>
      <c r="L123" s="289" t="s">
        <v>20</v>
      </c>
      <c r="M123" s="295"/>
      <c r="N123" s="296" t="s">
        <v>20</v>
      </c>
      <c r="O123" s="234" t="s">
        <v>47</v>
      </c>
      <c r="P123" s="235">
        <f>I123+J123</f>
        <v>0</v>
      </c>
      <c r="Q123" s="235">
        <f>ROUND(I123*H123,2)</f>
        <v>0</v>
      </c>
      <c r="R123" s="235">
        <f>ROUND(J123*H123,2)</f>
        <v>0</v>
      </c>
      <c r="S123" s="86"/>
      <c r="T123" s="236">
        <f>S123*H123</f>
        <v>0</v>
      </c>
      <c r="U123" s="236">
        <v>0.0035000000000000001</v>
      </c>
      <c r="V123" s="236">
        <f>U123*H123</f>
        <v>118.05325000000001</v>
      </c>
      <c r="W123" s="236">
        <v>0</v>
      </c>
      <c r="X123" s="237">
        <f>W123*H123</f>
        <v>0</v>
      </c>
      <c r="Y123" s="40"/>
      <c r="Z123" s="40"/>
      <c r="AA123" s="40"/>
      <c r="AB123" s="40"/>
      <c r="AC123" s="40"/>
      <c r="AD123" s="40"/>
      <c r="AE123" s="40"/>
      <c r="AR123" s="238" t="s">
        <v>167</v>
      </c>
      <c r="AT123" s="238" t="s">
        <v>164</v>
      </c>
      <c r="AU123" s="238" t="s">
        <v>88</v>
      </c>
      <c r="AY123" s="19" t="s">
        <v>127</v>
      </c>
      <c r="BE123" s="239">
        <f>IF(O123="základní",K123,0)</f>
        <v>0</v>
      </c>
      <c r="BF123" s="239">
        <f>IF(O123="snížená",K123,0)</f>
        <v>0</v>
      </c>
      <c r="BG123" s="239">
        <f>IF(O123="zákl. přenesená",K123,0)</f>
        <v>0</v>
      </c>
      <c r="BH123" s="239">
        <f>IF(O123="sníž. přenesená",K123,0)</f>
        <v>0</v>
      </c>
      <c r="BI123" s="239">
        <f>IF(O123="nulová",K123,0)</f>
        <v>0</v>
      </c>
      <c r="BJ123" s="19" t="s">
        <v>86</v>
      </c>
      <c r="BK123" s="239">
        <f>ROUND(P123*H123,2)</f>
        <v>0</v>
      </c>
      <c r="BL123" s="19" t="s">
        <v>134</v>
      </c>
      <c r="BM123" s="238" t="s">
        <v>175</v>
      </c>
    </row>
    <row r="124" s="2" customFormat="1">
      <c r="A124" s="40"/>
      <c r="B124" s="41"/>
      <c r="C124" s="42"/>
      <c r="D124" s="240" t="s">
        <v>169</v>
      </c>
      <c r="E124" s="42"/>
      <c r="F124" s="241" t="s">
        <v>176</v>
      </c>
      <c r="G124" s="42"/>
      <c r="H124" s="42"/>
      <c r="I124" s="139"/>
      <c r="J124" s="139"/>
      <c r="K124" s="42"/>
      <c r="L124" s="42"/>
      <c r="M124" s="46"/>
      <c r="N124" s="242"/>
      <c r="O124" s="243"/>
      <c r="P124" s="86"/>
      <c r="Q124" s="86"/>
      <c r="R124" s="86"/>
      <c r="S124" s="86"/>
      <c r="T124" s="86"/>
      <c r="U124" s="86"/>
      <c r="V124" s="86"/>
      <c r="W124" s="86"/>
      <c r="X124" s="87"/>
      <c r="Y124" s="40"/>
      <c r="Z124" s="40"/>
      <c r="AA124" s="40"/>
      <c r="AB124" s="40"/>
      <c r="AC124" s="40"/>
      <c r="AD124" s="40"/>
      <c r="AE124" s="40"/>
      <c r="AT124" s="19" t="s">
        <v>169</v>
      </c>
      <c r="AU124" s="19" t="s">
        <v>88</v>
      </c>
    </row>
    <row r="125" s="14" customFormat="1">
      <c r="A125" s="14"/>
      <c r="B125" s="254"/>
      <c r="C125" s="255"/>
      <c r="D125" s="240" t="s">
        <v>138</v>
      </c>
      <c r="E125" s="255"/>
      <c r="F125" s="257" t="s">
        <v>177</v>
      </c>
      <c r="G125" s="255"/>
      <c r="H125" s="258">
        <v>33729.5</v>
      </c>
      <c r="I125" s="259"/>
      <c r="J125" s="259"/>
      <c r="K125" s="255"/>
      <c r="L125" s="255"/>
      <c r="M125" s="260"/>
      <c r="N125" s="261"/>
      <c r="O125" s="262"/>
      <c r="P125" s="262"/>
      <c r="Q125" s="262"/>
      <c r="R125" s="262"/>
      <c r="S125" s="262"/>
      <c r="T125" s="262"/>
      <c r="U125" s="262"/>
      <c r="V125" s="262"/>
      <c r="W125" s="262"/>
      <c r="X125" s="263"/>
      <c r="Y125" s="14"/>
      <c r="Z125" s="14"/>
      <c r="AA125" s="14"/>
      <c r="AB125" s="14"/>
      <c r="AC125" s="14"/>
      <c r="AD125" s="14"/>
      <c r="AE125" s="14"/>
      <c r="AT125" s="264" t="s">
        <v>138</v>
      </c>
      <c r="AU125" s="264" t="s">
        <v>88</v>
      </c>
      <c r="AV125" s="14" t="s">
        <v>88</v>
      </c>
      <c r="AW125" s="14" t="s">
        <v>4</v>
      </c>
      <c r="AX125" s="14" t="s">
        <v>86</v>
      </c>
      <c r="AY125" s="264" t="s">
        <v>127</v>
      </c>
    </row>
    <row r="126" s="2" customFormat="1" ht="33" customHeight="1">
      <c r="A126" s="40"/>
      <c r="B126" s="41"/>
      <c r="C126" s="226" t="s">
        <v>178</v>
      </c>
      <c r="D126" s="226" t="s">
        <v>129</v>
      </c>
      <c r="E126" s="227" t="s">
        <v>179</v>
      </c>
      <c r="F126" s="228" t="s">
        <v>180</v>
      </c>
      <c r="G126" s="229" t="s">
        <v>152</v>
      </c>
      <c r="H126" s="230">
        <v>3063</v>
      </c>
      <c r="I126" s="231"/>
      <c r="J126" s="231"/>
      <c r="K126" s="232">
        <f>ROUND(P126*H126,2)</f>
        <v>0</v>
      </c>
      <c r="L126" s="228" t="s">
        <v>20</v>
      </c>
      <c r="M126" s="46"/>
      <c r="N126" s="233" t="s">
        <v>20</v>
      </c>
      <c r="O126" s="234" t="s">
        <v>47</v>
      </c>
      <c r="P126" s="235">
        <f>I126+J126</f>
        <v>0</v>
      </c>
      <c r="Q126" s="235">
        <f>ROUND(I126*H126,2)</f>
        <v>0</v>
      </c>
      <c r="R126" s="235">
        <f>ROUND(J126*H126,2)</f>
        <v>0</v>
      </c>
      <c r="S126" s="86"/>
      <c r="T126" s="236">
        <f>S126*H126</f>
        <v>0</v>
      </c>
      <c r="U126" s="236">
        <v>0.068820000000000006</v>
      </c>
      <c r="V126" s="236">
        <f>U126*H126</f>
        <v>210.79566000000003</v>
      </c>
      <c r="W126" s="236">
        <v>0</v>
      </c>
      <c r="X126" s="237">
        <f>W126*H126</f>
        <v>0</v>
      </c>
      <c r="Y126" s="40"/>
      <c r="Z126" s="40"/>
      <c r="AA126" s="40"/>
      <c r="AB126" s="40"/>
      <c r="AC126" s="40"/>
      <c r="AD126" s="40"/>
      <c r="AE126" s="40"/>
      <c r="AR126" s="238" t="s">
        <v>134</v>
      </c>
      <c r="AT126" s="238" t="s">
        <v>129</v>
      </c>
      <c r="AU126" s="238" t="s">
        <v>88</v>
      </c>
      <c r="AY126" s="19" t="s">
        <v>127</v>
      </c>
      <c r="BE126" s="239">
        <f>IF(O126="základní",K126,0)</f>
        <v>0</v>
      </c>
      <c r="BF126" s="239">
        <f>IF(O126="snížená",K126,0)</f>
        <v>0</v>
      </c>
      <c r="BG126" s="239">
        <f>IF(O126="zákl. přenesená",K126,0)</f>
        <v>0</v>
      </c>
      <c r="BH126" s="239">
        <f>IF(O126="sníž. přenesená",K126,0)</f>
        <v>0</v>
      </c>
      <c r="BI126" s="239">
        <f>IF(O126="nulová",K126,0)</f>
        <v>0</v>
      </c>
      <c r="BJ126" s="19" t="s">
        <v>86</v>
      </c>
      <c r="BK126" s="239">
        <f>ROUND(P126*H126,2)</f>
        <v>0</v>
      </c>
      <c r="BL126" s="19" t="s">
        <v>134</v>
      </c>
      <c r="BM126" s="238" t="s">
        <v>181</v>
      </c>
    </row>
    <row r="127" s="2" customFormat="1">
      <c r="A127" s="40"/>
      <c r="B127" s="41"/>
      <c r="C127" s="42"/>
      <c r="D127" s="240" t="s">
        <v>136</v>
      </c>
      <c r="E127" s="42"/>
      <c r="F127" s="241" t="s">
        <v>182</v>
      </c>
      <c r="G127" s="42"/>
      <c r="H127" s="42"/>
      <c r="I127" s="139"/>
      <c r="J127" s="139"/>
      <c r="K127" s="42"/>
      <c r="L127" s="42"/>
      <c r="M127" s="46"/>
      <c r="N127" s="242"/>
      <c r="O127" s="243"/>
      <c r="P127" s="86"/>
      <c r="Q127" s="86"/>
      <c r="R127" s="86"/>
      <c r="S127" s="86"/>
      <c r="T127" s="86"/>
      <c r="U127" s="86"/>
      <c r="V127" s="86"/>
      <c r="W127" s="86"/>
      <c r="X127" s="87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88</v>
      </c>
    </row>
    <row r="128" s="14" customFormat="1">
      <c r="A128" s="14"/>
      <c r="B128" s="254"/>
      <c r="C128" s="255"/>
      <c r="D128" s="240" t="s">
        <v>138</v>
      </c>
      <c r="E128" s="256" t="s">
        <v>20</v>
      </c>
      <c r="F128" s="257" t="s">
        <v>183</v>
      </c>
      <c r="G128" s="255"/>
      <c r="H128" s="258">
        <v>3063</v>
      </c>
      <c r="I128" s="259"/>
      <c r="J128" s="259"/>
      <c r="K128" s="255"/>
      <c r="L128" s="255"/>
      <c r="M128" s="260"/>
      <c r="N128" s="261"/>
      <c r="O128" s="262"/>
      <c r="P128" s="262"/>
      <c r="Q128" s="262"/>
      <c r="R128" s="262"/>
      <c r="S128" s="262"/>
      <c r="T128" s="262"/>
      <c r="U128" s="262"/>
      <c r="V128" s="262"/>
      <c r="W128" s="262"/>
      <c r="X128" s="263"/>
      <c r="Y128" s="14"/>
      <c r="Z128" s="14"/>
      <c r="AA128" s="14"/>
      <c r="AB128" s="14"/>
      <c r="AC128" s="14"/>
      <c r="AD128" s="14"/>
      <c r="AE128" s="14"/>
      <c r="AT128" s="264" t="s">
        <v>138</v>
      </c>
      <c r="AU128" s="264" t="s">
        <v>88</v>
      </c>
      <c r="AV128" s="14" t="s">
        <v>88</v>
      </c>
      <c r="AW128" s="14" t="s">
        <v>5</v>
      </c>
      <c r="AX128" s="14" t="s">
        <v>86</v>
      </c>
      <c r="AY128" s="264" t="s">
        <v>127</v>
      </c>
    </row>
    <row r="129" s="12" customFormat="1" ht="22.8" customHeight="1">
      <c r="A129" s="12"/>
      <c r="B129" s="209"/>
      <c r="C129" s="210"/>
      <c r="D129" s="211" t="s">
        <v>77</v>
      </c>
      <c r="E129" s="224" t="s">
        <v>134</v>
      </c>
      <c r="F129" s="224" t="s">
        <v>184</v>
      </c>
      <c r="G129" s="210"/>
      <c r="H129" s="210"/>
      <c r="I129" s="213"/>
      <c r="J129" s="213"/>
      <c r="K129" s="225">
        <f>BK129</f>
        <v>0</v>
      </c>
      <c r="L129" s="210"/>
      <c r="M129" s="215"/>
      <c r="N129" s="216"/>
      <c r="O129" s="217"/>
      <c r="P129" s="217"/>
      <c r="Q129" s="218">
        <f>SUM(Q130:Q134)</f>
        <v>0</v>
      </c>
      <c r="R129" s="218">
        <f>SUM(R130:R134)</f>
        <v>0</v>
      </c>
      <c r="S129" s="217"/>
      <c r="T129" s="219">
        <f>SUM(T130:T134)</f>
        <v>0</v>
      </c>
      <c r="U129" s="217"/>
      <c r="V129" s="219">
        <f>SUM(V130:V134)</f>
        <v>97.365799999999993</v>
      </c>
      <c r="W129" s="217"/>
      <c r="X129" s="220">
        <f>SUM(X130:X134)</f>
        <v>0</v>
      </c>
      <c r="Y129" s="12"/>
      <c r="Z129" s="12"/>
      <c r="AA129" s="12"/>
      <c r="AB129" s="12"/>
      <c r="AC129" s="12"/>
      <c r="AD129" s="12"/>
      <c r="AE129" s="12"/>
      <c r="AR129" s="221" t="s">
        <v>86</v>
      </c>
      <c r="AT129" s="222" t="s">
        <v>77</v>
      </c>
      <c r="AU129" s="222" t="s">
        <v>86</v>
      </c>
      <c r="AY129" s="221" t="s">
        <v>127</v>
      </c>
      <c r="BK129" s="223">
        <f>SUM(BK130:BK134)</f>
        <v>0</v>
      </c>
    </row>
    <row r="130" s="2" customFormat="1" ht="33" customHeight="1">
      <c r="A130" s="40"/>
      <c r="B130" s="41"/>
      <c r="C130" s="226" t="s">
        <v>167</v>
      </c>
      <c r="D130" s="226" t="s">
        <v>129</v>
      </c>
      <c r="E130" s="227" t="s">
        <v>185</v>
      </c>
      <c r="F130" s="228" t="s">
        <v>186</v>
      </c>
      <c r="G130" s="229" t="s">
        <v>152</v>
      </c>
      <c r="H130" s="230">
        <v>2380</v>
      </c>
      <c r="I130" s="231"/>
      <c r="J130" s="231"/>
      <c r="K130" s="232">
        <f>ROUND(P130*H130,2)</f>
        <v>0</v>
      </c>
      <c r="L130" s="228" t="s">
        <v>20</v>
      </c>
      <c r="M130" s="46"/>
      <c r="N130" s="233" t="s">
        <v>20</v>
      </c>
      <c r="O130" s="234" t="s">
        <v>47</v>
      </c>
      <c r="P130" s="235">
        <f>I130+J130</f>
        <v>0</v>
      </c>
      <c r="Q130" s="235">
        <f>ROUND(I130*H130,2)</f>
        <v>0</v>
      </c>
      <c r="R130" s="235">
        <f>ROUND(J130*H130,2)</f>
        <v>0</v>
      </c>
      <c r="S130" s="86"/>
      <c r="T130" s="236">
        <f>S130*H130</f>
        <v>0</v>
      </c>
      <c r="U130" s="236">
        <v>0.040000000000000001</v>
      </c>
      <c r="V130" s="236">
        <f>U130*H130</f>
        <v>95.200000000000003</v>
      </c>
      <c r="W130" s="236">
        <v>0</v>
      </c>
      <c r="X130" s="237">
        <f>W130*H130</f>
        <v>0</v>
      </c>
      <c r="Y130" s="40"/>
      <c r="Z130" s="40"/>
      <c r="AA130" s="40"/>
      <c r="AB130" s="40"/>
      <c r="AC130" s="40"/>
      <c r="AD130" s="40"/>
      <c r="AE130" s="40"/>
      <c r="AR130" s="238" t="s">
        <v>134</v>
      </c>
      <c r="AT130" s="238" t="s">
        <v>129</v>
      </c>
      <c r="AU130" s="238" t="s">
        <v>88</v>
      </c>
      <c r="AY130" s="19" t="s">
        <v>127</v>
      </c>
      <c r="BE130" s="239">
        <f>IF(O130="základní",K130,0)</f>
        <v>0</v>
      </c>
      <c r="BF130" s="239">
        <f>IF(O130="snížená",K130,0)</f>
        <v>0</v>
      </c>
      <c r="BG130" s="239">
        <f>IF(O130="zákl. přenesená",K130,0)</f>
        <v>0</v>
      </c>
      <c r="BH130" s="239">
        <f>IF(O130="sníž. přenesená",K130,0)</f>
        <v>0</v>
      </c>
      <c r="BI130" s="239">
        <f>IF(O130="nulová",K130,0)</f>
        <v>0</v>
      </c>
      <c r="BJ130" s="19" t="s">
        <v>86</v>
      </c>
      <c r="BK130" s="239">
        <f>ROUND(P130*H130,2)</f>
        <v>0</v>
      </c>
      <c r="BL130" s="19" t="s">
        <v>134</v>
      </c>
      <c r="BM130" s="238" t="s">
        <v>187</v>
      </c>
    </row>
    <row r="131" s="2" customFormat="1" ht="16.5" customHeight="1">
      <c r="A131" s="40"/>
      <c r="B131" s="41"/>
      <c r="C131" s="287" t="s">
        <v>188</v>
      </c>
      <c r="D131" s="287" t="s">
        <v>164</v>
      </c>
      <c r="E131" s="288" t="s">
        <v>189</v>
      </c>
      <c r="F131" s="289" t="s">
        <v>190</v>
      </c>
      <c r="G131" s="290" t="s">
        <v>152</v>
      </c>
      <c r="H131" s="291">
        <v>2380</v>
      </c>
      <c r="I131" s="292"/>
      <c r="J131" s="293"/>
      <c r="K131" s="294">
        <f>ROUND(P131*H131,2)</f>
        <v>0</v>
      </c>
      <c r="L131" s="289" t="s">
        <v>20</v>
      </c>
      <c r="M131" s="295"/>
      <c r="N131" s="296" t="s">
        <v>20</v>
      </c>
      <c r="O131" s="234" t="s">
        <v>47</v>
      </c>
      <c r="P131" s="235">
        <f>I131+J131</f>
        <v>0</v>
      </c>
      <c r="Q131" s="235">
        <f>ROUND(I131*H131,2)</f>
        <v>0</v>
      </c>
      <c r="R131" s="235">
        <f>ROUND(J131*H131,2)</f>
        <v>0</v>
      </c>
      <c r="S131" s="86"/>
      <c r="T131" s="236">
        <f>S131*H131</f>
        <v>0</v>
      </c>
      <c r="U131" s="236">
        <v>0.00080000000000000004</v>
      </c>
      <c r="V131" s="236">
        <f>U131*H131</f>
        <v>1.9040000000000001</v>
      </c>
      <c r="W131" s="236">
        <v>0</v>
      </c>
      <c r="X131" s="237">
        <f>W131*H131</f>
        <v>0</v>
      </c>
      <c r="Y131" s="40"/>
      <c r="Z131" s="40"/>
      <c r="AA131" s="40"/>
      <c r="AB131" s="40"/>
      <c r="AC131" s="40"/>
      <c r="AD131" s="40"/>
      <c r="AE131" s="40"/>
      <c r="AR131" s="238" t="s">
        <v>167</v>
      </c>
      <c r="AT131" s="238" t="s">
        <v>164</v>
      </c>
      <c r="AU131" s="238" t="s">
        <v>88</v>
      </c>
      <c r="AY131" s="19" t="s">
        <v>127</v>
      </c>
      <c r="BE131" s="239">
        <f>IF(O131="základní",K131,0)</f>
        <v>0</v>
      </c>
      <c r="BF131" s="239">
        <f>IF(O131="snížená",K131,0)</f>
        <v>0</v>
      </c>
      <c r="BG131" s="239">
        <f>IF(O131="zákl. přenesená",K131,0)</f>
        <v>0</v>
      </c>
      <c r="BH131" s="239">
        <f>IF(O131="sníž. přenesená",K131,0)</f>
        <v>0</v>
      </c>
      <c r="BI131" s="239">
        <f>IF(O131="nulová",K131,0)</f>
        <v>0</v>
      </c>
      <c r="BJ131" s="19" t="s">
        <v>86</v>
      </c>
      <c r="BK131" s="239">
        <f>ROUND(P131*H131,2)</f>
        <v>0</v>
      </c>
      <c r="BL131" s="19" t="s">
        <v>134</v>
      </c>
      <c r="BM131" s="238" t="s">
        <v>191</v>
      </c>
    </row>
    <row r="132" s="2" customFormat="1" ht="44.25" customHeight="1">
      <c r="A132" s="40"/>
      <c r="B132" s="41"/>
      <c r="C132" s="226" t="s">
        <v>192</v>
      </c>
      <c r="D132" s="226" t="s">
        <v>129</v>
      </c>
      <c r="E132" s="227" t="s">
        <v>193</v>
      </c>
      <c r="F132" s="228" t="s">
        <v>194</v>
      </c>
      <c r="G132" s="229" t="s">
        <v>152</v>
      </c>
      <c r="H132" s="230">
        <v>2380</v>
      </c>
      <c r="I132" s="231"/>
      <c r="J132" s="231"/>
      <c r="K132" s="232">
        <f>ROUND(P132*H132,2)</f>
        <v>0</v>
      </c>
      <c r="L132" s="228" t="s">
        <v>133</v>
      </c>
      <c r="M132" s="46"/>
      <c r="N132" s="233" t="s">
        <v>20</v>
      </c>
      <c r="O132" s="234" t="s">
        <v>47</v>
      </c>
      <c r="P132" s="235">
        <f>I132+J132</f>
        <v>0</v>
      </c>
      <c r="Q132" s="235">
        <f>ROUND(I132*H132,2)</f>
        <v>0</v>
      </c>
      <c r="R132" s="235">
        <f>ROUND(J132*H132,2)</f>
        <v>0</v>
      </c>
      <c r="S132" s="86"/>
      <c r="T132" s="236">
        <f>S132*H132</f>
        <v>0</v>
      </c>
      <c r="U132" s="236">
        <v>0.00011</v>
      </c>
      <c r="V132" s="236">
        <f>U132*H132</f>
        <v>0.26180000000000003</v>
      </c>
      <c r="W132" s="236">
        <v>0</v>
      </c>
      <c r="X132" s="237">
        <f>W132*H132</f>
        <v>0</v>
      </c>
      <c r="Y132" s="40"/>
      <c r="Z132" s="40"/>
      <c r="AA132" s="40"/>
      <c r="AB132" s="40"/>
      <c r="AC132" s="40"/>
      <c r="AD132" s="40"/>
      <c r="AE132" s="40"/>
      <c r="AR132" s="238" t="s">
        <v>134</v>
      </c>
      <c r="AT132" s="238" t="s">
        <v>129</v>
      </c>
      <c r="AU132" s="238" t="s">
        <v>88</v>
      </c>
      <c r="AY132" s="19" t="s">
        <v>127</v>
      </c>
      <c r="BE132" s="239">
        <f>IF(O132="základní",K132,0)</f>
        <v>0</v>
      </c>
      <c r="BF132" s="239">
        <f>IF(O132="snížená",K132,0)</f>
        <v>0</v>
      </c>
      <c r="BG132" s="239">
        <f>IF(O132="zákl. přenesená",K132,0)</f>
        <v>0</v>
      </c>
      <c r="BH132" s="239">
        <f>IF(O132="sníž. přenesená",K132,0)</f>
        <v>0</v>
      </c>
      <c r="BI132" s="239">
        <f>IF(O132="nulová",K132,0)</f>
        <v>0</v>
      </c>
      <c r="BJ132" s="19" t="s">
        <v>86</v>
      </c>
      <c r="BK132" s="239">
        <f>ROUND(P132*H132,2)</f>
        <v>0</v>
      </c>
      <c r="BL132" s="19" t="s">
        <v>134</v>
      </c>
      <c r="BM132" s="238" t="s">
        <v>195</v>
      </c>
    </row>
    <row r="133" s="2" customFormat="1">
      <c r="A133" s="40"/>
      <c r="B133" s="41"/>
      <c r="C133" s="42"/>
      <c r="D133" s="240" t="s">
        <v>136</v>
      </c>
      <c r="E133" s="42"/>
      <c r="F133" s="241" t="s">
        <v>196</v>
      </c>
      <c r="G133" s="42"/>
      <c r="H133" s="42"/>
      <c r="I133" s="139"/>
      <c r="J133" s="139"/>
      <c r="K133" s="42"/>
      <c r="L133" s="42"/>
      <c r="M133" s="46"/>
      <c r="N133" s="242"/>
      <c r="O133" s="243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88</v>
      </c>
    </row>
    <row r="134" s="14" customFormat="1">
      <c r="A134" s="14"/>
      <c r="B134" s="254"/>
      <c r="C134" s="255"/>
      <c r="D134" s="240" t="s">
        <v>138</v>
      </c>
      <c r="E134" s="256" t="s">
        <v>20</v>
      </c>
      <c r="F134" s="257" t="s">
        <v>197</v>
      </c>
      <c r="G134" s="255"/>
      <c r="H134" s="258">
        <v>2380</v>
      </c>
      <c r="I134" s="259"/>
      <c r="J134" s="259"/>
      <c r="K134" s="255"/>
      <c r="L134" s="255"/>
      <c r="M134" s="260"/>
      <c r="N134" s="261"/>
      <c r="O134" s="262"/>
      <c r="P134" s="262"/>
      <c r="Q134" s="262"/>
      <c r="R134" s="262"/>
      <c r="S134" s="262"/>
      <c r="T134" s="262"/>
      <c r="U134" s="262"/>
      <c r="V134" s="262"/>
      <c r="W134" s="262"/>
      <c r="X134" s="263"/>
      <c r="Y134" s="14"/>
      <c r="Z134" s="14"/>
      <c r="AA134" s="14"/>
      <c r="AB134" s="14"/>
      <c r="AC134" s="14"/>
      <c r="AD134" s="14"/>
      <c r="AE134" s="14"/>
      <c r="AT134" s="264" t="s">
        <v>138</v>
      </c>
      <c r="AU134" s="264" t="s">
        <v>88</v>
      </c>
      <c r="AV134" s="14" t="s">
        <v>88</v>
      </c>
      <c r="AW134" s="14" t="s">
        <v>5</v>
      </c>
      <c r="AX134" s="14" t="s">
        <v>86</v>
      </c>
      <c r="AY134" s="264" t="s">
        <v>127</v>
      </c>
    </row>
    <row r="135" s="12" customFormat="1" ht="22.8" customHeight="1">
      <c r="A135" s="12"/>
      <c r="B135" s="209"/>
      <c r="C135" s="210"/>
      <c r="D135" s="211" t="s">
        <v>77</v>
      </c>
      <c r="E135" s="224" t="s">
        <v>198</v>
      </c>
      <c r="F135" s="224" t="s">
        <v>199</v>
      </c>
      <c r="G135" s="210"/>
      <c r="H135" s="210"/>
      <c r="I135" s="213"/>
      <c r="J135" s="213"/>
      <c r="K135" s="225">
        <f>BK135</f>
        <v>0</v>
      </c>
      <c r="L135" s="210"/>
      <c r="M135" s="215"/>
      <c r="N135" s="216"/>
      <c r="O135" s="217"/>
      <c r="P135" s="217"/>
      <c r="Q135" s="218">
        <f>SUM(Q136:Q137)</f>
        <v>0</v>
      </c>
      <c r="R135" s="218">
        <f>SUM(R136:R137)</f>
        <v>0</v>
      </c>
      <c r="S135" s="217"/>
      <c r="T135" s="219">
        <f>SUM(T136:T137)</f>
        <v>0</v>
      </c>
      <c r="U135" s="217"/>
      <c r="V135" s="219">
        <f>SUM(V136:V137)</f>
        <v>0</v>
      </c>
      <c r="W135" s="217"/>
      <c r="X135" s="220">
        <f>SUM(X136:X137)</f>
        <v>0</v>
      </c>
      <c r="Y135" s="12"/>
      <c r="Z135" s="12"/>
      <c r="AA135" s="12"/>
      <c r="AB135" s="12"/>
      <c r="AC135" s="12"/>
      <c r="AD135" s="12"/>
      <c r="AE135" s="12"/>
      <c r="AR135" s="221" t="s">
        <v>86</v>
      </c>
      <c r="AT135" s="222" t="s">
        <v>77</v>
      </c>
      <c r="AU135" s="222" t="s">
        <v>86</v>
      </c>
      <c r="AY135" s="221" t="s">
        <v>127</v>
      </c>
      <c r="BK135" s="223">
        <f>SUM(BK136:BK137)</f>
        <v>0</v>
      </c>
    </row>
    <row r="136" s="2" customFormat="1" ht="33" customHeight="1">
      <c r="A136" s="40"/>
      <c r="B136" s="41"/>
      <c r="C136" s="226" t="s">
        <v>200</v>
      </c>
      <c r="D136" s="226" t="s">
        <v>129</v>
      </c>
      <c r="E136" s="227" t="s">
        <v>201</v>
      </c>
      <c r="F136" s="228" t="s">
        <v>202</v>
      </c>
      <c r="G136" s="229" t="s">
        <v>203</v>
      </c>
      <c r="H136" s="230">
        <v>432.49400000000003</v>
      </c>
      <c r="I136" s="231"/>
      <c r="J136" s="231"/>
      <c r="K136" s="232">
        <f>ROUND(P136*H136,2)</f>
        <v>0</v>
      </c>
      <c r="L136" s="228" t="s">
        <v>133</v>
      </c>
      <c r="M136" s="46"/>
      <c r="N136" s="233" t="s">
        <v>20</v>
      </c>
      <c r="O136" s="234" t="s">
        <v>47</v>
      </c>
      <c r="P136" s="235">
        <f>I136+J136</f>
        <v>0</v>
      </c>
      <c r="Q136" s="235">
        <f>ROUND(I136*H136,2)</f>
        <v>0</v>
      </c>
      <c r="R136" s="235">
        <f>ROUND(J136*H136,2)</f>
        <v>0</v>
      </c>
      <c r="S136" s="86"/>
      <c r="T136" s="236">
        <f>S136*H136</f>
        <v>0</v>
      </c>
      <c r="U136" s="236">
        <v>0</v>
      </c>
      <c r="V136" s="236">
        <f>U136*H136</f>
        <v>0</v>
      </c>
      <c r="W136" s="236">
        <v>0</v>
      </c>
      <c r="X136" s="237">
        <f>W136*H136</f>
        <v>0</v>
      </c>
      <c r="Y136" s="40"/>
      <c r="Z136" s="40"/>
      <c r="AA136" s="40"/>
      <c r="AB136" s="40"/>
      <c r="AC136" s="40"/>
      <c r="AD136" s="40"/>
      <c r="AE136" s="40"/>
      <c r="AR136" s="238" t="s">
        <v>134</v>
      </c>
      <c r="AT136" s="238" t="s">
        <v>129</v>
      </c>
      <c r="AU136" s="238" t="s">
        <v>88</v>
      </c>
      <c r="AY136" s="19" t="s">
        <v>127</v>
      </c>
      <c r="BE136" s="239">
        <f>IF(O136="základní",K136,0)</f>
        <v>0</v>
      </c>
      <c r="BF136" s="239">
        <f>IF(O136="snížená",K136,0)</f>
        <v>0</v>
      </c>
      <c r="BG136" s="239">
        <f>IF(O136="zákl. přenesená",K136,0)</f>
        <v>0</v>
      </c>
      <c r="BH136" s="239">
        <f>IF(O136="sníž. přenesená",K136,0)</f>
        <v>0</v>
      </c>
      <c r="BI136" s="239">
        <f>IF(O136="nulová",K136,0)</f>
        <v>0</v>
      </c>
      <c r="BJ136" s="19" t="s">
        <v>86</v>
      </c>
      <c r="BK136" s="239">
        <f>ROUND(P136*H136,2)</f>
        <v>0</v>
      </c>
      <c r="BL136" s="19" t="s">
        <v>134</v>
      </c>
      <c r="BM136" s="238" t="s">
        <v>204</v>
      </c>
    </row>
    <row r="137" s="2" customFormat="1">
      <c r="A137" s="40"/>
      <c r="B137" s="41"/>
      <c r="C137" s="42"/>
      <c r="D137" s="240" t="s">
        <v>136</v>
      </c>
      <c r="E137" s="42"/>
      <c r="F137" s="241" t="s">
        <v>205</v>
      </c>
      <c r="G137" s="42"/>
      <c r="H137" s="42"/>
      <c r="I137" s="139"/>
      <c r="J137" s="139"/>
      <c r="K137" s="42"/>
      <c r="L137" s="42"/>
      <c r="M137" s="46"/>
      <c r="N137" s="297"/>
      <c r="O137" s="298"/>
      <c r="P137" s="299"/>
      <c r="Q137" s="299"/>
      <c r="R137" s="299"/>
      <c r="S137" s="299"/>
      <c r="T137" s="299"/>
      <c r="U137" s="299"/>
      <c r="V137" s="299"/>
      <c r="W137" s="299"/>
      <c r="X137" s="30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88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170"/>
      <c r="J138" s="170"/>
      <c r="K138" s="62"/>
      <c r="L138" s="62"/>
      <c r="M138" s="46"/>
      <c r="N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0p4vp4hMd9hMZXnV6659LGOudcLqlOBdc7mqsC1HjIJSrfzyQ2JNyeWKk1393UTgfSc5FX9acIxUCtUJ+h1DEg==" hashValue="HI0DSacxm9h76kRq3F02pEJqVDla04NQKCfGvkUoY3svXiXz1cQPuEiErP5YNWpYxzWpPSJSqgWd233ZmbGvCQ==" algorithmName="SHA-512" password="CC35"/>
  <autoFilter ref="C85:L137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3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J2" s="1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4"/>
      <c r="K3" s="133"/>
      <c r="L3" s="133"/>
      <c r="M3" s="22"/>
      <c r="AT3" s="19" t="s">
        <v>88</v>
      </c>
    </row>
    <row r="4" s="1" customFormat="1" ht="24.96" customHeight="1">
      <c r="B4" s="22"/>
      <c r="D4" s="135" t="s">
        <v>92</v>
      </c>
      <c r="I4" s="131"/>
      <c r="J4" s="131"/>
      <c r="M4" s="22"/>
      <c r="N4" s="136" t="s">
        <v>11</v>
      </c>
      <c r="AT4" s="19" t="s">
        <v>4</v>
      </c>
    </row>
    <row r="5" s="1" customFormat="1" ht="6.96" customHeight="1">
      <c r="B5" s="22"/>
      <c r="I5" s="131"/>
      <c r="J5" s="131"/>
      <c r="M5" s="22"/>
    </row>
    <row r="6" s="1" customFormat="1" ht="12" customHeight="1">
      <c r="B6" s="22"/>
      <c r="D6" s="137" t="s">
        <v>17</v>
      </c>
      <c r="I6" s="131"/>
      <c r="J6" s="131"/>
      <c r="M6" s="22"/>
    </row>
    <row r="7" s="1" customFormat="1" ht="16.5" customHeight="1">
      <c r="B7" s="22"/>
      <c r="E7" s="138" t="str">
        <f>'Rekapitulace stavby'!K6</f>
        <v>Rekultivace skládky ve Šlapanicích</v>
      </c>
      <c r="F7" s="137"/>
      <c r="G7" s="137"/>
      <c r="H7" s="137"/>
      <c r="I7" s="131"/>
      <c r="J7" s="131"/>
      <c r="M7" s="22"/>
    </row>
    <row r="8" s="2" customFormat="1" ht="12" customHeight="1">
      <c r="A8" s="40"/>
      <c r="B8" s="46"/>
      <c r="C8" s="40"/>
      <c r="D8" s="137" t="s">
        <v>93</v>
      </c>
      <c r="E8" s="40"/>
      <c r="F8" s="40"/>
      <c r="G8" s="40"/>
      <c r="H8" s="40"/>
      <c r="I8" s="139"/>
      <c r="J8" s="139"/>
      <c r="K8" s="40"/>
      <c r="L8" s="40"/>
      <c r="M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206</v>
      </c>
      <c r="F9" s="40"/>
      <c r="G9" s="40"/>
      <c r="H9" s="40"/>
      <c r="I9" s="139"/>
      <c r="J9" s="139"/>
      <c r="K9" s="40"/>
      <c r="L9" s="40"/>
      <c r="M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139"/>
      <c r="K10" s="40"/>
      <c r="L10" s="40"/>
      <c r="M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19</v>
      </c>
      <c r="E11" s="40"/>
      <c r="F11" s="142" t="s">
        <v>20</v>
      </c>
      <c r="G11" s="40"/>
      <c r="H11" s="40"/>
      <c r="I11" s="143" t="s">
        <v>21</v>
      </c>
      <c r="J11" s="144" t="s">
        <v>20</v>
      </c>
      <c r="K11" s="40"/>
      <c r="L11" s="40"/>
      <c r="M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5" t="str">
        <f>'Rekapitulace stavby'!AN8</f>
        <v>21. 5. 2019</v>
      </c>
      <c r="K12" s="40"/>
      <c r="L12" s="40"/>
      <c r="M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139"/>
      <c r="K13" s="40"/>
      <c r="L13" s="40"/>
      <c r="M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4" t="s">
        <v>28</v>
      </c>
      <c r="K14" s="40"/>
      <c r="L14" s="40"/>
      <c r="M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4" t="s">
        <v>31</v>
      </c>
      <c r="K15" s="40"/>
      <c r="L15" s="40"/>
      <c r="M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139"/>
      <c r="K16" s="40"/>
      <c r="L16" s="40"/>
      <c r="M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32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40"/>
      <c r="M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40"/>
      <c r="M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139"/>
      <c r="K19" s="40"/>
      <c r="L19" s="40"/>
      <c r="M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34</v>
      </c>
      <c r="E20" s="40"/>
      <c r="F20" s="40"/>
      <c r="G20" s="40"/>
      <c r="H20" s="40"/>
      <c r="I20" s="143" t="s">
        <v>27</v>
      </c>
      <c r="J20" s="144" t="s">
        <v>35</v>
      </c>
      <c r="K20" s="40"/>
      <c r="L20" s="40"/>
      <c r="M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36</v>
      </c>
      <c r="F21" s="40"/>
      <c r="G21" s="40"/>
      <c r="H21" s="40"/>
      <c r="I21" s="143" t="s">
        <v>30</v>
      </c>
      <c r="J21" s="144" t="s">
        <v>37</v>
      </c>
      <c r="K21" s="40"/>
      <c r="L21" s="40"/>
      <c r="M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139"/>
      <c r="K22" s="40"/>
      <c r="L22" s="40"/>
      <c r="M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38</v>
      </c>
      <c r="E23" s="40"/>
      <c r="F23" s="40"/>
      <c r="G23" s="40"/>
      <c r="H23" s="40"/>
      <c r="I23" s="143" t="s">
        <v>27</v>
      </c>
      <c r="J23" s="144" t="str">
        <f>IF('Rekapitulace stavby'!AN19="","",'Rekapitulace stavby'!AN19)</f>
        <v/>
      </c>
      <c r="K23" s="40"/>
      <c r="L23" s="40"/>
      <c r="M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4" t="str">
        <f>IF('Rekapitulace stavby'!AN20="","",'Rekapitulace stavby'!AN20)</f>
        <v/>
      </c>
      <c r="K24" s="40"/>
      <c r="L24" s="40"/>
      <c r="M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139"/>
      <c r="K25" s="40"/>
      <c r="L25" s="40"/>
      <c r="M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40</v>
      </c>
      <c r="E26" s="40"/>
      <c r="F26" s="40"/>
      <c r="G26" s="40"/>
      <c r="H26" s="40"/>
      <c r="I26" s="139"/>
      <c r="J26" s="139"/>
      <c r="K26" s="40"/>
      <c r="L26" s="40"/>
      <c r="M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6"/>
      <c r="B27" s="147"/>
      <c r="C27" s="146"/>
      <c r="D27" s="146"/>
      <c r="E27" s="148" t="s">
        <v>20</v>
      </c>
      <c r="F27" s="148"/>
      <c r="G27" s="148"/>
      <c r="H27" s="148"/>
      <c r="I27" s="149"/>
      <c r="J27" s="149"/>
      <c r="K27" s="146"/>
      <c r="L27" s="146"/>
      <c r="M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139"/>
      <c r="K28" s="40"/>
      <c r="L28" s="40"/>
      <c r="M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2"/>
      <c r="K29" s="151"/>
      <c r="L29" s="151"/>
      <c r="M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7" t="s">
        <v>95</v>
      </c>
      <c r="F30" s="40"/>
      <c r="G30" s="40"/>
      <c r="H30" s="40"/>
      <c r="I30" s="139"/>
      <c r="J30" s="139"/>
      <c r="K30" s="153">
        <f>I61</f>
        <v>0</v>
      </c>
      <c r="L30" s="40"/>
      <c r="M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7" t="s">
        <v>96</v>
      </c>
      <c r="F31" s="40"/>
      <c r="G31" s="40"/>
      <c r="H31" s="40"/>
      <c r="I31" s="139"/>
      <c r="J31" s="139"/>
      <c r="K31" s="153">
        <f>J61</f>
        <v>0</v>
      </c>
      <c r="L31" s="40"/>
      <c r="M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139"/>
      <c r="J32" s="139"/>
      <c r="K32" s="155">
        <f>ROUND(K85, 2)</f>
        <v>0</v>
      </c>
      <c r="L32" s="40"/>
      <c r="M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1"/>
      <c r="E33" s="151"/>
      <c r="F33" s="151"/>
      <c r="G33" s="151"/>
      <c r="H33" s="151"/>
      <c r="I33" s="152"/>
      <c r="J33" s="152"/>
      <c r="K33" s="151"/>
      <c r="L33" s="151"/>
      <c r="M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7" t="s">
        <v>43</v>
      </c>
      <c r="J34" s="139"/>
      <c r="K34" s="156" t="s">
        <v>45</v>
      </c>
      <c r="L34" s="40"/>
      <c r="M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37" t="s">
        <v>47</v>
      </c>
      <c r="F35" s="153">
        <f>ROUND((SUM(BE85:BE104)),  2)</f>
        <v>0</v>
      </c>
      <c r="G35" s="40"/>
      <c r="H35" s="40"/>
      <c r="I35" s="159">
        <v>0.20999999999999999</v>
      </c>
      <c r="J35" s="139"/>
      <c r="K35" s="153">
        <f>ROUND(((SUM(BE85:BE104))*I35),  2)</f>
        <v>0</v>
      </c>
      <c r="L35" s="40"/>
      <c r="M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7" t="s">
        <v>48</v>
      </c>
      <c r="F36" s="153">
        <f>ROUND((SUM(BF85:BF104)),  2)</f>
        <v>0</v>
      </c>
      <c r="G36" s="40"/>
      <c r="H36" s="40"/>
      <c r="I36" s="159">
        <v>0.14999999999999999</v>
      </c>
      <c r="J36" s="139"/>
      <c r="K36" s="153">
        <f>ROUND(((SUM(BF85:BF104))*I36),  2)</f>
        <v>0</v>
      </c>
      <c r="L36" s="40"/>
      <c r="M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3">
        <f>ROUND((SUM(BG85:BG104)),  2)</f>
        <v>0</v>
      </c>
      <c r="G37" s="40"/>
      <c r="H37" s="40"/>
      <c r="I37" s="159">
        <v>0.20999999999999999</v>
      </c>
      <c r="J37" s="139"/>
      <c r="K37" s="153">
        <f>0</f>
        <v>0</v>
      </c>
      <c r="L37" s="40"/>
      <c r="M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7" t="s">
        <v>50</v>
      </c>
      <c r="F38" s="153">
        <f>ROUND((SUM(BH85:BH104)),  2)</f>
        <v>0</v>
      </c>
      <c r="G38" s="40"/>
      <c r="H38" s="40"/>
      <c r="I38" s="159">
        <v>0.14999999999999999</v>
      </c>
      <c r="J38" s="139"/>
      <c r="K38" s="153">
        <f>0</f>
        <v>0</v>
      </c>
      <c r="L38" s="40"/>
      <c r="M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7" t="s">
        <v>51</v>
      </c>
      <c r="F39" s="153">
        <f>ROUND((SUM(BI85:BI104)),  2)</f>
        <v>0</v>
      </c>
      <c r="G39" s="40"/>
      <c r="H39" s="40"/>
      <c r="I39" s="159">
        <v>0</v>
      </c>
      <c r="J39" s="139"/>
      <c r="K39" s="153">
        <f>0</f>
        <v>0</v>
      </c>
      <c r="L39" s="40"/>
      <c r="M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39"/>
      <c r="J40" s="139"/>
      <c r="K40" s="40"/>
      <c r="L40" s="40"/>
      <c r="M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5"/>
      <c r="J41" s="165"/>
      <c r="K41" s="166">
        <f>SUM(K32:K39)</f>
        <v>0</v>
      </c>
      <c r="L41" s="167"/>
      <c r="M41" s="1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70"/>
      <c r="J42" s="170"/>
      <c r="K42" s="169"/>
      <c r="L42" s="169"/>
      <c r="M42" s="1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3"/>
      <c r="J46" s="173"/>
      <c r="K46" s="172"/>
      <c r="L46" s="172"/>
      <c r="M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139"/>
      <c r="J47" s="139"/>
      <c r="K47" s="42"/>
      <c r="L47" s="42"/>
      <c r="M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39"/>
      <c r="J48" s="139"/>
      <c r="K48" s="42"/>
      <c r="L48" s="42"/>
      <c r="M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139"/>
      <c r="J49" s="139"/>
      <c r="K49" s="42"/>
      <c r="L49" s="42"/>
      <c r="M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Rekultivace skládky ve Šlapanicích</v>
      </c>
      <c r="F50" s="34"/>
      <c r="G50" s="34"/>
      <c r="H50" s="34"/>
      <c r="I50" s="139"/>
      <c r="J50" s="139"/>
      <c r="K50" s="42"/>
      <c r="L50" s="42"/>
      <c r="M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93</v>
      </c>
      <c r="D51" s="42"/>
      <c r="E51" s="42"/>
      <c r="F51" s="42"/>
      <c r="G51" s="42"/>
      <c r="H51" s="42"/>
      <c r="I51" s="139"/>
      <c r="J51" s="139"/>
      <c r="K51" s="42"/>
      <c r="L51" s="42"/>
      <c r="M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190172-2 - Vedlejší a ostatní náklady</v>
      </c>
      <c r="F52" s="42"/>
      <c r="G52" s="42"/>
      <c r="H52" s="42"/>
      <c r="I52" s="139"/>
      <c r="J52" s="139"/>
      <c r="K52" s="42"/>
      <c r="L52" s="42"/>
      <c r="M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139"/>
      <c r="K53" s="42"/>
      <c r="L53" s="42"/>
      <c r="M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Šlapanice</v>
      </c>
      <c r="G54" s="42"/>
      <c r="H54" s="42"/>
      <c r="I54" s="143" t="s">
        <v>24</v>
      </c>
      <c r="J54" s="145" t="str">
        <f>IF(J12="","",J12)</f>
        <v>21. 5. 2019</v>
      </c>
      <c r="K54" s="42"/>
      <c r="L54" s="42"/>
      <c r="M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39"/>
      <c r="J55" s="139"/>
      <c r="K55" s="42"/>
      <c r="L55" s="42"/>
      <c r="M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Město Šlapanice</v>
      </c>
      <c r="G56" s="42"/>
      <c r="H56" s="42"/>
      <c r="I56" s="143" t="s">
        <v>34</v>
      </c>
      <c r="J56" s="175" t="str">
        <f>E21</f>
        <v>GEOtest, a.s.</v>
      </c>
      <c r="K56" s="42"/>
      <c r="L56" s="42"/>
      <c r="M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143" t="s">
        <v>38</v>
      </c>
      <c r="J57" s="175" t="str">
        <f>E24</f>
        <v xml:space="preserve"> </v>
      </c>
      <c r="K57" s="42"/>
      <c r="L57" s="42"/>
      <c r="M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139"/>
      <c r="K58" s="42"/>
      <c r="L58" s="42"/>
      <c r="M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6" t="s">
        <v>98</v>
      </c>
      <c r="D59" s="177"/>
      <c r="E59" s="177"/>
      <c r="F59" s="177"/>
      <c r="G59" s="177"/>
      <c r="H59" s="177"/>
      <c r="I59" s="178" t="s">
        <v>99</v>
      </c>
      <c r="J59" s="178" t="s">
        <v>100</v>
      </c>
      <c r="K59" s="179" t="s">
        <v>101</v>
      </c>
      <c r="L59" s="177"/>
      <c r="M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39"/>
      <c r="J60" s="139"/>
      <c r="K60" s="42"/>
      <c r="L60" s="42"/>
      <c r="M60" s="1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80" t="s">
        <v>76</v>
      </c>
      <c r="D61" s="42"/>
      <c r="E61" s="42"/>
      <c r="F61" s="42"/>
      <c r="G61" s="42"/>
      <c r="H61" s="42"/>
      <c r="I61" s="181">
        <f>Q85</f>
        <v>0</v>
      </c>
      <c r="J61" s="181">
        <f>R85</f>
        <v>0</v>
      </c>
      <c r="K61" s="104">
        <f>K85</f>
        <v>0</v>
      </c>
      <c r="L61" s="42"/>
      <c r="M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102</v>
      </c>
    </row>
    <row r="62" s="9" customFormat="1" ht="24.96" customHeight="1">
      <c r="A62" s="9"/>
      <c r="B62" s="182"/>
      <c r="C62" s="183"/>
      <c r="D62" s="184" t="s">
        <v>103</v>
      </c>
      <c r="E62" s="185"/>
      <c r="F62" s="185"/>
      <c r="G62" s="185"/>
      <c r="H62" s="185"/>
      <c r="I62" s="186">
        <f>Q86</f>
        <v>0</v>
      </c>
      <c r="J62" s="186">
        <f>R86</f>
        <v>0</v>
      </c>
      <c r="K62" s="187">
        <f>K86</f>
        <v>0</v>
      </c>
      <c r="L62" s="183"/>
      <c r="M62" s="18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9"/>
      <c r="C63" s="190"/>
      <c r="D63" s="191" t="s">
        <v>207</v>
      </c>
      <c r="E63" s="192"/>
      <c r="F63" s="192"/>
      <c r="G63" s="192"/>
      <c r="H63" s="192"/>
      <c r="I63" s="193">
        <f>Q87</f>
        <v>0</v>
      </c>
      <c r="J63" s="193">
        <f>R87</f>
        <v>0</v>
      </c>
      <c r="K63" s="194">
        <f>K87</f>
        <v>0</v>
      </c>
      <c r="L63" s="190"/>
      <c r="M63" s="19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2"/>
      <c r="C64" s="183"/>
      <c r="D64" s="184" t="s">
        <v>208</v>
      </c>
      <c r="E64" s="185"/>
      <c r="F64" s="185"/>
      <c r="G64" s="185"/>
      <c r="H64" s="185"/>
      <c r="I64" s="186">
        <f>Q91</f>
        <v>0</v>
      </c>
      <c r="J64" s="186">
        <f>R91</f>
        <v>0</v>
      </c>
      <c r="K64" s="187">
        <f>K91</f>
        <v>0</v>
      </c>
      <c r="L64" s="183"/>
      <c r="M64" s="18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2"/>
      <c r="C65" s="183"/>
      <c r="D65" s="184" t="s">
        <v>209</v>
      </c>
      <c r="E65" s="185"/>
      <c r="F65" s="185"/>
      <c r="G65" s="185"/>
      <c r="H65" s="185"/>
      <c r="I65" s="186">
        <f>Q96</f>
        <v>0</v>
      </c>
      <c r="J65" s="186">
        <f>R96</f>
        <v>0</v>
      </c>
      <c r="K65" s="187">
        <f>K96</f>
        <v>0</v>
      </c>
      <c r="L65" s="183"/>
      <c r="M65" s="18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39"/>
      <c r="J66" s="139"/>
      <c r="K66" s="42"/>
      <c r="L66" s="42"/>
      <c r="M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0"/>
      <c r="J67" s="170"/>
      <c r="K67" s="62"/>
      <c r="L67" s="62"/>
      <c r="M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73"/>
      <c r="J71" s="173"/>
      <c r="K71" s="64"/>
      <c r="L71" s="64"/>
      <c r="M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108</v>
      </c>
      <c r="D72" s="42"/>
      <c r="E72" s="42"/>
      <c r="F72" s="42"/>
      <c r="G72" s="42"/>
      <c r="H72" s="42"/>
      <c r="I72" s="139"/>
      <c r="J72" s="139"/>
      <c r="K72" s="42"/>
      <c r="L72" s="42"/>
      <c r="M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139"/>
      <c r="K73" s="42"/>
      <c r="L73" s="42"/>
      <c r="M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139"/>
      <c r="J74" s="139"/>
      <c r="K74" s="42"/>
      <c r="L74" s="42"/>
      <c r="M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Rekultivace skládky ve Šlapanicích</v>
      </c>
      <c r="F75" s="34"/>
      <c r="G75" s="34"/>
      <c r="H75" s="34"/>
      <c r="I75" s="139"/>
      <c r="J75" s="139"/>
      <c r="K75" s="42"/>
      <c r="L75" s="42"/>
      <c r="M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93</v>
      </c>
      <c r="D76" s="42"/>
      <c r="E76" s="42"/>
      <c r="F76" s="42"/>
      <c r="G76" s="42"/>
      <c r="H76" s="42"/>
      <c r="I76" s="139"/>
      <c r="J76" s="139"/>
      <c r="K76" s="42"/>
      <c r="L76" s="42"/>
      <c r="M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190172-2 - Vedlejší a ostatní náklady</v>
      </c>
      <c r="F77" s="42"/>
      <c r="G77" s="42"/>
      <c r="H77" s="42"/>
      <c r="I77" s="139"/>
      <c r="J77" s="139"/>
      <c r="K77" s="42"/>
      <c r="L77" s="42"/>
      <c r="M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9"/>
      <c r="J78" s="139"/>
      <c r="K78" s="42"/>
      <c r="L78" s="42"/>
      <c r="M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Šlapanice</v>
      </c>
      <c r="G79" s="42"/>
      <c r="H79" s="42"/>
      <c r="I79" s="143" t="s">
        <v>24</v>
      </c>
      <c r="J79" s="145" t="str">
        <f>IF(J12="","",J12)</f>
        <v>21. 5. 2019</v>
      </c>
      <c r="K79" s="42"/>
      <c r="L79" s="42"/>
      <c r="M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9"/>
      <c r="J80" s="139"/>
      <c r="K80" s="42"/>
      <c r="L80" s="42"/>
      <c r="M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Město Šlapanice</v>
      </c>
      <c r="G81" s="42"/>
      <c r="H81" s="42"/>
      <c r="I81" s="143" t="s">
        <v>34</v>
      </c>
      <c r="J81" s="175" t="str">
        <f>E21</f>
        <v>GEOtest, a.s.</v>
      </c>
      <c r="K81" s="42"/>
      <c r="L81" s="42"/>
      <c r="M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143" t="s">
        <v>38</v>
      </c>
      <c r="J82" s="175" t="str">
        <f>E24</f>
        <v xml:space="preserve"> </v>
      </c>
      <c r="K82" s="42"/>
      <c r="L82" s="42"/>
      <c r="M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39"/>
      <c r="J83" s="139"/>
      <c r="K83" s="42"/>
      <c r="L83" s="42"/>
      <c r="M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6"/>
      <c r="B84" s="197"/>
      <c r="C84" s="198" t="s">
        <v>109</v>
      </c>
      <c r="D84" s="199" t="s">
        <v>61</v>
      </c>
      <c r="E84" s="199" t="s">
        <v>57</v>
      </c>
      <c r="F84" s="199" t="s">
        <v>58</v>
      </c>
      <c r="G84" s="199" t="s">
        <v>110</v>
      </c>
      <c r="H84" s="199" t="s">
        <v>111</v>
      </c>
      <c r="I84" s="200" t="s">
        <v>112</v>
      </c>
      <c r="J84" s="200" t="s">
        <v>113</v>
      </c>
      <c r="K84" s="199" t="s">
        <v>101</v>
      </c>
      <c r="L84" s="201" t="s">
        <v>114</v>
      </c>
      <c r="M84" s="202"/>
      <c r="N84" s="94" t="s">
        <v>20</v>
      </c>
      <c r="O84" s="95" t="s">
        <v>46</v>
      </c>
      <c r="P84" s="95" t="s">
        <v>115</v>
      </c>
      <c r="Q84" s="95" t="s">
        <v>116</v>
      </c>
      <c r="R84" s="95" t="s">
        <v>117</v>
      </c>
      <c r="S84" s="95" t="s">
        <v>118</v>
      </c>
      <c r="T84" s="95" t="s">
        <v>119</v>
      </c>
      <c r="U84" s="95" t="s">
        <v>120</v>
      </c>
      <c r="V84" s="95" t="s">
        <v>121</v>
      </c>
      <c r="W84" s="95" t="s">
        <v>122</v>
      </c>
      <c r="X84" s="96" t="s">
        <v>123</v>
      </c>
      <c r="Y84" s="196"/>
      <c r="Z84" s="196"/>
      <c r="AA84" s="196"/>
      <c r="AB84" s="196"/>
      <c r="AC84" s="196"/>
      <c r="AD84" s="196"/>
      <c r="AE84" s="196"/>
    </row>
    <row r="85" s="2" customFormat="1" ht="22.8" customHeight="1">
      <c r="A85" s="40"/>
      <c r="B85" s="41"/>
      <c r="C85" s="101" t="s">
        <v>124</v>
      </c>
      <c r="D85" s="42"/>
      <c r="E85" s="42"/>
      <c r="F85" s="42"/>
      <c r="G85" s="42"/>
      <c r="H85" s="42"/>
      <c r="I85" s="139"/>
      <c r="J85" s="139"/>
      <c r="K85" s="203">
        <f>BK85</f>
        <v>0</v>
      </c>
      <c r="L85" s="42"/>
      <c r="M85" s="46"/>
      <c r="N85" s="97"/>
      <c r="O85" s="204"/>
      <c r="P85" s="98"/>
      <c r="Q85" s="205">
        <f>Q86+Q91+Q96</f>
        <v>0</v>
      </c>
      <c r="R85" s="205">
        <f>R86+R91+R96</f>
        <v>0</v>
      </c>
      <c r="S85" s="98"/>
      <c r="T85" s="206">
        <f>T86+T91+T96</f>
        <v>0</v>
      </c>
      <c r="U85" s="98"/>
      <c r="V85" s="206">
        <f>V86+V91+V96</f>
        <v>0</v>
      </c>
      <c r="W85" s="98"/>
      <c r="X85" s="207">
        <f>X86+X91+X96</f>
        <v>200</v>
      </c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102</v>
      </c>
      <c r="BK85" s="208">
        <f>BK86+BK91+BK96</f>
        <v>0</v>
      </c>
    </row>
    <row r="86" s="12" customFormat="1" ht="25.92" customHeight="1">
      <c r="A86" s="12"/>
      <c r="B86" s="209"/>
      <c r="C86" s="210"/>
      <c r="D86" s="211" t="s">
        <v>77</v>
      </c>
      <c r="E86" s="212" t="s">
        <v>125</v>
      </c>
      <c r="F86" s="212" t="s">
        <v>126</v>
      </c>
      <c r="G86" s="210"/>
      <c r="H86" s="210"/>
      <c r="I86" s="213"/>
      <c r="J86" s="213"/>
      <c r="K86" s="214">
        <f>BK86</f>
        <v>0</v>
      </c>
      <c r="L86" s="210"/>
      <c r="M86" s="215"/>
      <c r="N86" s="216"/>
      <c r="O86" s="217"/>
      <c r="P86" s="217"/>
      <c r="Q86" s="218">
        <f>Q87</f>
        <v>0</v>
      </c>
      <c r="R86" s="218">
        <f>R87</f>
        <v>0</v>
      </c>
      <c r="S86" s="217"/>
      <c r="T86" s="219">
        <f>T87</f>
        <v>0</v>
      </c>
      <c r="U86" s="217"/>
      <c r="V86" s="219">
        <f>V87</f>
        <v>0</v>
      </c>
      <c r="W86" s="217"/>
      <c r="X86" s="220">
        <f>X87</f>
        <v>200</v>
      </c>
      <c r="Y86" s="12"/>
      <c r="Z86" s="12"/>
      <c r="AA86" s="12"/>
      <c r="AB86" s="12"/>
      <c r="AC86" s="12"/>
      <c r="AD86" s="12"/>
      <c r="AE86" s="12"/>
      <c r="AR86" s="221" t="s">
        <v>86</v>
      </c>
      <c r="AT86" s="222" t="s">
        <v>77</v>
      </c>
      <c r="AU86" s="222" t="s">
        <v>78</v>
      </c>
      <c r="AY86" s="221" t="s">
        <v>127</v>
      </c>
      <c r="BK86" s="223">
        <f>BK87</f>
        <v>0</v>
      </c>
    </row>
    <row r="87" s="12" customFormat="1" ht="22.8" customHeight="1">
      <c r="A87" s="12"/>
      <c r="B87" s="209"/>
      <c r="C87" s="210"/>
      <c r="D87" s="211" t="s">
        <v>77</v>
      </c>
      <c r="E87" s="224" t="s">
        <v>188</v>
      </c>
      <c r="F87" s="224" t="s">
        <v>210</v>
      </c>
      <c r="G87" s="210"/>
      <c r="H87" s="210"/>
      <c r="I87" s="213"/>
      <c r="J87" s="213"/>
      <c r="K87" s="225">
        <f>BK87</f>
        <v>0</v>
      </c>
      <c r="L87" s="210"/>
      <c r="M87" s="215"/>
      <c r="N87" s="216"/>
      <c r="O87" s="217"/>
      <c r="P87" s="217"/>
      <c r="Q87" s="218">
        <f>SUM(Q88:Q90)</f>
        <v>0</v>
      </c>
      <c r="R87" s="218">
        <f>SUM(R88:R90)</f>
        <v>0</v>
      </c>
      <c r="S87" s="217"/>
      <c r="T87" s="219">
        <f>SUM(T88:T90)</f>
        <v>0</v>
      </c>
      <c r="U87" s="217"/>
      <c r="V87" s="219">
        <f>SUM(V88:V90)</f>
        <v>0</v>
      </c>
      <c r="W87" s="217"/>
      <c r="X87" s="220">
        <f>SUM(X88:X90)</f>
        <v>200</v>
      </c>
      <c r="Y87" s="12"/>
      <c r="Z87" s="12"/>
      <c r="AA87" s="12"/>
      <c r="AB87" s="12"/>
      <c r="AC87" s="12"/>
      <c r="AD87" s="12"/>
      <c r="AE87" s="12"/>
      <c r="AR87" s="221" t="s">
        <v>86</v>
      </c>
      <c r="AT87" s="222" t="s">
        <v>77</v>
      </c>
      <c r="AU87" s="222" t="s">
        <v>86</v>
      </c>
      <c r="AY87" s="221" t="s">
        <v>127</v>
      </c>
      <c r="BK87" s="223">
        <f>SUM(BK88:BK90)</f>
        <v>0</v>
      </c>
    </row>
    <row r="88" s="2" customFormat="1" ht="21.75" customHeight="1">
      <c r="A88" s="40"/>
      <c r="B88" s="41"/>
      <c r="C88" s="226" t="s">
        <v>86</v>
      </c>
      <c r="D88" s="226" t="s">
        <v>129</v>
      </c>
      <c r="E88" s="227" t="s">
        <v>211</v>
      </c>
      <c r="F88" s="228" t="s">
        <v>212</v>
      </c>
      <c r="G88" s="229" t="s">
        <v>152</v>
      </c>
      <c r="H88" s="230">
        <v>10000</v>
      </c>
      <c r="I88" s="231"/>
      <c r="J88" s="231"/>
      <c r="K88" s="232">
        <f>ROUND(P88*H88,2)</f>
        <v>0</v>
      </c>
      <c r="L88" s="228" t="s">
        <v>133</v>
      </c>
      <c r="M88" s="46"/>
      <c r="N88" s="233" t="s">
        <v>20</v>
      </c>
      <c r="O88" s="234" t="s">
        <v>47</v>
      </c>
      <c r="P88" s="235">
        <f>I88+J88</f>
        <v>0</v>
      </c>
      <c r="Q88" s="235">
        <f>ROUND(I88*H88,2)</f>
        <v>0</v>
      </c>
      <c r="R88" s="235">
        <f>ROUND(J88*H88,2)</f>
        <v>0</v>
      </c>
      <c r="S88" s="86"/>
      <c r="T88" s="236">
        <f>S88*H88</f>
        <v>0</v>
      </c>
      <c r="U88" s="236">
        <v>0</v>
      </c>
      <c r="V88" s="236">
        <f>U88*H88</f>
        <v>0</v>
      </c>
      <c r="W88" s="236">
        <v>0.02</v>
      </c>
      <c r="X88" s="237">
        <f>W88*H88</f>
        <v>200</v>
      </c>
      <c r="Y88" s="40"/>
      <c r="Z88" s="40"/>
      <c r="AA88" s="40"/>
      <c r="AB88" s="40"/>
      <c r="AC88" s="40"/>
      <c r="AD88" s="40"/>
      <c r="AE88" s="40"/>
      <c r="AR88" s="238" t="s">
        <v>134</v>
      </c>
      <c r="AT88" s="238" t="s">
        <v>129</v>
      </c>
      <c r="AU88" s="238" t="s">
        <v>88</v>
      </c>
      <c r="AY88" s="19" t="s">
        <v>127</v>
      </c>
      <c r="BE88" s="239">
        <f>IF(O88="základní",K88,0)</f>
        <v>0</v>
      </c>
      <c r="BF88" s="239">
        <f>IF(O88="snížená",K88,0)</f>
        <v>0</v>
      </c>
      <c r="BG88" s="239">
        <f>IF(O88="zákl. přenesená",K88,0)</f>
        <v>0</v>
      </c>
      <c r="BH88" s="239">
        <f>IF(O88="sníž. přenesená",K88,0)</f>
        <v>0</v>
      </c>
      <c r="BI88" s="239">
        <f>IF(O88="nulová",K88,0)</f>
        <v>0</v>
      </c>
      <c r="BJ88" s="19" t="s">
        <v>86</v>
      </c>
      <c r="BK88" s="239">
        <f>ROUND(P88*H88,2)</f>
        <v>0</v>
      </c>
      <c r="BL88" s="19" t="s">
        <v>134</v>
      </c>
      <c r="BM88" s="238" t="s">
        <v>213</v>
      </c>
    </row>
    <row r="89" s="2" customFormat="1">
      <c r="A89" s="40"/>
      <c r="B89" s="41"/>
      <c r="C89" s="42"/>
      <c r="D89" s="240" t="s">
        <v>136</v>
      </c>
      <c r="E89" s="42"/>
      <c r="F89" s="241" t="s">
        <v>214</v>
      </c>
      <c r="G89" s="42"/>
      <c r="H89" s="42"/>
      <c r="I89" s="139"/>
      <c r="J89" s="139"/>
      <c r="K89" s="42"/>
      <c r="L89" s="42"/>
      <c r="M89" s="46"/>
      <c r="N89" s="242"/>
      <c r="O89" s="243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9" t="s">
        <v>136</v>
      </c>
      <c r="AU89" s="19" t="s">
        <v>88</v>
      </c>
    </row>
    <row r="90" s="14" customFormat="1">
      <c r="A90" s="14"/>
      <c r="B90" s="254"/>
      <c r="C90" s="255"/>
      <c r="D90" s="240" t="s">
        <v>138</v>
      </c>
      <c r="E90" s="256" t="s">
        <v>20</v>
      </c>
      <c r="F90" s="257" t="s">
        <v>215</v>
      </c>
      <c r="G90" s="255"/>
      <c r="H90" s="258">
        <v>10000</v>
      </c>
      <c r="I90" s="259"/>
      <c r="J90" s="259"/>
      <c r="K90" s="255"/>
      <c r="L90" s="255"/>
      <c r="M90" s="260"/>
      <c r="N90" s="261"/>
      <c r="O90" s="262"/>
      <c r="P90" s="262"/>
      <c r="Q90" s="262"/>
      <c r="R90" s="262"/>
      <c r="S90" s="262"/>
      <c r="T90" s="262"/>
      <c r="U90" s="262"/>
      <c r="V90" s="262"/>
      <c r="W90" s="262"/>
      <c r="X90" s="263"/>
      <c r="Y90" s="14"/>
      <c r="Z90" s="14"/>
      <c r="AA90" s="14"/>
      <c r="AB90" s="14"/>
      <c r="AC90" s="14"/>
      <c r="AD90" s="14"/>
      <c r="AE90" s="14"/>
      <c r="AT90" s="264" t="s">
        <v>138</v>
      </c>
      <c r="AU90" s="264" t="s">
        <v>88</v>
      </c>
      <c r="AV90" s="14" t="s">
        <v>88</v>
      </c>
      <c r="AW90" s="14" t="s">
        <v>5</v>
      </c>
      <c r="AX90" s="14" t="s">
        <v>78</v>
      </c>
      <c r="AY90" s="264" t="s">
        <v>127</v>
      </c>
    </row>
    <row r="91" s="12" customFormat="1" ht="25.92" customHeight="1">
      <c r="A91" s="12"/>
      <c r="B91" s="209"/>
      <c r="C91" s="210"/>
      <c r="D91" s="211" t="s">
        <v>77</v>
      </c>
      <c r="E91" s="212" t="s">
        <v>216</v>
      </c>
      <c r="F91" s="212" t="s">
        <v>217</v>
      </c>
      <c r="G91" s="210"/>
      <c r="H91" s="210"/>
      <c r="I91" s="213"/>
      <c r="J91" s="213"/>
      <c r="K91" s="214">
        <f>BK91</f>
        <v>0</v>
      </c>
      <c r="L91" s="210"/>
      <c r="M91" s="215"/>
      <c r="N91" s="216"/>
      <c r="O91" s="217"/>
      <c r="P91" s="217"/>
      <c r="Q91" s="218">
        <f>SUM(Q92:Q95)</f>
        <v>0</v>
      </c>
      <c r="R91" s="218">
        <f>SUM(R92:R95)</f>
        <v>0</v>
      </c>
      <c r="S91" s="217"/>
      <c r="T91" s="219">
        <f>SUM(T92:T95)</f>
        <v>0</v>
      </c>
      <c r="U91" s="217"/>
      <c r="V91" s="219">
        <f>SUM(V92:V95)</f>
        <v>0</v>
      </c>
      <c r="W91" s="217"/>
      <c r="X91" s="220">
        <f>SUM(X92:X95)</f>
        <v>0</v>
      </c>
      <c r="Y91" s="12"/>
      <c r="Z91" s="12"/>
      <c r="AA91" s="12"/>
      <c r="AB91" s="12"/>
      <c r="AC91" s="12"/>
      <c r="AD91" s="12"/>
      <c r="AE91" s="12"/>
      <c r="AR91" s="221" t="s">
        <v>134</v>
      </c>
      <c r="AT91" s="222" t="s">
        <v>77</v>
      </c>
      <c r="AU91" s="222" t="s">
        <v>78</v>
      </c>
      <c r="AY91" s="221" t="s">
        <v>127</v>
      </c>
      <c r="BK91" s="223">
        <f>SUM(BK92:BK95)</f>
        <v>0</v>
      </c>
    </row>
    <row r="92" s="2" customFormat="1" ht="16.5" customHeight="1">
      <c r="A92" s="40"/>
      <c r="B92" s="41"/>
      <c r="C92" s="226" t="s">
        <v>88</v>
      </c>
      <c r="D92" s="226" t="s">
        <v>129</v>
      </c>
      <c r="E92" s="227" t="s">
        <v>218</v>
      </c>
      <c r="F92" s="228" t="s">
        <v>219</v>
      </c>
      <c r="G92" s="229" t="s">
        <v>220</v>
      </c>
      <c r="H92" s="230">
        <v>1</v>
      </c>
      <c r="I92" s="231"/>
      <c r="J92" s="231"/>
      <c r="K92" s="232">
        <f>ROUND(P92*H92,2)</f>
        <v>0</v>
      </c>
      <c r="L92" s="228" t="s">
        <v>20</v>
      </c>
      <c r="M92" s="46"/>
      <c r="N92" s="233" t="s">
        <v>20</v>
      </c>
      <c r="O92" s="234" t="s">
        <v>47</v>
      </c>
      <c r="P92" s="235">
        <f>I92+J92</f>
        <v>0</v>
      </c>
      <c r="Q92" s="235">
        <f>ROUND(I92*H92,2)</f>
        <v>0</v>
      </c>
      <c r="R92" s="235">
        <f>ROUND(J92*H92,2)</f>
        <v>0</v>
      </c>
      <c r="S92" s="86"/>
      <c r="T92" s="236">
        <f>S92*H92</f>
        <v>0</v>
      </c>
      <c r="U92" s="236">
        <v>0</v>
      </c>
      <c r="V92" s="236">
        <f>U92*H92</f>
        <v>0</v>
      </c>
      <c r="W92" s="236">
        <v>0</v>
      </c>
      <c r="X92" s="237">
        <f>W92*H92</f>
        <v>0</v>
      </c>
      <c r="Y92" s="40"/>
      <c r="Z92" s="40"/>
      <c r="AA92" s="40"/>
      <c r="AB92" s="40"/>
      <c r="AC92" s="40"/>
      <c r="AD92" s="40"/>
      <c r="AE92" s="40"/>
      <c r="AR92" s="238" t="s">
        <v>221</v>
      </c>
      <c r="AT92" s="238" t="s">
        <v>129</v>
      </c>
      <c r="AU92" s="238" t="s">
        <v>86</v>
      </c>
      <c r="AY92" s="19" t="s">
        <v>127</v>
      </c>
      <c r="BE92" s="239">
        <f>IF(O92="základní",K92,0)</f>
        <v>0</v>
      </c>
      <c r="BF92" s="239">
        <f>IF(O92="snížená",K92,0)</f>
        <v>0</v>
      </c>
      <c r="BG92" s="239">
        <f>IF(O92="zákl. přenesená",K92,0)</f>
        <v>0</v>
      </c>
      <c r="BH92" s="239">
        <f>IF(O92="sníž. přenesená",K92,0)</f>
        <v>0</v>
      </c>
      <c r="BI92" s="239">
        <f>IF(O92="nulová",K92,0)</f>
        <v>0</v>
      </c>
      <c r="BJ92" s="19" t="s">
        <v>86</v>
      </c>
      <c r="BK92" s="239">
        <f>ROUND(P92*H92,2)</f>
        <v>0</v>
      </c>
      <c r="BL92" s="19" t="s">
        <v>221</v>
      </c>
      <c r="BM92" s="238" t="s">
        <v>222</v>
      </c>
    </row>
    <row r="93" s="2" customFormat="1">
      <c r="A93" s="40"/>
      <c r="B93" s="41"/>
      <c r="C93" s="42"/>
      <c r="D93" s="240" t="s">
        <v>169</v>
      </c>
      <c r="E93" s="42"/>
      <c r="F93" s="241" t="s">
        <v>223</v>
      </c>
      <c r="G93" s="42"/>
      <c r="H93" s="42"/>
      <c r="I93" s="139"/>
      <c r="J93" s="139"/>
      <c r="K93" s="42"/>
      <c r="L93" s="42"/>
      <c r="M93" s="46"/>
      <c r="N93" s="242"/>
      <c r="O93" s="243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169</v>
      </c>
      <c r="AU93" s="19" t="s">
        <v>86</v>
      </c>
    </row>
    <row r="94" s="2" customFormat="1" ht="21.75" customHeight="1">
      <c r="A94" s="40"/>
      <c r="B94" s="41"/>
      <c r="C94" s="226" t="s">
        <v>142</v>
      </c>
      <c r="D94" s="226" t="s">
        <v>129</v>
      </c>
      <c r="E94" s="227" t="s">
        <v>224</v>
      </c>
      <c r="F94" s="228" t="s">
        <v>225</v>
      </c>
      <c r="G94" s="229" t="s">
        <v>220</v>
      </c>
      <c r="H94" s="230">
        <v>1</v>
      </c>
      <c r="I94" s="231"/>
      <c r="J94" s="231"/>
      <c r="K94" s="232">
        <f>ROUND(P94*H94,2)</f>
        <v>0</v>
      </c>
      <c r="L94" s="228" t="s">
        <v>20</v>
      </c>
      <c r="M94" s="46"/>
      <c r="N94" s="233" t="s">
        <v>20</v>
      </c>
      <c r="O94" s="234" t="s">
        <v>47</v>
      </c>
      <c r="P94" s="235">
        <f>I94+J94</f>
        <v>0</v>
      </c>
      <c r="Q94" s="235">
        <f>ROUND(I94*H94,2)</f>
        <v>0</v>
      </c>
      <c r="R94" s="235">
        <f>ROUND(J94*H94,2)</f>
        <v>0</v>
      </c>
      <c r="S94" s="86"/>
      <c r="T94" s="236">
        <f>S94*H94</f>
        <v>0</v>
      </c>
      <c r="U94" s="236">
        <v>0</v>
      </c>
      <c r="V94" s="236">
        <f>U94*H94</f>
        <v>0</v>
      </c>
      <c r="W94" s="236">
        <v>0</v>
      </c>
      <c r="X94" s="237">
        <f>W94*H94</f>
        <v>0</v>
      </c>
      <c r="Y94" s="40"/>
      <c r="Z94" s="40"/>
      <c r="AA94" s="40"/>
      <c r="AB94" s="40"/>
      <c r="AC94" s="40"/>
      <c r="AD94" s="40"/>
      <c r="AE94" s="40"/>
      <c r="AR94" s="238" t="s">
        <v>221</v>
      </c>
      <c r="AT94" s="238" t="s">
        <v>129</v>
      </c>
      <c r="AU94" s="238" t="s">
        <v>86</v>
      </c>
      <c r="AY94" s="19" t="s">
        <v>127</v>
      </c>
      <c r="BE94" s="239">
        <f>IF(O94="základní",K94,0)</f>
        <v>0</v>
      </c>
      <c r="BF94" s="239">
        <f>IF(O94="snížená",K94,0)</f>
        <v>0</v>
      </c>
      <c r="BG94" s="239">
        <f>IF(O94="zákl. přenesená",K94,0)</f>
        <v>0</v>
      </c>
      <c r="BH94" s="239">
        <f>IF(O94="sníž. přenesená",K94,0)</f>
        <v>0</v>
      </c>
      <c r="BI94" s="239">
        <f>IF(O94="nulová",K94,0)</f>
        <v>0</v>
      </c>
      <c r="BJ94" s="19" t="s">
        <v>86</v>
      </c>
      <c r="BK94" s="239">
        <f>ROUND(P94*H94,2)</f>
        <v>0</v>
      </c>
      <c r="BL94" s="19" t="s">
        <v>221</v>
      </c>
      <c r="BM94" s="238" t="s">
        <v>226</v>
      </c>
    </row>
    <row r="95" s="2" customFormat="1" ht="44.25" customHeight="1">
      <c r="A95" s="40"/>
      <c r="B95" s="41"/>
      <c r="C95" s="226" t="s">
        <v>134</v>
      </c>
      <c r="D95" s="226" t="s">
        <v>129</v>
      </c>
      <c r="E95" s="227" t="s">
        <v>227</v>
      </c>
      <c r="F95" s="228" t="s">
        <v>228</v>
      </c>
      <c r="G95" s="229" t="s">
        <v>220</v>
      </c>
      <c r="H95" s="230">
        <v>1</v>
      </c>
      <c r="I95" s="231"/>
      <c r="J95" s="231"/>
      <c r="K95" s="232">
        <f>ROUND(P95*H95,2)</f>
        <v>0</v>
      </c>
      <c r="L95" s="228" t="s">
        <v>20</v>
      </c>
      <c r="M95" s="46"/>
      <c r="N95" s="233" t="s">
        <v>20</v>
      </c>
      <c r="O95" s="234" t="s">
        <v>47</v>
      </c>
      <c r="P95" s="235">
        <f>I95+J95</f>
        <v>0</v>
      </c>
      <c r="Q95" s="235">
        <f>ROUND(I95*H95,2)</f>
        <v>0</v>
      </c>
      <c r="R95" s="235">
        <f>ROUND(J95*H95,2)</f>
        <v>0</v>
      </c>
      <c r="S95" s="86"/>
      <c r="T95" s="236">
        <f>S95*H95</f>
        <v>0</v>
      </c>
      <c r="U95" s="236">
        <v>0</v>
      </c>
      <c r="V95" s="236">
        <f>U95*H95</f>
        <v>0</v>
      </c>
      <c r="W95" s="236">
        <v>0</v>
      </c>
      <c r="X95" s="237">
        <f>W95*H95</f>
        <v>0</v>
      </c>
      <c r="Y95" s="40"/>
      <c r="Z95" s="40"/>
      <c r="AA95" s="40"/>
      <c r="AB95" s="40"/>
      <c r="AC95" s="40"/>
      <c r="AD95" s="40"/>
      <c r="AE95" s="40"/>
      <c r="AR95" s="238" t="s">
        <v>221</v>
      </c>
      <c r="AT95" s="238" t="s">
        <v>129</v>
      </c>
      <c r="AU95" s="238" t="s">
        <v>86</v>
      </c>
      <c r="AY95" s="19" t="s">
        <v>127</v>
      </c>
      <c r="BE95" s="239">
        <f>IF(O95="základní",K95,0)</f>
        <v>0</v>
      </c>
      <c r="BF95" s="239">
        <f>IF(O95="snížená",K95,0)</f>
        <v>0</v>
      </c>
      <c r="BG95" s="239">
        <f>IF(O95="zákl. přenesená",K95,0)</f>
        <v>0</v>
      </c>
      <c r="BH95" s="239">
        <f>IF(O95="sníž. přenesená",K95,0)</f>
        <v>0</v>
      </c>
      <c r="BI95" s="239">
        <f>IF(O95="nulová",K95,0)</f>
        <v>0</v>
      </c>
      <c r="BJ95" s="19" t="s">
        <v>86</v>
      </c>
      <c r="BK95" s="239">
        <f>ROUND(P95*H95,2)</f>
        <v>0</v>
      </c>
      <c r="BL95" s="19" t="s">
        <v>221</v>
      </c>
      <c r="BM95" s="238" t="s">
        <v>229</v>
      </c>
    </row>
    <row r="96" s="12" customFormat="1" ht="25.92" customHeight="1">
      <c r="A96" s="12"/>
      <c r="B96" s="209"/>
      <c r="C96" s="210"/>
      <c r="D96" s="211" t="s">
        <v>77</v>
      </c>
      <c r="E96" s="212" t="s">
        <v>230</v>
      </c>
      <c r="F96" s="212" t="s">
        <v>231</v>
      </c>
      <c r="G96" s="210"/>
      <c r="H96" s="210"/>
      <c r="I96" s="213"/>
      <c r="J96" s="213"/>
      <c r="K96" s="214">
        <f>BK96</f>
        <v>0</v>
      </c>
      <c r="L96" s="210"/>
      <c r="M96" s="215"/>
      <c r="N96" s="216"/>
      <c r="O96" s="217"/>
      <c r="P96" s="217"/>
      <c r="Q96" s="218">
        <f>SUM(Q97:Q104)</f>
        <v>0</v>
      </c>
      <c r="R96" s="218">
        <f>SUM(R97:R104)</f>
        <v>0</v>
      </c>
      <c r="S96" s="217"/>
      <c r="T96" s="219">
        <f>SUM(T97:T104)</f>
        <v>0</v>
      </c>
      <c r="U96" s="217"/>
      <c r="V96" s="219">
        <f>SUM(V97:V104)</f>
        <v>0</v>
      </c>
      <c r="W96" s="217"/>
      <c r="X96" s="220">
        <f>SUM(X97:X104)</f>
        <v>0</v>
      </c>
      <c r="Y96" s="12"/>
      <c r="Z96" s="12"/>
      <c r="AA96" s="12"/>
      <c r="AB96" s="12"/>
      <c r="AC96" s="12"/>
      <c r="AD96" s="12"/>
      <c r="AE96" s="12"/>
      <c r="AR96" s="221" t="s">
        <v>163</v>
      </c>
      <c r="AT96" s="222" t="s">
        <v>77</v>
      </c>
      <c r="AU96" s="222" t="s">
        <v>78</v>
      </c>
      <c r="AY96" s="221" t="s">
        <v>127</v>
      </c>
      <c r="BK96" s="223">
        <f>SUM(BK97:BK104)</f>
        <v>0</v>
      </c>
    </row>
    <row r="97" s="2" customFormat="1" ht="33" customHeight="1">
      <c r="A97" s="40"/>
      <c r="B97" s="41"/>
      <c r="C97" s="226" t="s">
        <v>163</v>
      </c>
      <c r="D97" s="226" t="s">
        <v>129</v>
      </c>
      <c r="E97" s="227" t="s">
        <v>232</v>
      </c>
      <c r="F97" s="228" t="s">
        <v>233</v>
      </c>
      <c r="G97" s="229" t="s">
        <v>220</v>
      </c>
      <c r="H97" s="230">
        <v>1</v>
      </c>
      <c r="I97" s="231"/>
      <c r="J97" s="231"/>
      <c r="K97" s="232">
        <f>ROUND(P97*H97,2)</f>
        <v>0</v>
      </c>
      <c r="L97" s="228" t="s">
        <v>20</v>
      </c>
      <c r="M97" s="46"/>
      <c r="N97" s="233" t="s">
        <v>20</v>
      </c>
      <c r="O97" s="234" t="s">
        <v>47</v>
      </c>
      <c r="P97" s="235">
        <f>I97+J97</f>
        <v>0</v>
      </c>
      <c r="Q97" s="235">
        <f>ROUND(I97*H97,2)</f>
        <v>0</v>
      </c>
      <c r="R97" s="235">
        <f>ROUND(J97*H97,2)</f>
        <v>0</v>
      </c>
      <c r="S97" s="86"/>
      <c r="T97" s="236">
        <f>S97*H97</f>
        <v>0</v>
      </c>
      <c r="U97" s="236">
        <v>0</v>
      </c>
      <c r="V97" s="236">
        <f>U97*H97</f>
        <v>0</v>
      </c>
      <c r="W97" s="236">
        <v>0</v>
      </c>
      <c r="X97" s="237">
        <f>W97*H97</f>
        <v>0</v>
      </c>
      <c r="Y97" s="40"/>
      <c r="Z97" s="40"/>
      <c r="AA97" s="40"/>
      <c r="AB97" s="40"/>
      <c r="AC97" s="40"/>
      <c r="AD97" s="40"/>
      <c r="AE97" s="40"/>
      <c r="AR97" s="238" t="s">
        <v>134</v>
      </c>
      <c r="AT97" s="238" t="s">
        <v>129</v>
      </c>
      <c r="AU97" s="238" t="s">
        <v>86</v>
      </c>
      <c r="AY97" s="19" t="s">
        <v>127</v>
      </c>
      <c r="BE97" s="239">
        <f>IF(O97="základní",K97,0)</f>
        <v>0</v>
      </c>
      <c r="BF97" s="239">
        <f>IF(O97="snížená",K97,0)</f>
        <v>0</v>
      </c>
      <c r="BG97" s="239">
        <f>IF(O97="zákl. přenesená",K97,0)</f>
        <v>0</v>
      </c>
      <c r="BH97" s="239">
        <f>IF(O97="sníž. přenesená",K97,0)</f>
        <v>0</v>
      </c>
      <c r="BI97" s="239">
        <f>IF(O97="nulová",K97,0)</f>
        <v>0</v>
      </c>
      <c r="BJ97" s="19" t="s">
        <v>86</v>
      </c>
      <c r="BK97" s="239">
        <f>ROUND(P97*H97,2)</f>
        <v>0</v>
      </c>
      <c r="BL97" s="19" t="s">
        <v>134</v>
      </c>
      <c r="BM97" s="238" t="s">
        <v>234</v>
      </c>
    </row>
    <row r="98" s="2" customFormat="1" ht="33" customHeight="1">
      <c r="A98" s="40"/>
      <c r="B98" s="41"/>
      <c r="C98" s="226" t="s">
        <v>172</v>
      </c>
      <c r="D98" s="226" t="s">
        <v>129</v>
      </c>
      <c r="E98" s="227" t="s">
        <v>235</v>
      </c>
      <c r="F98" s="228" t="s">
        <v>236</v>
      </c>
      <c r="G98" s="229" t="s">
        <v>220</v>
      </c>
      <c r="H98" s="230">
        <v>1</v>
      </c>
      <c r="I98" s="231"/>
      <c r="J98" s="231"/>
      <c r="K98" s="232">
        <f>ROUND(P98*H98,2)</f>
        <v>0</v>
      </c>
      <c r="L98" s="228" t="s">
        <v>20</v>
      </c>
      <c r="M98" s="46"/>
      <c r="N98" s="233" t="s">
        <v>20</v>
      </c>
      <c r="O98" s="234" t="s">
        <v>47</v>
      </c>
      <c r="P98" s="235">
        <f>I98+J98</f>
        <v>0</v>
      </c>
      <c r="Q98" s="235">
        <f>ROUND(I98*H98,2)</f>
        <v>0</v>
      </c>
      <c r="R98" s="235">
        <f>ROUND(J98*H98,2)</f>
        <v>0</v>
      </c>
      <c r="S98" s="86"/>
      <c r="T98" s="236">
        <f>S98*H98</f>
        <v>0</v>
      </c>
      <c r="U98" s="236">
        <v>0</v>
      </c>
      <c r="V98" s="236">
        <f>U98*H98</f>
        <v>0</v>
      </c>
      <c r="W98" s="236">
        <v>0</v>
      </c>
      <c r="X98" s="237">
        <f>W98*H98</f>
        <v>0</v>
      </c>
      <c r="Y98" s="40"/>
      <c r="Z98" s="40"/>
      <c r="AA98" s="40"/>
      <c r="AB98" s="40"/>
      <c r="AC98" s="40"/>
      <c r="AD98" s="40"/>
      <c r="AE98" s="40"/>
      <c r="AR98" s="238" t="s">
        <v>134</v>
      </c>
      <c r="AT98" s="238" t="s">
        <v>129</v>
      </c>
      <c r="AU98" s="238" t="s">
        <v>86</v>
      </c>
      <c r="AY98" s="19" t="s">
        <v>127</v>
      </c>
      <c r="BE98" s="239">
        <f>IF(O98="základní",K98,0)</f>
        <v>0</v>
      </c>
      <c r="BF98" s="239">
        <f>IF(O98="snížená",K98,0)</f>
        <v>0</v>
      </c>
      <c r="BG98" s="239">
        <f>IF(O98="zákl. přenesená",K98,0)</f>
        <v>0</v>
      </c>
      <c r="BH98" s="239">
        <f>IF(O98="sníž. přenesená",K98,0)</f>
        <v>0</v>
      </c>
      <c r="BI98" s="239">
        <f>IF(O98="nulová",K98,0)</f>
        <v>0</v>
      </c>
      <c r="BJ98" s="19" t="s">
        <v>86</v>
      </c>
      <c r="BK98" s="239">
        <f>ROUND(P98*H98,2)</f>
        <v>0</v>
      </c>
      <c r="BL98" s="19" t="s">
        <v>134</v>
      </c>
      <c r="BM98" s="238" t="s">
        <v>237</v>
      </c>
    </row>
    <row r="99" s="2" customFormat="1" ht="55.5" customHeight="1">
      <c r="A99" s="40"/>
      <c r="B99" s="41"/>
      <c r="C99" s="226" t="s">
        <v>178</v>
      </c>
      <c r="D99" s="226" t="s">
        <v>129</v>
      </c>
      <c r="E99" s="227" t="s">
        <v>238</v>
      </c>
      <c r="F99" s="228" t="s">
        <v>239</v>
      </c>
      <c r="G99" s="229" t="s">
        <v>220</v>
      </c>
      <c r="H99" s="230">
        <v>1</v>
      </c>
      <c r="I99" s="231"/>
      <c r="J99" s="231"/>
      <c r="K99" s="232">
        <f>ROUND(P99*H99,2)</f>
        <v>0</v>
      </c>
      <c r="L99" s="228" t="s">
        <v>20</v>
      </c>
      <c r="M99" s="46"/>
      <c r="N99" s="233" t="s">
        <v>20</v>
      </c>
      <c r="O99" s="234" t="s">
        <v>47</v>
      </c>
      <c r="P99" s="235">
        <f>I99+J99</f>
        <v>0</v>
      </c>
      <c r="Q99" s="235">
        <f>ROUND(I99*H99,2)</f>
        <v>0</v>
      </c>
      <c r="R99" s="235">
        <f>ROUND(J99*H99,2)</f>
        <v>0</v>
      </c>
      <c r="S99" s="86"/>
      <c r="T99" s="236">
        <f>S99*H99</f>
        <v>0</v>
      </c>
      <c r="U99" s="236">
        <v>0</v>
      </c>
      <c r="V99" s="236">
        <f>U99*H99</f>
        <v>0</v>
      </c>
      <c r="W99" s="236">
        <v>0</v>
      </c>
      <c r="X99" s="237">
        <f>W99*H99</f>
        <v>0</v>
      </c>
      <c r="Y99" s="40"/>
      <c r="Z99" s="40"/>
      <c r="AA99" s="40"/>
      <c r="AB99" s="40"/>
      <c r="AC99" s="40"/>
      <c r="AD99" s="40"/>
      <c r="AE99" s="40"/>
      <c r="AR99" s="238" t="s">
        <v>134</v>
      </c>
      <c r="AT99" s="238" t="s">
        <v>129</v>
      </c>
      <c r="AU99" s="238" t="s">
        <v>86</v>
      </c>
      <c r="AY99" s="19" t="s">
        <v>127</v>
      </c>
      <c r="BE99" s="239">
        <f>IF(O99="základní",K99,0)</f>
        <v>0</v>
      </c>
      <c r="BF99" s="239">
        <f>IF(O99="snížená",K99,0)</f>
        <v>0</v>
      </c>
      <c r="BG99" s="239">
        <f>IF(O99="zákl. přenesená",K99,0)</f>
        <v>0</v>
      </c>
      <c r="BH99" s="239">
        <f>IF(O99="sníž. přenesená",K99,0)</f>
        <v>0</v>
      </c>
      <c r="BI99" s="239">
        <f>IF(O99="nulová",K99,0)</f>
        <v>0</v>
      </c>
      <c r="BJ99" s="19" t="s">
        <v>86</v>
      </c>
      <c r="BK99" s="239">
        <f>ROUND(P99*H99,2)</f>
        <v>0</v>
      </c>
      <c r="BL99" s="19" t="s">
        <v>134</v>
      </c>
      <c r="BM99" s="238" t="s">
        <v>240</v>
      </c>
    </row>
    <row r="100" s="2" customFormat="1">
      <c r="A100" s="40"/>
      <c r="B100" s="41"/>
      <c r="C100" s="42"/>
      <c r="D100" s="240" t="s">
        <v>169</v>
      </c>
      <c r="E100" s="42"/>
      <c r="F100" s="241" t="s">
        <v>241</v>
      </c>
      <c r="G100" s="42"/>
      <c r="H100" s="42"/>
      <c r="I100" s="139"/>
      <c r="J100" s="139"/>
      <c r="K100" s="42"/>
      <c r="L100" s="42"/>
      <c r="M100" s="46"/>
      <c r="N100" s="242"/>
      <c r="O100" s="243"/>
      <c r="P100" s="86"/>
      <c r="Q100" s="86"/>
      <c r="R100" s="86"/>
      <c r="S100" s="86"/>
      <c r="T100" s="86"/>
      <c r="U100" s="86"/>
      <c r="V100" s="86"/>
      <c r="W100" s="86"/>
      <c r="X100" s="87"/>
      <c r="Y100" s="40"/>
      <c r="Z100" s="40"/>
      <c r="AA100" s="40"/>
      <c r="AB100" s="40"/>
      <c r="AC100" s="40"/>
      <c r="AD100" s="40"/>
      <c r="AE100" s="40"/>
      <c r="AT100" s="19" t="s">
        <v>169</v>
      </c>
      <c r="AU100" s="19" t="s">
        <v>86</v>
      </c>
    </row>
    <row r="101" s="2" customFormat="1" ht="21.75" customHeight="1">
      <c r="A101" s="40"/>
      <c r="B101" s="41"/>
      <c r="C101" s="226" t="s">
        <v>167</v>
      </c>
      <c r="D101" s="226" t="s">
        <v>129</v>
      </c>
      <c r="E101" s="227" t="s">
        <v>242</v>
      </c>
      <c r="F101" s="228" t="s">
        <v>243</v>
      </c>
      <c r="G101" s="229" t="s">
        <v>220</v>
      </c>
      <c r="H101" s="230">
        <v>1</v>
      </c>
      <c r="I101" s="231"/>
      <c r="J101" s="231"/>
      <c r="K101" s="232">
        <f>ROUND(P101*H101,2)</f>
        <v>0</v>
      </c>
      <c r="L101" s="228" t="s">
        <v>20</v>
      </c>
      <c r="M101" s="46"/>
      <c r="N101" s="233" t="s">
        <v>20</v>
      </c>
      <c r="O101" s="234" t="s">
        <v>47</v>
      </c>
      <c r="P101" s="235">
        <f>I101+J101</f>
        <v>0</v>
      </c>
      <c r="Q101" s="235">
        <f>ROUND(I101*H101,2)</f>
        <v>0</v>
      </c>
      <c r="R101" s="235">
        <f>ROUND(J101*H101,2)</f>
        <v>0</v>
      </c>
      <c r="S101" s="86"/>
      <c r="T101" s="236">
        <f>S101*H101</f>
        <v>0</v>
      </c>
      <c r="U101" s="236">
        <v>0</v>
      </c>
      <c r="V101" s="236">
        <f>U101*H101</f>
        <v>0</v>
      </c>
      <c r="W101" s="236">
        <v>0</v>
      </c>
      <c r="X101" s="237">
        <f>W101*H101</f>
        <v>0</v>
      </c>
      <c r="Y101" s="40"/>
      <c r="Z101" s="40"/>
      <c r="AA101" s="40"/>
      <c r="AB101" s="40"/>
      <c r="AC101" s="40"/>
      <c r="AD101" s="40"/>
      <c r="AE101" s="40"/>
      <c r="AR101" s="238" t="s">
        <v>134</v>
      </c>
      <c r="AT101" s="238" t="s">
        <v>129</v>
      </c>
      <c r="AU101" s="238" t="s">
        <v>86</v>
      </c>
      <c r="AY101" s="19" t="s">
        <v>127</v>
      </c>
      <c r="BE101" s="239">
        <f>IF(O101="základní",K101,0)</f>
        <v>0</v>
      </c>
      <c r="BF101" s="239">
        <f>IF(O101="snížená",K101,0)</f>
        <v>0</v>
      </c>
      <c r="BG101" s="239">
        <f>IF(O101="zákl. přenesená",K101,0)</f>
        <v>0</v>
      </c>
      <c r="BH101" s="239">
        <f>IF(O101="sníž. přenesená",K101,0)</f>
        <v>0</v>
      </c>
      <c r="BI101" s="239">
        <f>IF(O101="nulová",K101,0)</f>
        <v>0</v>
      </c>
      <c r="BJ101" s="19" t="s">
        <v>86</v>
      </c>
      <c r="BK101" s="239">
        <f>ROUND(P101*H101,2)</f>
        <v>0</v>
      </c>
      <c r="BL101" s="19" t="s">
        <v>134</v>
      </c>
      <c r="BM101" s="238" t="s">
        <v>244</v>
      </c>
    </row>
    <row r="102" s="2" customFormat="1">
      <c r="A102" s="40"/>
      <c r="B102" s="41"/>
      <c r="C102" s="42"/>
      <c r="D102" s="240" t="s">
        <v>169</v>
      </c>
      <c r="E102" s="42"/>
      <c r="F102" s="241" t="s">
        <v>245</v>
      </c>
      <c r="G102" s="42"/>
      <c r="H102" s="42"/>
      <c r="I102" s="139"/>
      <c r="J102" s="139"/>
      <c r="K102" s="42"/>
      <c r="L102" s="42"/>
      <c r="M102" s="46"/>
      <c r="N102" s="242"/>
      <c r="O102" s="243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9" t="s">
        <v>169</v>
      </c>
      <c r="AU102" s="19" t="s">
        <v>86</v>
      </c>
    </row>
    <row r="103" s="2" customFormat="1" ht="21.75" customHeight="1">
      <c r="A103" s="40"/>
      <c r="B103" s="41"/>
      <c r="C103" s="226" t="s">
        <v>188</v>
      </c>
      <c r="D103" s="226" t="s">
        <v>129</v>
      </c>
      <c r="E103" s="227" t="s">
        <v>246</v>
      </c>
      <c r="F103" s="228" t="s">
        <v>247</v>
      </c>
      <c r="G103" s="229" t="s">
        <v>248</v>
      </c>
      <c r="H103" s="230">
        <v>1</v>
      </c>
      <c r="I103" s="231"/>
      <c r="J103" s="231"/>
      <c r="K103" s="232">
        <f>ROUND(P103*H103,2)</f>
        <v>0</v>
      </c>
      <c r="L103" s="228" t="s">
        <v>20</v>
      </c>
      <c r="M103" s="46"/>
      <c r="N103" s="233" t="s">
        <v>20</v>
      </c>
      <c r="O103" s="234" t="s">
        <v>47</v>
      </c>
      <c r="P103" s="235">
        <f>I103+J103</f>
        <v>0</v>
      </c>
      <c r="Q103" s="235">
        <f>ROUND(I103*H103,2)</f>
        <v>0</v>
      </c>
      <c r="R103" s="235">
        <f>ROUND(J103*H103,2)</f>
        <v>0</v>
      </c>
      <c r="S103" s="86"/>
      <c r="T103" s="236">
        <f>S103*H103</f>
        <v>0</v>
      </c>
      <c r="U103" s="236">
        <v>0</v>
      </c>
      <c r="V103" s="236">
        <f>U103*H103</f>
        <v>0</v>
      </c>
      <c r="W103" s="236">
        <v>0</v>
      </c>
      <c r="X103" s="237">
        <f>W103*H103</f>
        <v>0</v>
      </c>
      <c r="Y103" s="40"/>
      <c r="Z103" s="40"/>
      <c r="AA103" s="40"/>
      <c r="AB103" s="40"/>
      <c r="AC103" s="40"/>
      <c r="AD103" s="40"/>
      <c r="AE103" s="40"/>
      <c r="AR103" s="238" t="s">
        <v>134</v>
      </c>
      <c r="AT103" s="238" t="s">
        <v>129</v>
      </c>
      <c r="AU103" s="238" t="s">
        <v>86</v>
      </c>
      <c r="AY103" s="19" t="s">
        <v>127</v>
      </c>
      <c r="BE103" s="239">
        <f>IF(O103="základní",K103,0)</f>
        <v>0</v>
      </c>
      <c r="BF103" s="239">
        <f>IF(O103="snížená",K103,0)</f>
        <v>0</v>
      </c>
      <c r="BG103" s="239">
        <f>IF(O103="zákl. přenesená",K103,0)</f>
        <v>0</v>
      </c>
      <c r="BH103" s="239">
        <f>IF(O103="sníž. přenesená",K103,0)</f>
        <v>0</v>
      </c>
      <c r="BI103" s="239">
        <f>IF(O103="nulová",K103,0)</f>
        <v>0</v>
      </c>
      <c r="BJ103" s="19" t="s">
        <v>86</v>
      </c>
      <c r="BK103" s="239">
        <f>ROUND(P103*H103,2)</f>
        <v>0</v>
      </c>
      <c r="BL103" s="19" t="s">
        <v>134</v>
      </c>
      <c r="BM103" s="238" t="s">
        <v>249</v>
      </c>
    </row>
    <row r="104" s="2" customFormat="1" ht="16.5" customHeight="1">
      <c r="A104" s="40"/>
      <c r="B104" s="41"/>
      <c r="C104" s="226" t="s">
        <v>192</v>
      </c>
      <c r="D104" s="226" t="s">
        <v>129</v>
      </c>
      <c r="E104" s="227" t="s">
        <v>250</v>
      </c>
      <c r="F104" s="228" t="s">
        <v>251</v>
      </c>
      <c r="G104" s="229" t="s">
        <v>220</v>
      </c>
      <c r="H104" s="230">
        <v>1</v>
      </c>
      <c r="I104" s="231"/>
      <c r="J104" s="231"/>
      <c r="K104" s="232">
        <f>ROUND(P104*H104,2)</f>
        <v>0</v>
      </c>
      <c r="L104" s="228" t="s">
        <v>20</v>
      </c>
      <c r="M104" s="46"/>
      <c r="N104" s="301" t="s">
        <v>20</v>
      </c>
      <c r="O104" s="302" t="s">
        <v>47</v>
      </c>
      <c r="P104" s="303">
        <f>I104+J104</f>
        <v>0</v>
      </c>
      <c r="Q104" s="303">
        <f>ROUND(I104*H104,2)</f>
        <v>0</v>
      </c>
      <c r="R104" s="303">
        <f>ROUND(J104*H104,2)</f>
        <v>0</v>
      </c>
      <c r="S104" s="299"/>
      <c r="T104" s="304">
        <f>S104*H104</f>
        <v>0</v>
      </c>
      <c r="U104" s="304">
        <v>0</v>
      </c>
      <c r="V104" s="304">
        <f>U104*H104</f>
        <v>0</v>
      </c>
      <c r="W104" s="304">
        <v>0</v>
      </c>
      <c r="X104" s="305">
        <f>W104*H104</f>
        <v>0</v>
      </c>
      <c r="Y104" s="40"/>
      <c r="Z104" s="40"/>
      <c r="AA104" s="40"/>
      <c r="AB104" s="40"/>
      <c r="AC104" s="40"/>
      <c r="AD104" s="40"/>
      <c r="AE104" s="40"/>
      <c r="AR104" s="238" t="s">
        <v>134</v>
      </c>
      <c r="AT104" s="238" t="s">
        <v>129</v>
      </c>
      <c r="AU104" s="238" t="s">
        <v>86</v>
      </c>
      <c r="AY104" s="19" t="s">
        <v>127</v>
      </c>
      <c r="BE104" s="239">
        <f>IF(O104="základní",K104,0)</f>
        <v>0</v>
      </c>
      <c r="BF104" s="239">
        <f>IF(O104="snížená",K104,0)</f>
        <v>0</v>
      </c>
      <c r="BG104" s="239">
        <f>IF(O104="zákl. přenesená",K104,0)</f>
        <v>0</v>
      </c>
      <c r="BH104" s="239">
        <f>IF(O104="sníž. přenesená",K104,0)</f>
        <v>0</v>
      </c>
      <c r="BI104" s="239">
        <f>IF(O104="nulová",K104,0)</f>
        <v>0</v>
      </c>
      <c r="BJ104" s="19" t="s">
        <v>86</v>
      </c>
      <c r="BK104" s="239">
        <f>ROUND(P104*H104,2)</f>
        <v>0</v>
      </c>
      <c r="BL104" s="19" t="s">
        <v>134</v>
      </c>
      <c r="BM104" s="238" t="s">
        <v>252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170"/>
      <c r="J105" s="170"/>
      <c r="K105" s="62"/>
      <c r="L105" s="62"/>
      <c r="M105" s="46"/>
      <c r="N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tcHpohTmQZrdErzi2AwD+nyXo9zRprYz/m+wXV9wFKzjtEJO/CZoaQ56p62O9hlHayGB4kcVOMjZTT89r2dI4w==" hashValue="QxTNV3KNTayyt/pwBImbhWQ+zy4Ur1HQLt+Ii5EPIZV+u9B2KBuvXin13oBb5XStgtSyEBKoi5/Bp4UW10LkQw==" algorithmName="SHA-512" password="CC35"/>
  <autoFilter ref="C84:L104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253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254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255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256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257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258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259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260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261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262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263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85</v>
      </c>
      <c r="F18" s="317" t="s">
        <v>264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265</v>
      </c>
      <c r="F19" s="317" t="s">
        <v>266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267</v>
      </c>
      <c r="F20" s="317" t="s">
        <v>268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269</v>
      </c>
      <c r="F21" s="317" t="s">
        <v>90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216</v>
      </c>
      <c r="F22" s="317" t="s">
        <v>217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270</v>
      </c>
      <c r="F23" s="317" t="s">
        <v>271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272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273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274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275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276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277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278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279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280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109</v>
      </c>
      <c r="F36" s="317"/>
      <c r="G36" s="317" t="s">
        <v>281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282</v>
      </c>
      <c r="F37" s="317"/>
      <c r="G37" s="317" t="s">
        <v>283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57</v>
      </c>
      <c r="F38" s="317"/>
      <c r="G38" s="317" t="s">
        <v>284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58</v>
      </c>
      <c r="F39" s="317"/>
      <c r="G39" s="317" t="s">
        <v>285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110</v>
      </c>
      <c r="F40" s="317"/>
      <c r="G40" s="317" t="s">
        <v>286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111</v>
      </c>
      <c r="F41" s="317"/>
      <c r="G41" s="317" t="s">
        <v>287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288</v>
      </c>
      <c r="F42" s="317"/>
      <c r="G42" s="317" t="s">
        <v>289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290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291</v>
      </c>
      <c r="F44" s="317"/>
      <c r="G44" s="317" t="s">
        <v>292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114</v>
      </c>
      <c r="F45" s="317"/>
      <c r="G45" s="317" t="s">
        <v>293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294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295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296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297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298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299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300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301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302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303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304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305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306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307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308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309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310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311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312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313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314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315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316</v>
      </c>
      <c r="D76" s="335"/>
      <c r="E76" s="335"/>
      <c r="F76" s="335" t="s">
        <v>317</v>
      </c>
      <c r="G76" s="336"/>
      <c r="H76" s="335" t="s">
        <v>58</v>
      </c>
      <c r="I76" s="335" t="s">
        <v>61</v>
      </c>
      <c r="J76" s="335" t="s">
        <v>318</v>
      </c>
      <c r="K76" s="334"/>
    </row>
    <row r="77" s="1" customFormat="1" ht="17.25" customHeight="1">
      <c r="B77" s="332"/>
      <c r="C77" s="337" t="s">
        <v>319</v>
      </c>
      <c r="D77" s="337"/>
      <c r="E77" s="337"/>
      <c r="F77" s="338" t="s">
        <v>320</v>
      </c>
      <c r="G77" s="339"/>
      <c r="H77" s="337"/>
      <c r="I77" s="337"/>
      <c r="J77" s="337" t="s">
        <v>321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57</v>
      </c>
      <c r="D79" s="340"/>
      <c r="E79" s="340"/>
      <c r="F79" s="342" t="s">
        <v>322</v>
      </c>
      <c r="G79" s="341"/>
      <c r="H79" s="320" t="s">
        <v>323</v>
      </c>
      <c r="I79" s="320" t="s">
        <v>324</v>
      </c>
      <c r="J79" s="320">
        <v>20</v>
      </c>
      <c r="K79" s="334"/>
    </row>
    <row r="80" s="1" customFormat="1" ht="15" customHeight="1">
      <c r="B80" s="332"/>
      <c r="C80" s="320" t="s">
        <v>325</v>
      </c>
      <c r="D80" s="320"/>
      <c r="E80" s="320"/>
      <c r="F80" s="342" t="s">
        <v>322</v>
      </c>
      <c r="G80" s="341"/>
      <c r="H80" s="320" t="s">
        <v>326</v>
      </c>
      <c r="I80" s="320" t="s">
        <v>324</v>
      </c>
      <c r="J80" s="320">
        <v>120</v>
      </c>
      <c r="K80" s="334"/>
    </row>
    <row r="81" s="1" customFormat="1" ht="15" customHeight="1">
      <c r="B81" s="343"/>
      <c r="C81" s="320" t="s">
        <v>327</v>
      </c>
      <c r="D81" s="320"/>
      <c r="E81" s="320"/>
      <c r="F81" s="342" t="s">
        <v>328</v>
      </c>
      <c r="G81" s="341"/>
      <c r="H81" s="320" t="s">
        <v>329</v>
      </c>
      <c r="I81" s="320" t="s">
        <v>324</v>
      </c>
      <c r="J81" s="320">
        <v>50</v>
      </c>
      <c r="K81" s="334"/>
    </row>
    <row r="82" s="1" customFormat="1" ht="15" customHeight="1">
      <c r="B82" s="343"/>
      <c r="C82" s="320" t="s">
        <v>330</v>
      </c>
      <c r="D82" s="320"/>
      <c r="E82" s="320"/>
      <c r="F82" s="342" t="s">
        <v>322</v>
      </c>
      <c r="G82" s="341"/>
      <c r="H82" s="320" t="s">
        <v>331</v>
      </c>
      <c r="I82" s="320" t="s">
        <v>332</v>
      </c>
      <c r="J82" s="320"/>
      <c r="K82" s="334"/>
    </row>
    <row r="83" s="1" customFormat="1" ht="15" customHeight="1">
      <c r="B83" s="343"/>
      <c r="C83" s="344" t="s">
        <v>333</v>
      </c>
      <c r="D83" s="344"/>
      <c r="E83" s="344"/>
      <c r="F83" s="345" t="s">
        <v>328</v>
      </c>
      <c r="G83" s="344"/>
      <c r="H83" s="344" t="s">
        <v>334</v>
      </c>
      <c r="I83" s="344" t="s">
        <v>324</v>
      </c>
      <c r="J83" s="344">
        <v>15</v>
      </c>
      <c r="K83" s="334"/>
    </row>
    <row r="84" s="1" customFormat="1" ht="15" customHeight="1">
      <c r="B84" s="343"/>
      <c r="C84" s="344" t="s">
        <v>335</v>
      </c>
      <c r="D84" s="344"/>
      <c r="E84" s="344"/>
      <c r="F84" s="345" t="s">
        <v>328</v>
      </c>
      <c r="G84" s="344"/>
      <c r="H84" s="344" t="s">
        <v>336</v>
      </c>
      <c r="I84" s="344" t="s">
        <v>324</v>
      </c>
      <c r="J84" s="344">
        <v>15</v>
      </c>
      <c r="K84" s="334"/>
    </row>
    <row r="85" s="1" customFormat="1" ht="15" customHeight="1">
      <c r="B85" s="343"/>
      <c r="C85" s="344" t="s">
        <v>337</v>
      </c>
      <c r="D85" s="344"/>
      <c r="E85" s="344"/>
      <c r="F85" s="345" t="s">
        <v>328</v>
      </c>
      <c r="G85" s="344"/>
      <c r="H85" s="344" t="s">
        <v>338</v>
      </c>
      <c r="I85" s="344" t="s">
        <v>324</v>
      </c>
      <c r="J85" s="344">
        <v>20</v>
      </c>
      <c r="K85" s="334"/>
    </row>
    <row r="86" s="1" customFormat="1" ht="15" customHeight="1">
      <c r="B86" s="343"/>
      <c r="C86" s="344" t="s">
        <v>339</v>
      </c>
      <c r="D86" s="344"/>
      <c r="E86" s="344"/>
      <c r="F86" s="345" t="s">
        <v>328</v>
      </c>
      <c r="G86" s="344"/>
      <c r="H86" s="344" t="s">
        <v>340</v>
      </c>
      <c r="I86" s="344" t="s">
        <v>324</v>
      </c>
      <c r="J86" s="344">
        <v>20</v>
      </c>
      <c r="K86" s="334"/>
    </row>
    <row r="87" s="1" customFormat="1" ht="15" customHeight="1">
      <c r="B87" s="343"/>
      <c r="C87" s="320" t="s">
        <v>341</v>
      </c>
      <c r="D87" s="320"/>
      <c r="E87" s="320"/>
      <c r="F87" s="342" t="s">
        <v>328</v>
      </c>
      <c r="G87" s="341"/>
      <c r="H87" s="320" t="s">
        <v>342</v>
      </c>
      <c r="I87" s="320" t="s">
        <v>324</v>
      </c>
      <c r="J87" s="320">
        <v>50</v>
      </c>
      <c r="K87" s="334"/>
    </row>
    <row r="88" s="1" customFormat="1" ht="15" customHeight="1">
      <c r="B88" s="343"/>
      <c r="C88" s="320" t="s">
        <v>343</v>
      </c>
      <c r="D88" s="320"/>
      <c r="E88" s="320"/>
      <c r="F88" s="342" t="s">
        <v>328</v>
      </c>
      <c r="G88" s="341"/>
      <c r="H88" s="320" t="s">
        <v>344</v>
      </c>
      <c r="I88" s="320" t="s">
        <v>324</v>
      </c>
      <c r="J88" s="320">
        <v>20</v>
      </c>
      <c r="K88" s="334"/>
    </row>
    <row r="89" s="1" customFormat="1" ht="15" customHeight="1">
      <c r="B89" s="343"/>
      <c r="C89" s="320" t="s">
        <v>345</v>
      </c>
      <c r="D89" s="320"/>
      <c r="E89" s="320"/>
      <c r="F89" s="342" t="s">
        <v>328</v>
      </c>
      <c r="G89" s="341"/>
      <c r="H89" s="320" t="s">
        <v>346</v>
      </c>
      <c r="I89" s="320" t="s">
        <v>324</v>
      </c>
      <c r="J89" s="320">
        <v>20</v>
      </c>
      <c r="K89" s="334"/>
    </row>
    <row r="90" s="1" customFormat="1" ht="15" customHeight="1">
      <c r="B90" s="343"/>
      <c r="C90" s="320" t="s">
        <v>347</v>
      </c>
      <c r="D90" s="320"/>
      <c r="E90" s="320"/>
      <c r="F90" s="342" t="s">
        <v>328</v>
      </c>
      <c r="G90" s="341"/>
      <c r="H90" s="320" t="s">
        <v>348</v>
      </c>
      <c r="I90" s="320" t="s">
        <v>324</v>
      </c>
      <c r="J90" s="320">
        <v>50</v>
      </c>
      <c r="K90" s="334"/>
    </row>
    <row r="91" s="1" customFormat="1" ht="15" customHeight="1">
      <c r="B91" s="343"/>
      <c r="C91" s="320" t="s">
        <v>349</v>
      </c>
      <c r="D91" s="320"/>
      <c r="E91" s="320"/>
      <c r="F91" s="342" t="s">
        <v>328</v>
      </c>
      <c r="G91" s="341"/>
      <c r="H91" s="320" t="s">
        <v>349</v>
      </c>
      <c r="I91" s="320" t="s">
        <v>324</v>
      </c>
      <c r="J91" s="320">
        <v>50</v>
      </c>
      <c r="K91" s="334"/>
    </row>
    <row r="92" s="1" customFormat="1" ht="15" customHeight="1">
      <c r="B92" s="343"/>
      <c r="C92" s="320" t="s">
        <v>350</v>
      </c>
      <c r="D92" s="320"/>
      <c r="E92" s="320"/>
      <c r="F92" s="342" t="s">
        <v>328</v>
      </c>
      <c r="G92" s="341"/>
      <c r="H92" s="320" t="s">
        <v>351</v>
      </c>
      <c r="I92" s="320" t="s">
        <v>324</v>
      </c>
      <c r="J92" s="320">
        <v>255</v>
      </c>
      <c r="K92" s="334"/>
    </row>
    <row r="93" s="1" customFormat="1" ht="15" customHeight="1">
      <c r="B93" s="343"/>
      <c r="C93" s="320" t="s">
        <v>352</v>
      </c>
      <c r="D93" s="320"/>
      <c r="E93" s="320"/>
      <c r="F93" s="342" t="s">
        <v>322</v>
      </c>
      <c r="G93" s="341"/>
      <c r="H93" s="320" t="s">
        <v>353</v>
      </c>
      <c r="I93" s="320" t="s">
        <v>354</v>
      </c>
      <c r="J93" s="320"/>
      <c r="K93" s="334"/>
    </row>
    <row r="94" s="1" customFormat="1" ht="15" customHeight="1">
      <c r="B94" s="343"/>
      <c r="C94" s="320" t="s">
        <v>355</v>
      </c>
      <c r="D94" s="320"/>
      <c r="E94" s="320"/>
      <c r="F94" s="342" t="s">
        <v>322</v>
      </c>
      <c r="G94" s="341"/>
      <c r="H94" s="320" t="s">
        <v>356</v>
      </c>
      <c r="I94" s="320" t="s">
        <v>357</v>
      </c>
      <c r="J94" s="320"/>
      <c r="K94" s="334"/>
    </row>
    <row r="95" s="1" customFormat="1" ht="15" customHeight="1">
      <c r="B95" s="343"/>
      <c r="C95" s="320" t="s">
        <v>358</v>
      </c>
      <c r="D95" s="320"/>
      <c r="E95" s="320"/>
      <c r="F95" s="342" t="s">
        <v>322</v>
      </c>
      <c r="G95" s="341"/>
      <c r="H95" s="320" t="s">
        <v>358</v>
      </c>
      <c r="I95" s="320" t="s">
        <v>357</v>
      </c>
      <c r="J95" s="320"/>
      <c r="K95" s="334"/>
    </row>
    <row r="96" s="1" customFormat="1" ht="15" customHeight="1">
      <c r="B96" s="343"/>
      <c r="C96" s="320" t="s">
        <v>42</v>
      </c>
      <c r="D96" s="320"/>
      <c r="E96" s="320"/>
      <c r="F96" s="342" t="s">
        <v>322</v>
      </c>
      <c r="G96" s="341"/>
      <c r="H96" s="320" t="s">
        <v>359</v>
      </c>
      <c r="I96" s="320" t="s">
        <v>357</v>
      </c>
      <c r="J96" s="320"/>
      <c r="K96" s="334"/>
    </row>
    <row r="97" s="1" customFormat="1" ht="15" customHeight="1">
      <c r="B97" s="343"/>
      <c r="C97" s="320" t="s">
        <v>52</v>
      </c>
      <c r="D97" s="320"/>
      <c r="E97" s="320"/>
      <c r="F97" s="342" t="s">
        <v>322</v>
      </c>
      <c r="G97" s="341"/>
      <c r="H97" s="320" t="s">
        <v>360</v>
      </c>
      <c r="I97" s="320" t="s">
        <v>357</v>
      </c>
      <c r="J97" s="320"/>
      <c r="K97" s="334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361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316</v>
      </c>
      <c r="D103" s="335"/>
      <c r="E103" s="335"/>
      <c r="F103" s="335" t="s">
        <v>317</v>
      </c>
      <c r="G103" s="336"/>
      <c r="H103" s="335" t="s">
        <v>58</v>
      </c>
      <c r="I103" s="335" t="s">
        <v>61</v>
      </c>
      <c r="J103" s="335" t="s">
        <v>318</v>
      </c>
      <c r="K103" s="334"/>
    </row>
    <row r="104" s="1" customFormat="1" ht="17.25" customHeight="1">
      <c r="B104" s="332"/>
      <c r="C104" s="337" t="s">
        <v>319</v>
      </c>
      <c r="D104" s="337"/>
      <c r="E104" s="337"/>
      <c r="F104" s="338" t="s">
        <v>320</v>
      </c>
      <c r="G104" s="339"/>
      <c r="H104" s="337"/>
      <c r="I104" s="337"/>
      <c r="J104" s="337" t="s">
        <v>321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1"/>
      <c r="H105" s="335"/>
      <c r="I105" s="335"/>
      <c r="J105" s="335"/>
      <c r="K105" s="334"/>
    </row>
    <row r="106" s="1" customFormat="1" ht="15" customHeight="1">
      <c r="B106" s="332"/>
      <c r="C106" s="320" t="s">
        <v>57</v>
      </c>
      <c r="D106" s="340"/>
      <c r="E106" s="340"/>
      <c r="F106" s="342" t="s">
        <v>322</v>
      </c>
      <c r="G106" s="351"/>
      <c r="H106" s="320" t="s">
        <v>362</v>
      </c>
      <c r="I106" s="320" t="s">
        <v>324</v>
      </c>
      <c r="J106" s="320">
        <v>20</v>
      </c>
      <c r="K106" s="334"/>
    </row>
    <row r="107" s="1" customFormat="1" ht="15" customHeight="1">
      <c r="B107" s="332"/>
      <c r="C107" s="320" t="s">
        <v>325</v>
      </c>
      <c r="D107" s="320"/>
      <c r="E107" s="320"/>
      <c r="F107" s="342" t="s">
        <v>322</v>
      </c>
      <c r="G107" s="320"/>
      <c r="H107" s="320" t="s">
        <v>362</v>
      </c>
      <c r="I107" s="320" t="s">
        <v>324</v>
      </c>
      <c r="J107" s="320">
        <v>120</v>
      </c>
      <c r="K107" s="334"/>
    </row>
    <row r="108" s="1" customFormat="1" ht="15" customHeight="1">
      <c r="B108" s="343"/>
      <c r="C108" s="320" t="s">
        <v>327</v>
      </c>
      <c r="D108" s="320"/>
      <c r="E108" s="320"/>
      <c r="F108" s="342" t="s">
        <v>328</v>
      </c>
      <c r="G108" s="320"/>
      <c r="H108" s="320" t="s">
        <v>362</v>
      </c>
      <c r="I108" s="320" t="s">
        <v>324</v>
      </c>
      <c r="J108" s="320">
        <v>50</v>
      </c>
      <c r="K108" s="334"/>
    </row>
    <row r="109" s="1" customFormat="1" ht="15" customHeight="1">
      <c r="B109" s="343"/>
      <c r="C109" s="320" t="s">
        <v>330</v>
      </c>
      <c r="D109" s="320"/>
      <c r="E109" s="320"/>
      <c r="F109" s="342" t="s">
        <v>322</v>
      </c>
      <c r="G109" s="320"/>
      <c r="H109" s="320" t="s">
        <v>362</v>
      </c>
      <c r="I109" s="320" t="s">
        <v>332</v>
      </c>
      <c r="J109" s="320"/>
      <c r="K109" s="334"/>
    </row>
    <row r="110" s="1" customFormat="1" ht="15" customHeight="1">
      <c r="B110" s="343"/>
      <c r="C110" s="320" t="s">
        <v>341</v>
      </c>
      <c r="D110" s="320"/>
      <c r="E110" s="320"/>
      <c r="F110" s="342" t="s">
        <v>328</v>
      </c>
      <c r="G110" s="320"/>
      <c r="H110" s="320" t="s">
        <v>362</v>
      </c>
      <c r="I110" s="320" t="s">
        <v>324</v>
      </c>
      <c r="J110" s="320">
        <v>50</v>
      </c>
      <c r="K110" s="334"/>
    </row>
    <row r="111" s="1" customFormat="1" ht="15" customHeight="1">
      <c r="B111" s="343"/>
      <c r="C111" s="320" t="s">
        <v>349</v>
      </c>
      <c r="D111" s="320"/>
      <c r="E111" s="320"/>
      <c r="F111" s="342" t="s">
        <v>328</v>
      </c>
      <c r="G111" s="320"/>
      <c r="H111" s="320" t="s">
        <v>362</v>
      </c>
      <c r="I111" s="320" t="s">
        <v>324</v>
      </c>
      <c r="J111" s="320">
        <v>50</v>
      </c>
      <c r="K111" s="334"/>
    </row>
    <row r="112" s="1" customFormat="1" ht="15" customHeight="1">
      <c r="B112" s="343"/>
      <c r="C112" s="320" t="s">
        <v>347</v>
      </c>
      <c r="D112" s="320"/>
      <c r="E112" s="320"/>
      <c r="F112" s="342" t="s">
        <v>328</v>
      </c>
      <c r="G112" s="320"/>
      <c r="H112" s="320" t="s">
        <v>362</v>
      </c>
      <c r="I112" s="320" t="s">
        <v>324</v>
      </c>
      <c r="J112" s="320">
        <v>50</v>
      </c>
      <c r="K112" s="334"/>
    </row>
    <row r="113" s="1" customFormat="1" ht="15" customHeight="1">
      <c r="B113" s="343"/>
      <c r="C113" s="320" t="s">
        <v>57</v>
      </c>
      <c r="D113" s="320"/>
      <c r="E113" s="320"/>
      <c r="F113" s="342" t="s">
        <v>322</v>
      </c>
      <c r="G113" s="320"/>
      <c r="H113" s="320" t="s">
        <v>363</v>
      </c>
      <c r="I113" s="320" t="s">
        <v>324</v>
      </c>
      <c r="J113" s="320">
        <v>20</v>
      </c>
      <c r="K113" s="334"/>
    </row>
    <row r="114" s="1" customFormat="1" ht="15" customHeight="1">
      <c r="B114" s="343"/>
      <c r="C114" s="320" t="s">
        <v>364</v>
      </c>
      <c r="D114" s="320"/>
      <c r="E114" s="320"/>
      <c r="F114" s="342" t="s">
        <v>322</v>
      </c>
      <c r="G114" s="320"/>
      <c r="H114" s="320" t="s">
        <v>365</v>
      </c>
      <c r="I114" s="320" t="s">
        <v>324</v>
      </c>
      <c r="J114" s="320">
        <v>120</v>
      </c>
      <c r="K114" s="334"/>
    </row>
    <row r="115" s="1" customFormat="1" ht="15" customHeight="1">
      <c r="B115" s="343"/>
      <c r="C115" s="320" t="s">
        <v>42</v>
      </c>
      <c r="D115" s="320"/>
      <c r="E115" s="320"/>
      <c r="F115" s="342" t="s">
        <v>322</v>
      </c>
      <c r="G115" s="320"/>
      <c r="H115" s="320" t="s">
        <v>366</v>
      </c>
      <c r="I115" s="320" t="s">
        <v>357</v>
      </c>
      <c r="J115" s="320"/>
      <c r="K115" s="334"/>
    </row>
    <row r="116" s="1" customFormat="1" ht="15" customHeight="1">
      <c r="B116" s="343"/>
      <c r="C116" s="320" t="s">
        <v>52</v>
      </c>
      <c r="D116" s="320"/>
      <c r="E116" s="320"/>
      <c r="F116" s="342" t="s">
        <v>322</v>
      </c>
      <c r="G116" s="320"/>
      <c r="H116" s="320" t="s">
        <v>367</v>
      </c>
      <c r="I116" s="320" t="s">
        <v>357</v>
      </c>
      <c r="J116" s="320"/>
      <c r="K116" s="334"/>
    </row>
    <row r="117" s="1" customFormat="1" ht="15" customHeight="1">
      <c r="B117" s="343"/>
      <c r="C117" s="320" t="s">
        <v>61</v>
      </c>
      <c r="D117" s="320"/>
      <c r="E117" s="320"/>
      <c r="F117" s="342" t="s">
        <v>322</v>
      </c>
      <c r="G117" s="320"/>
      <c r="H117" s="320" t="s">
        <v>368</v>
      </c>
      <c r="I117" s="320" t="s">
        <v>369</v>
      </c>
      <c r="J117" s="320"/>
      <c r="K117" s="334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17"/>
      <c r="D119" s="317"/>
      <c r="E119" s="317"/>
      <c r="F119" s="354"/>
      <c r="G119" s="317"/>
      <c r="H119" s="317"/>
      <c r="I119" s="317"/>
      <c r="J119" s="317"/>
      <c r="K119" s="353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11" t="s">
        <v>370</v>
      </c>
      <c r="D122" s="311"/>
      <c r="E122" s="311"/>
      <c r="F122" s="311"/>
      <c r="G122" s="311"/>
      <c r="H122" s="311"/>
      <c r="I122" s="311"/>
      <c r="J122" s="311"/>
      <c r="K122" s="359"/>
    </row>
    <row r="123" s="1" customFormat="1" ht="17.25" customHeight="1">
      <c r="B123" s="360"/>
      <c r="C123" s="335" t="s">
        <v>316</v>
      </c>
      <c r="D123" s="335"/>
      <c r="E123" s="335"/>
      <c r="F123" s="335" t="s">
        <v>317</v>
      </c>
      <c r="G123" s="336"/>
      <c r="H123" s="335" t="s">
        <v>58</v>
      </c>
      <c r="I123" s="335" t="s">
        <v>61</v>
      </c>
      <c r="J123" s="335" t="s">
        <v>318</v>
      </c>
      <c r="K123" s="361"/>
    </row>
    <row r="124" s="1" customFormat="1" ht="17.25" customHeight="1">
      <c r="B124" s="360"/>
      <c r="C124" s="337" t="s">
        <v>319</v>
      </c>
      <c r="D124" s="337"/>
      <c r="E124" s="337"/>
      <c r="F124" s="338" t="s">
        <v>320</v>
      </c>
      <c r="G124" s="339"/>
      <c r="H124" s="337"/>
      <c r="I124" s="337"/>
      <c r="J124" s="337" t="s">
        <v>321</v>
      </c>
      <c r="K124" s="361"/>
    </row>
    <row r="125" s="1" customFormat="1" ht="5.25" customHeight="1">
      <c r="B125" s="362"/>
      <c r="C125" s="340"/>
      <c r="D125" s="340"/>
      <c r="E125" s="340"/>
      <c r="F125" s="340"/>
      <c r="G125" s="320"/>
      <c r="H125" s="340"/>
      <c r="I125" s="340"/>
      <c r="J125" s="340"/>
      <c r="K125" s="363"/>
    </row>
    <row r="126" s="1" customFormat="1" ht="15" customHeight="1">
      <c r="B126" s="362"/>
      <c r="C126" s="320" t="s">
        <v>325</v>
      </c>
      <c r="D126" s="340"/>
      <c r="E126" s="340"/>
      <c r="F126" s="342" t="s">
        <v>322</v>
      </c>
      <c r="G126" s="320"/>
      <c r="H126" s="320" t="s">
        <v>362</v>
      </c>
      <c r="I126" s="320" t="s">
        <v>324</v>
      </c>
      <c r="J126" s="320">
        <v>120</v>
      </c>
      <c r="K126" s="364"/>
    </row>
    <row r="127" s="1" customFormat="1" ht="15" customHeight="1">
      <c r="B127" s="362"/>
      <c r="C127" s="320" t="s">
        <v>371</v>
      </c>
      <c r="D127" s="320"/>
      <c r="E127" s="320"/>
      <c r="F127" s="342" t="s">
        <v>322</v>
      </c>
      <c r="G127" s="320"/>
      <c r="H127" s="320" t="s">
        <v>372</v>
      </c>
      <c r="I127" s="320" t="s">
        <v>324</v>
      </c>
      <c r="J127" s="320" t="s">
        <v>373</v>
      </c>
      <c r="K127" s="364"/>
    </row>
    <row r="128" s="1" customFormat="1" ht="15" customHeight="1">
      <c r="B128" s="362"/>
      <c r="C128" s="320" t="s">
        <v>270</v>
      </c>
      <c r="D128" s="320"/>
      <c r="E128" s="320"/>
      <c r="F128" s="342" t="s">
        <v>322</v>
      </c>
      <c r="G128" s="320"/>
      <c r="H128" s="320" t="s">
        <v>374</v>
      </c>
      <c r="I128" s="320" t="s">
        <v>324</v>
      </c>
      <c r="J128" s="320" t="s">
        <v>373</v>
      </c>
      <c r="K128" s="364"/>
    </row>
    <row r="129" s="1" customFormat="1" ht="15" customHeight="1">
      <c r="B129" s="362"/>
      <c r="C129" s="320" t="s">
        <v>333</v>
      </c>
      <c r="D129" s="320"/>
      <c r="E129" s="320"/>
      <c r="F129" s="342" t="s">
        <v>328</v>
      </c>
      <c r="G129" s="320"/>
      <c r="H129" s="320" t="s">
        <v>334</v>
      </c>
      <c r="I129" s="320" t="s">
        <v>324</v>
      </c>
      <c r="J129" s="320">
        <v>15</v>
      </c>
      <c r="K129" s="364"/>
    </row>
    <row r="130" s="1" customFormat="1" ht="15" customHeight="1">
      <c r="B130" s="362"/>
      <c r="C130" s="344" t="s">
        <v>335</v>
      </c>
      <c r="D130" s="344"/>
      <c r="E130" s="344"/>
      <c r="F130" s="345" t="s">
        <v>328</v>
      </c>
      <c r="G130" s="344"/>
      <c r="H130" s="344" t="s">
        <v>336</v>
      </c>
      <c r="I130" s="344" t="s">
        <v>324</v>
      </c>
      <c r="J130" s="344">
        <v>15</v>
      </c>
      <c r="K130" s="364"/>
    </row>
    <row r="131" s="1" customFormat="1" ht="15" customHeight="1">
      <c r="B131" s="362"/>
      <c r="C131" s="344" t="s">
        <v>337</v>
      </c>
      <c r="D131" s="344"/>
      <c r="E131" s="344"/>
      <c r="F131" s="345" t="s">
        <v>328</v>
      </c>
      <c r="G131" s="344"/>
      <c r="H131" s="344" t="s">
        <v>338</v>
      </c>
      <c r="I131" s="344" t="s">
        <v>324</v>
      </c>
      <c r="J131" s="344">
        <v>20</v>
      </c>
      <c r="K131" s="364"/>
    </row>
    <row r="132" s="1" customFormat="1" ht="15" customHeight="1">
      <c r="B132" s="362"/>
      <c r="C132" s="344" t="s">
        <v>339</v>
      </c>
      <c r="D132" s="344"/>
      <c r="E132" s="344"/>
      <c r="F132" s="345" t="s">
        <v>328</v>
      </c>
      <c r="G132" s="344"/>
      <c r="H132" s="344" t="s">
        <v>340</v>
      </c>
      <c r="I132" s="344" t="s">
        <v>324</v>
      </c>
      <c r="J132" s="344">
        <v>20</v>
      </c>
      <c r="K132" s="364"/>
    </row>
    <row r="133" s="1" customFormat="1" ht="15" customHeight="1">
      <c r="B133" s="362"/>
      <c r="C133" s="320" t="s">
        <v>327</v>
      </c>
      <c r="D133" s="320"/>
      <c r="E133" s="320"/>
      <c r="F133" s="342" t="s">
        <v>328</v>
      </c>
      <c r="G133" s="320"/>
      <c r="H133" s="320" t="s">
        <v>362</v>
      </c>
      <c r="I133" s="320" t="s">
        <v>324</v>
      </c>
      <c r="J133" s="320">
        <v>50</v>
      </c>
      <c r="K133" s="364"/>
    </row>
    <row r="134" s="1" customFormat="1" ht="15" customHeight="1">
      <c r="B134" s="362"/>
      <c r="C134" s="320" t="s">
        <v>341</v>
      </c>
      <c r="D134" s="320"/>
      <c r="E134" s="320"/>
      <c r="F134" s="342" t="s">
        <v>328</v>
      </c>
      <c r="G134" s="320"/>
      <c r="H134" s="320" t="s">
        <v>362</v>
      </c>
      <c r="I134" s="320" t="s">
        <v>324</v>
      </c>
      <c r="J134" s="320">
        <v>50</v>
      </c>
      <c r="K134" s="364"/>
    </row>
    <row r="135" s="1" customFormat="1" ht="15" customHeight="1">
      <c r="B135" s="362"/>
      <c r="C135" s="320" t="s">
        <v>347</v>
      </c>
      <c r="D135" s="320"/>
      <c r="E135" s="320"/>
      <c r="F135" s="342" t="s">
        <v>328</v>
      </c>
      <c r="G135" s="320"/>
      <c r="H135" s="320" t="s">
        <v>362</v>
      </c>
      <c r="I135" s="320" t="s">
        <v>324</v>
      </c>
      <c r="J135" s="320">
        <v>50</v>
      </c>
      <c r="K135" s="364"/>
    </row>
    <row r="136" s="1" customFormat="1" ht="15" customHeight="1">
      <c r="B136" s="362"/>
      <c r="C136" s="320" t="s">
        <v>349</v>
      </c>
      <c r="D136" s="320"/>
      <c r="E136" s="320"/>
      <c r="F136" s="342" t="s">
        <v>328</v>
      </c>
      <c r="G136" s="320"/>
      <c r="H136" s="320" t="s">
        <v>362</v>
      </c>
      <c r="I136" s="320" t="s">
        <v>324</v>
      </c>
      <c r="J136" s="320">
        <v>50</v>
      </c>
      <c r="K136" s="364"/>
    </row>
    <row r="137" s="1" customFormat="1" ht="15" customHeight="1">
      <c r="B137" s="362"/>
      <c r="C137" s="320" t="s">
        <v>350</v>
      </c>
      <c r="D137" s="320"/>
      <c r="E137" s="320"/>
      <c r="F137" s="342" t="s">
        <v>328</v>
      </c>
      <c r="G137" s="320"/>
      <c r="H137" s="320" t="s">
        <v>375</v>
      </c>
      <c r="I137" s="320" t="s">
        <v>324</v>
      </c>
      <c r="J137" s="320">
        <v>255</v>
      </c>
      <c r="K137" s="364"/>
    </row>
    <row r="138" s="1" customFormat="1" ht="15" customHeight="1">
      <c r="B138" s="362"/>
      <c r="C138" s="320" t="s">
        <v>352</v>
      </c>
      <c r="D138" s="320"/>
      <c r="E138" s="320"/>
      <c r="F138" s="342" t="s">
        <v>322</v>
      </c>
      <c r="G138" s="320"/>
      <c r="H138" s="320" t="s">
        <v>376</v>
      </c>
      <c r="I138" s="320" t="s">
        <v>354</v>
      </c>
      <c r="J138" s="320"/>
      <c r="K138" s="364"/>
    </row>
    <row r="139" s="1" customFormat="1" ht="15" customHeight="1">
      <c r="B139" s="362"/>
      <c r="C139" s="320" t="s">
        <v>355</v>
      </c>
      <c r="D139" s="320"/>
      <c r="E139" s="320"/>
      <c r="F139" s="342" t="s">
        <v>322</v>
      </c>
      <c r="G139" s="320"/>
      <c r="H139" s="320" t="s">
        <v>377</v>
      </c>
      <c r="I139" s="320" t="s">
        <v>357</v>
      </c>
      <c r="J139" s="320"/>
      <c r="K139" s="364"/>
    </row>
    <row r="140" s="1" customFormat="1" ht="15" customHeight="1">
      <c r="B140" s="362"/>
      <c r="C140" s="320" t="s">
        <v>358</v>
      </c>
      <c r="D140" s="320"/>
      <c r="E140" s="320"/>
      <c r="F140" s="342" t="s">
        <v>322</v>
      </c>
      <c r="G140" s="320"/>
      <c r="H140" s="320" t="s">
        <v>358</v>
      </c>
      <c r="I140" s="320" t="s">
        <v>357</v>
      </c>
      <c r="J140" s="320"/>
      <c r="K140" s="364"/>
    </row>
    <row r="141" s="1" customFormat="1" ht="15" customHeight="1">
      <c r="B141" s="362"/>
      <c r="C141" s="320" t="s">
        <v>42</v>
      </c>
      <c r="D141" s="320"/>
      <c r="E141" s="320"/>
      <c r="F141" s="342" t="s">
        <v>322</v>
      </c>
      <c r="G141" s="320"/>
      <c r="H141" s="320" t="s">
        <v>378</v>
      </c>
      <c r="I141" s="320" t="s">
        <v>357</v>
      </c>
      <c r="J141" s="320"/>
      <c r="K141" s="364"/>
    </row>
    <row r="142" s="1" customFormat="1" ht="15" customHeight="1">
      <c r="B142" s="362"/>
      <c r="C142" s="320" t="s">
        <v>379</v>
      </c>
      <c r="D142" s="320"/>
      <c r="E142" s="320"/>
      <c r="F142" s="342" t="s">
        <v>322</v>
      </c>
      <c r="G142" s="320"/>
      <c r="H142" s="320" t="s">
        <v>380</v>
      </c>
      <c r="I142" s="320" t="s">
        <v>357</v>
      </c>
      <c r="J142" s="320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17"/>
      <c r="C144" s="317"/>
      <c r="D144" s="317"/>
      <c r="E144" s="317"/>
      <c r="F144" s="354"/>
      <c r="G144" s="317"/>
      <c r="H144" s="317"/>
      <c r="I144" s="317"/>
      <c r="J144" s="317"/>
      <c r="K144" s="317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381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316</v>
      </c>
      <c r="D148" s="335"/>
      <c r="E148" s="335"/>
      <c r="F148" s="335" t="s">
        <v>317</v>
      </c>
      <c r="G148" s="336"/>
      <c r="H148" s="335" t="s">
        <v>58</v>
      </c>
      <c r="I148" s="335" t="s">
        <v>61</v>
      </c>
      <c r="J148" s="335" t="s">
        <v>318</v>
      </c>
      <c r="K148" s="334"/>
    </row>
    <row r="149" s="1" customFormat="1" ht="17.25" customHeight="1">
      <c r="B149" s="332"/>
      <c r="C149" s="337" t="s">
        <v>319</v>
      </c>
      <c r="D149" s="337"/>
      <c r="E149" s="337"/>
      <c r="F149" s="338" t="s">
        <v>320</v>
      </c>
      <c r="G149" s="339"/>
      <c r="H149" s="337"/>
      <c r="I149" s="337"/>
      <c r="J149" s="337" t="s">
        <v>321</v>
      </c>
      <c r="K149" s="334"/>
    </row>
    <row r="150" s="1" customFormat="1" ht="5.25" customHeight="1">
      <c r="B150" s="343"/>
      <c r="C150" s="340"/>
      <c r="D150" s="340"/>
      <c r="E150" s="340"/>
      <c r="F150" s="340"/>
      <c r="G150" s="341"/>
      <c r="H150" s="340"/>
      <c r="I150" s="340"/>
      <c r="J150" s="340"/>
      <c r="K150" s="364"/>
    </row>
    <row r="151" s="1" customFormat="1" ht="15" customHeight="1">
      <c r="B151" s="343"/>
      <c r="C151" s="368" t="s">
        <v>325</v>
      </c>
      <c r="D151" s="320"/>
      <c r="E151" s="320"/>
      <c r="F151" s="369" t="s">
        <v>322</v>
      </c>
      <c r="G151" s="320"/>
      <c r="H151" s="368" t="s">
        <v>362</v>
      </c>
      <c r="I151" s="368" t="s">
        <v>324</v>
      </c>
      <c r="J151" s="368">
        <v>120</v>
      </c>
      <c r="K151" s="364"/>
    </row>
    <row r="152" s="1" customFormat="1" ht="15" customHeight="1">
      <c r="B152" s="343"/>
      <c r="C152" s="368" t="s">
        <v>371</v>
      </c>
      <c r="D152" s="320"/>
      <c r="E152" s="320"/>
      <c r="F152" s="369" t="s">
        <v>322</v>
      </c>
      <c r="G152" s="320"/>
      <c r="H152" s="368" t="s">
        <v>382</v>
      </c>
      <c r="I152" s="368" t="s">
        <v>324</v>
      </c>
      <c r="J152" s="368" t="s">
        <v>373</v>
      </c>
      <c r="K152" s="364"/>
    </row>
    <row r="153" s="1" customFormat="1" ht="15" customHeight="1">
      <c r="B153" s="343"/>
      <c r="C153" s="368" t="s">
        <v>270</v>
      </c>
      <c r="D153" s="320"/>
      <c r="E153" s="320"/>
      <c r="F153" s="369" t="s">
        <v>322</v>
      </c>
      <c r="G153" s="320"/>
      <c r="H153" s="368" t="s">
        <v>383</v>
      </c>
      <c r="I153" s="368" t="s">
        <v>324</v>
      </c>
      <c r="J153" s="368" t="s">
        <v>373</v>
      </c>
      <c r="K153" s="364"/>
    </row>
    <row r="154" s="1" customFormat="1" ht="15" customHeight="1">
      <c r="B154" s="343"/>
      <c r="C154" s="368" t="s">
        <v>327</v>
      </c>
      <c r="D154" s="320"/>
      <c r="E154" s="320"/>
      <c r="F154" s="369" t="s">
        <v>328</v>
      </c>
      <c r="G154" s="320"/>
      <c r="H154" s="368" t="s">
        <v>362</v>
      </c>
      <c r="I154" s="368" t="s">
        <v>324</v>
      </c>
      <c r="J154" s="368">
        <v>50</v>
      </c>
      <c r="K154" s="364"/>
    </row>
    <row r="155" s="1" customFormat="1" ht="15" customHeight="1">
      <c r="B155" s="343"/>
      <c r="C155" s="368" t="s">
        <v>330</v>
      </c>
      <c r="D155" s="320"/>
      <c r="E155" s="320"/>
      <c r="F155" s="369" t="s">
        <v>322</v>
      </c>
      <c r="G155" s="320"/>
      <c r="H155" s="368" t="s">
        <v>362</v>
      </c>
      <c r="I155" s="368" t="s">
        <v>332</v>
      </c>
      <c r="J155" s="368"/>
      <c r="K155" s="364"/>
    </row>
    <row r="156" s="1" customFormat="1" ht="15" customHeight="1">
      <c r="B156" s="343"/>
      <c r="C156" s="368" t="s">
        <v>341</v>
      </c>
      <c r="D156" s="320"/>
      <c r="E156" s="320"/>
      <c r="F156" s="369" t="s">
        <v>328</v>
      </c>
      <c r="G156" s="320"/>
      <c r="H156" s="368" t="s">
        <v>362</v>
      </c>
      <c r="I156" s="368" t="s">
        <v>324</v>
      </c>
      <c r="J156" s="368">
        <v>50</v>
      </c>
      <c r="K156" s="364"/>
    </row>
    <row r="157" s="1" customFormat="1" ht="15" customHeight="1">
      <c r="B157" s="343"/>
      <c r="C157" s="368" t="s">
        <v>349</v>
      </c>
      <c r="D157" s="320"/>
      <c r="E157" s="320"/>
      <c r="F157" s="369" t="s">
        <v>328</v>
      </c>
      <c r="G157" s="320"/>
      <c r="H157" s="368" t="s">
        <v>362</v>
      </c>
      <c r="I157" s="368" t="s">
        <v>324</v>
      </c>
      <c r="J157" s="368">
        <v>50</v>
      </c>
      <c r="K157" s="364"/>
    </row>
    <row r="158" s="1" customFormat="1" ht="15" customHeight="1">
      <c r="B158" s="343"/>
      <c r="C158" s="368" t="s">
        <v>347</v>
      </c>
      <c r="D158" s="320"/>
      <c r="E158" s="320"/>
      <c r="F158" s="369" t="s">
        <v>328</v>
      </c>
      <c r="G158" s="320"/>
      <c r="H158" s="368" t="s">
        <v>362</v>
      </c>
      <c r="I158" s="368" t="s">
        <v>324</v>
      </c>
      <c r="J158" s="368">
        <v>50</v>
      </c>
      <c r="K158" s="364"/>
    </row>
    <row r="159" s="1" customFormat="1" ht="15" customHeight="1">
      <c r="B159" s="343"/>
      <c r="C159" s="368" t="s">
        <v>98</v>
      </c>
      <c r="D159" s="320"/>
      <c r="E159" s="320"/>
      <c r="F159" s="369" t="s">
        <v>322</v>
      </c>
      <c r="G159" s="320"/>
      <c r="H159" s="368" t="s">
        <v>384</v>
      </c>
      <c r="I159" s="368" t="s">
        <v>324</v>
      </c>
      <c r="J159" s="368" t="s">
        <v>385</v>
      </c>
      <c r="K159" s="364"/>
    </row>
    <row r="160" s="1" customFormat="1" ht="15" customHeight="1">
      <c r="B160" s="343"/>
      <c r="C160" s="368" t="s">
        <v>386</v>
      </c>
      <c r="D160" s="320"/>
      <c r="E160" s="320"/>
      <c r="F160" s="369" t="s">
        <v>322</v>
      </c>
      <c r="G160" s="320"/>
      <c r="H160" s="368" t="s">
        <v>387</v>
      </c>
      <c r="I160" s="368" t="s">
        <v>357</v>
      </c>
      <c r="J160" s="368"/>
      <c r="K160" s="364"/>
    </row>
    <row r="161" s="1" customFormat="1" ht="15" customHeight="1">
      <c r="B161" s="370"/>
      <c r="C161" s="352"/>
      <c r="D161" s="352"/>
      <c r="E161" s="352"/>
      <c r="F161" s="352"/>
      <c r="G161" s="352"/>
      <c r="H161" s="352"/>
      <c r="I161" s="352"/>
      <c r="J161" s="352"/>
      <c r="K161" s="371"/>
    </row>
    <row r="162" s="1" customFormat="1" ht="18.75" customHeight="1">
      <c r="B162" s="317"/>
      <c r="C162" s="320"/>
      <c r="D162" s="320"/>
      <c r="E162" s="320"/>
      <c r="F162" s="342"/>
      <c r="G162" s="320"/>
      <c r="H162" s="320"/>
      <c r="I162" s="320"/>
      <c r="J162" s="320"/>
      <c r="K162" s="317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388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316</v>
      </c>
      <c r="D166" s="335"/>
      <c r="E166" s="335"/>
      <c r="F166" s="335" t="s">
        <v>317</v>
      </c>
      <c r="G166" s="372"/>
      <c r="H166" s="373" t="s">
        <v>58</v>
      </c>
      <c r="I166" s="373" t="s">
        <v>61</v>
      </c>
      <c r="J166" s="335" t="s">
        <v>318</v>
      </c>
      <c r="K166" s="312"/>
    </row>
    <row r="167" s="1" customFormat="1" ht="17.25" customHeight="1">
      <c r="B167" s="313"/>
      <c r="C167" s="337" t="s">
        <v>319</v>
      </c>
      <c r="D167" s="337"/>
      <c r="E167" s="337"/>
      <c r="F167" s="338" t="s">
        <v>320</v>
      </c>
      <c r="G167" s="374"/>
      <c r="H167" s="375"/>
      <c r="I167" s="375"/>
      <c r="J167" s="337" t="s">
        <v>321</v>
      </c>
      <c r="K167" s="315"/>
    </row>
    <row r="168" s="1" customFormat="1" ht="5.25" customHeight="1">
      <c r="B168" s="343"/>
      <c r="C168" s="340"/>
      <c r="D168" s="340"/>
      <c r="E168" s="340"/>
      <c r="F168" s="340"/>
      <c r="G168" s="341"/>
      <c r="H168" s="340"/>
      <c r="I168" s="340"/>
      <c r="J168" s="340"/>
      <c r="K168" s="364"/>
    </row>
    <row r="169" s="1" customFormat="1" ht="15" customHeight="1">
      <c r="B169" s="343"/>
      <c r="C169" s="320" t="s">
        <v>325</v>
      </c>
      <c r="D169" s="320"/>
      <c r="E169" s="320"/>
      <c r="F169" s="342" t="s">
        <v>322</v>
      </c>
      <c r="G169" s="320"/>
      <c r="H169" s="320" t="s">
        <v>362</v>
      </c>
      <c r="I169" s="320" t="s">
        <v>324</v>
      </c>
      <c r="J169" s="320">
        <v>120</v>
      </c>
      <c r="K169" s="364"/>
    </row>
    <row r="170" s="1" customFormat="1" ht="15" customHeight="1">
      <c r="B170" s="343"/>
      <c r="C170" s="320" t="s">
        <v>371</v>
      </c>
      <c r="D170" s="320"/>
      <c r="E170" s="320"/>
      <c r="F170" s="342" t="s">
        <v>322</v>
      </c>
      <c r="G170" s="320"/>
      <c r="H170" s="320" t="s">
        <v>372</v>
      </c>
      <c r="I170" s="320" t="s">
        <v>324</v>
      </c>
      <c r="J170" s="320" t="s">
        <v>373</v>
      </c>
      <c r="K170" s="364"/>
    </row>
    <row r="171" s="1" customFormat="1" ht="15" customHeight="1">
      <c r="B171" s="343"/>
      <c r="C171" s="320" t="s">
        <v>270</v>
      </c>
      <c r="D171" s="320"/>
      <c r="E171" s="320"/>
      <c r="F171" s="342" t="s">
        <v>322</v>
      </c>
      <c r="G171" s="320"/>
      <c r="H171" s="320" t="s">
        <v>389</v>
      </c>
      <c r="I171" s="320" t="s">
        <v>324</v>
      </c>
      <c r="J171" s="320" t="s">
        <v>373</v>
      </c>
      <c r="K171" s="364"/>
    </row>
    <row r="172" s="1" customFormat="1" ht="15" customHeight="1">
      <c r="B172" s="343"/>
      <c r="C172" s="320" t="s">
        <v>327</v>
      </c>
      <c r="D172" s="320"/>
      <c r="E172" s="320"/>
      <c r="F172" s="342" t="s">
        <v>328</v>
      </c>
      <c r="G172" s="320"/>
      <c r="H172" s="320" t="s">
        <v>389</v>
      </c>
      <c r="I172" s="320" t="s">
        <v>324</v>
      </c>
      <c r="J172" s="320">
        <v>50</v>
      </c>
      <c r="K172" s="364"/>
    </row>
    <row r="173" s="1" customFormat="1" ht="15" customHeight="1">
      <c r="B173" s="343"/>
      <c r="C173" s="320" t="s">
        <v>330</v>
      </c>
      <c r="D173" s="320"/>
      <c r="E173" s="320"/>
      <c r="F173" s="342" t="s">
        <v>322</v>
      </c>
      <c r="G173" s="320"/>
      <c r="H173" s="320" t="s">
        <v>389</v>
      </c>
      <c r="I173" s="320" t="s">
        <v>332</v>
      </c>
      <c r="J173" s="320"/>
      <c r="K173" s="364"/>
    </row>
    <row r="174" s="1" customFormat="1" ht="15" customHeight="1">
      <c r="B174" s="343"/>
      <c r="C174" s="320" t="s">
        <v>341</v>
      </c>
      <c r="D174" s="320"/>
      <c r="E174" s="320"/>
      <c r="F174" s="342" t="s">
        <v>328</v>
      </c>
      <c r="G174" s="320"/>
      <c r="H174" s="320" t="s">
        <v>389</v>
      </c>
      <c r="I174" s="320" t="s">
        <v>324</v>
      </c>
      <c r="J174" s="320">
        <v>50</v>
      </c>
      <c r="K174" s="364"/>
    </row>
    <row r="175" s="1" customFormat="1" ht="15" customHeight="1">
      <c r="B175" s="343"/>
      <c r="C175" s="320" t="s">
        <v>349</v>
      </c>
      <c r="D175" s="320"/>
      <c r="E175" s="320"/>
      <c r="F175" s="342" t="s">
        <v>328</v>
      </c>
      <c r="G175" s="320"/>
      <c r="H175" s="320" t="s">
        <v>389</v>
      </c>
      <c r="I175" s="320" t="s">
        <v>324</v>
      </c>
      <c r="J175" s="320">
        <v>50</v>
      </c>
      <c r="K175" s="364"/>
    </row>
    <row r="176" s="1" customFormat="1" ht="15" customHeight="1">
      <c r="B176" s="343"/>
      <c r="C176" s="320" t="s">
        <v>347</v>
      </c>
      <c r="D176" s="320"/>
      <c r="E176" s="320"/>
      <c r="F176" s="342" t="s">
        <v>328</v>
      </c>
      <c r="G176" s="320"/>
      <c r="H176" s="320" t="s">
        <v>389</v>
      </c>
      <c r="I176" s="320" t="s">
        <v>324</v>
      </c>
      <c r="J176" s="320">
        <v>50</v>
      </c>
      <c r="K176" s="364"/>
    </row>
    <row r="177" s="1" customFormat="1" ht="15" customHeight="1">
      <c r="B177" s="343"/>
      <c r="C177" s="320" t="s">
        <v>109</v>
      </c>
      <c r="D177" s="320"/>
      <c r="E177" s="320"/>
      <c r="F177" s="342" t="s">
        <v>322</v>
      </c>
      <c r="G177" s="320"/>
      <c r="H177" s="320" t="s">
        <v>390</v>
      </c>
      <c r="I177" s="320" t="s">
        <v>391</v>
      </c>
      <c r="J177" s="320"/>
      <c r="K177" s="364"/>
    </row>
    <row r="178" s="1" customFormat="1" ht="15" customHeight="1">
      <c r="B178" s="343"/>
      <c r="C178" s="320" t="s">
        <v>61</v>
      </c>
      <c r="D178" s="320"/>
      <c r="E178" s="320"/>
      <c r="F178" s="342" t="s">
        <v>322</v>
      </c>
      <c r="G178" s="320"/>
      <c r="H178" s="320" t="s">
        <v>392</v>
      </c>
      <c r="I178" s="320" t="s">
        <v>393</v>
      </c>
      <c r="J178" s="320">
        <v>1</v>
      </c>
      <c r="K178" s="364"/>
    </row>
    <row r="179" s="1" customFormat="1" ht="15" customHeight="1">
      <c r="B179" s="343"/>
      <c r="C179" s="320" t="s">
        <v>57</v>
      </c>
      <c r="D179" s="320"/>
      <c r="E179" s="320"/>
      <c r="F179" s="342" t="s">
        <v>322</v>
      </c>
      <c r="G179" s="320"/>
      <c r="H179" s="320" t="s">
        <v>394</v>
      </c>
      <c r="I179" s="320" t="s">
        <v>324</v>
      </c>
      <c r="J179" s="320">
        <v>20</v>
      </c>
      <c r="K179" s="364"/>
    </row>
    <row r="180" s="1" customFormat="1" ht="15" customHeight="1">
      <c r="B180" s="343"/>
      <c r="C180" s="320" t="s">
        <v>58</v>
      </c>
      <c r="D180" s="320"/>
      <c r="E180" s="320"/>
      <c r="F180" s="342" t="s">
        <v>322</v>
      </c>
      <c r="G180" s="320"/>
      <c r="H180" s="320" t="s">
        <v>395</v>
      </c>
      <c r="I180" s="320" t="s">
        <v>324</v>
      </c>
      <c r="J180" s="320">
        <v>255</v>
      </c>
      <c r="K180" s="364"/>
    </row>
    <row r="181" s="1" customFormat="1" ht="15" customHeight="1">
      <c r="B181" s="343"/>
      <c r="C181" s="320" t="s">
        <v>110</v>
      </c>
      <c r="D181" s="320"/>
      <c r="E181" s="320"/>
      <c r="F181" s="342" t="s">
        <v>322</v>
      </c>
      <c r="G181" s="320"/>
      <c r="H181" s="320" t="s">
        <v>286</v>
      </c>
      <c r="I181" s="320" t="s">
        <v>324</v>
      </c>
      <c r="J181" s="320">
        <v>10</v>
      </c>
      <c r="K181" s="364"/>
    </row>
    <row r="182" s="1" customFormat="1" ht="15" customHeight="1">
      <c r="B182" s="343"/>
      <c r="C182" s="320" t="s">
        <v>111</v>
      </c>
      <c r="D182" s="320"/>
      <c r="E182" s="320"/>
      <c r="F182" s="342" t="s">
        <v>322</v>
      </c>
      <c r="G182" s="320"/>
      <c r="H182" s="320" t="s">
        <v>396</v>
      </c>
      <c r="I182" s="320" t="s">
        <v>357</v>
      </c>
      <c r="J182" s="320"/>
      <c r="K182" s="364"/>
    </row>
    <row r="183" s="1" customFormat="1" ht="15" customHeight="1">
      <c r="B183" s="343"/>
      <c r="C183" s="320" t="s">
        <v>397</v>
      </c>
      <c r="D183" s="320"/>
      <c r="E183" s="320"/>
      <c r="F183" s="342" t="s">
        <v>322</v>
      </c>
      <c r="G183" s="320"/>
      <c r="H183" s="320" t="s">
        <v>398</v>
      </c>
      <c r="I183" s="320" t="s">
        <v>357</v>
      </c>
      <c r="J183" s="320"/>
      <c r="K183" s="364"/>
    </row>
    <row r="184" s="1" customFormat="1" ht="15" customHeight="1">
      <c r="B184" s="343"/>
      <c r="C184" s="320" t="s">
        <v>386</v>
      </c>
      <c r="D184" s="320"/>
      <c r="E184" s="320"/>
      <c r="F184" s="342" t="s">
        <v>322</v>
      </c>
      <c r="G184" s="320"/>
      <c r="H184" s="320" t="s">
        <v>399</v>
      </c>
      <c r="I184" s="320" t="s">
        <v>357</v>
      </c>
      <c r="J184" s="320"/>
      <c r="K184" s="364"/>
    </row>
    <row r="185" s="1" customFormat="1" ht="15" customHeight="1">
      <c r="B185" s="343"/>
      <c r="C185" s="320" t="s">
        <v>114</v>
      </c>
      <c r="D185" s="320"/>
      <c r="E185" s="320"/>
      <c r="F185" s="342" t="s">
        <v>328</v>
      </c>
      <c r="G185" s="320"/>
      <c r="H185" s="320" t="s">
        <v>400</v>
      </c>
      <c r="I185" s="320" t="s">
        <v>324</v>
      </c>
      <c r="J185" s="320">
        <v>50</v>
      </c>
      <c r="K185" s="364"/>
    </row>
    <row r="186" s="1" customFormat="1" ht="15" customHeight="1">
      <c r="B186" s="343"/>
      <c r="C186" s="320" t="s">
        <v>401</v>
      </c>
      <c r="D186" s="320"/>
      <c r="E186" s="320"/>
      <c r="F186" s="342" t="s">
        <v>328</v>
      </c>
      <c r="G186" s="320"/>
      <c r="H186" s="320" t="s">
        <v>402</v>
      </c>
      <c r="I186" s="320" t="s">
        <v>403</v>
      </c>
      <c r="J186" s="320"/>
      <c r="K186" s="364"/>
    </row>
    <row r="187" s="1" customFormat="1" ht="15" customHeight="1">
      <c r="B187" s="343"/>
      <c r="C187" s="320" t="s">
        <v>404</v>
      </c>
      <c r="D187" s="320"/>
      <c r="E187" s="320"/>
      <c r="F187" s="342" t="s">
        <v>328</v>
      </c>
      <c r="G187" s="320"/>
      <c r="H187" s="320" t="s">
        <v>405</v>
      </c>
      <c r="I187" s="320" t="s">
        <v>403</v>
      </c>
      <c r="J187" s="320"/>
      <c r="K187" s="364"/>
    </row>
    <row r="188" s="1" customFormat="1" ht="15" customHeight="1">
      <c r="B188" s="343"/>
      <c r="C188" s="320" t="s">
        <v>406</v>
      </c>
      <c r="D188" s="320"/>
      <c r="E188" s="320"/>
      <c r="F188" s="342" t="s">
        <v>328</v>
      </c>
      <c r="G188" s="320"/>
      <c r="H188" s="320" t="s">
        <v>407</v>
      </c>
      <c r="I188" s="320" t="s">
        <v>403</v>
      </c>
      <c r="J188" s="320"/>
      <c r="K188" s="364"/>
    </row>
    <row r="189" s="1" customFormat="1" ht="15" customHeight="1">
      <c r="B189" s="343"/>
      <c r="C189" s="376" t="s">
        <v>408</v>
      </c>
      <c r="D189" s="320"/>
      <c r="E189" s="320"/>
      <c r="F189" s="342" t="s">
        <v>328</v>
      </c>
      <c r="G189" s="320"/>
      <c r="H189" s="320" t="s">
        <v>409</v>
      </c>
      <c r="I189" s="320" t="s">
        <v>410</v>
      </c>
      <c r="J189" s="377" t="s">
        <v>411</v>
      </c>
      <c r="K189" s="364"/>
    </row>
    <row r="190" s="1" customFormat="1" ht="15" customHeight="1">
      <c r="B190" s="343"/>
      <c r="C190" s="327" t="s">
        <v>46</v>
      </c>
      <c r="D190" s="320"/>
      <c r="E190" s="320"/>
      <c r="F190" s="342" t="s">
        <v>322</v>
      </c>
      <c r="G190" s="320"/>
      <c r="H190" s="317" t="s">
        <v>412</v>
      </c>
      <c r="I190" s="320" t="s">
        <v>413</v>
      </c>
      <c r="J190" s="320"/>
      <c r="K190" s="364"/>
    </row>
    <row r="191" s="1" customFormat="1" ht="15" customHeight="1">
      <c r="B191" s="343"/>
      <c r="C191" s="327" t="s">
        <v>414</v>
      </c>
      <c r="D191" s="320"/>
      <c r="E191" s="320"/>
      <c r="F191" s="342" t="s">
        <v>322</v>
      </c>
      <c r="G191" s="320"/>
      <c r="H191" s="320" t="s">
        <v>415</v>
      </c>
      <c r="I191" s="320" t="s">
        <v>357</v>
      </c>
      <c r="J191" s="320"/>
      <c r="K191" s="364"/>
    </row>
    <row r="192" s="1" customFormat="1" ht="15" customHeight="1">
      <c r="B192" s="343"/>
      <c r="C192" s="327" t="s">
        <v>416</v>
      </c>
      <c r="D192" s="320"/>
      <c r="E192" s="320"/>
      <c r="F192" s="342" t="s">
        <v>322</v>
      </c>
      <c r="G192" s="320"/>
      <c r="H192" s="320" t="s">
        <v>417</v>
      </c>
      <c r="I192" s="320" t="s">
        <v>357</v>
      </c>
      <c r="J192" s="320"/>
      <c r="K192" s="364"/>
    </row>
    <row r="193" s="1" customFormat="1" ht="15" customHeight="1">
      <c r="B193" s="343"/>
      <c r="C193" s="327" t="s">
        <v>418</v>
      </c>
      <c r="D193" s="320"/>
      <c r="E193" s="320"/>
      <c r="F193" s="342" t="s">
        <v>328</v>
      </c>
      <c r="G193" s="320"/>
      <c r="H193" s="320" t="s">
        <v>419</v>
      </c>
      <c r="I193" s="320" t="s">
        <v>357</v>
      </c>
      <c r="J193" s="320"/>
      <c r="K193" s="364"/>
    </row>
    <row r="194" s="1" customFormat="1" ht="15" customHeight="1">
      <c r="B194" s="370"/>
      <c r="C194" s="378"/>
      <c r="D194" s="352"/>
      <c r="E194" s="352"/>
      <c r="F194" s="352"/>
      <c r="G194" s="352"/>
      <c r="H194" s="352"/>
      <c r="I194" s="352"/>
      <c r="J194" s="352"/>
      <c r="K194" s="371"/>
    </row>
    <row r="195" s="1" customFormat="1" ht="18.75" customHeight="1">
      <c r="B195" s="317"/>
      <c r="C195" s="320"/>
      <c r="D195" s="320"/>
      <c r="E195" s="320"/>
      <c r="F195" s="342"/>
      <c r="G195" s="320"/>
      <c r="H195" s="320"/>
      <c r="I195" s="320"/>
      <c r="J195" s="320"/>
      <c r="K195" s="317"/>
    </row>
    <row r="196" s="1" customFormat="1" ht="18.75" customHeight="1">
      <c r="B196" s="317"/>
      <c r="C196" s="320"/>
      <c r="D196" s="320"/>
      <c r="E196" s="320"/>
      <c r="F196" s="342"/>
      <c r="G196" s="320"/>
      <c r="H196" s="320"/>
      <c r="I196" s="320"/>
      <c r="J196" s="320"/>
      <c r="K196" s="317"/>
    </row>
    <row r="197" s="1" customFormat="1" ht="18.75" customHeight="1"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</row>
    <row r="198" s="1" customFormat="1" ht="13.5">
      <c r="B198" s="307"/>
      <c r="C198" s="308"/>
      <c r="D198" s="308"/>
      <c r="E198" s="308"/>
      <c r="F198" s="308"/>
      <c r="G198" s="308"/>
      <c r="H198" s="308"/>
      <c r="I198" s="308"/>
      <c r="J198" s="308"/>
      <c r="K198" s="309"/>
    </row>
    <row r="199" s="1" customFormat="1" ht="21">
      <c r="B199" s="310"/>
      <c r="C199" s="311" t="s">
        <v>420</v>
      </c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5.5" customHeight="1">
      <c r="B200" s="310"/>
      <c r="C200" s="379" t="s">
        <v>421</v>
      </c>
      <c r="D200" s="379"/>
      <c r="E200" s="379"/>
      <c r="F200" s="379" t="s">
        <v>422</v>
      </c>
      <c r="G200" s="380"/>
      <c r="H200" s="379" t="s">
        <v>423</v>
      </c>
      <c r="I200" s="379"/>
      <c r="J200" s="379"/>
      <c r="K200" s="312"/>
    </row>
    <row r="201" s="1" customFormat="1" ht="5.25" customHeight="1">
      <c r="B201" s="343"/>
      <c r="C201" s="340"/>
      <c r="D201" s="340"/>
      <c r="E201" s="340"/>
      <c r="F201" s="340"/>
      <c r="G201" s="320"/>
      <c r="H201" s="340"/>
      <c r="I201" s="340"/>
      <c r="J201" s="340"/>
      <c r="K201" s="364"/>
    </row>
    <row r="202" s="1" customFormat="1" ht="15" customHeight="1">
      <c r="B202" s="343"/>
      <c r="C202" s="320" t="s">
        <v>413</v>
      </c>
      <c r="D202" s="320"/>
      <c r="E202" s="320"/>
      <c r="F202" s="342" t="s">
        <v>47</v>
      </c>
      <c r="G202" s="320"/>
      <c r="H202" s="320" t="s">
        <v>424</v>
      </c>
      <c r="I202" s="320"/>
      <c r="J202" s="320"/>
      <c r="K202" s="364"/>
    </row>
    <row r="203" s="1" customFormat="1" ht="15" customHeight="1">
      <c r="B203" s="343"/>
      <c r="C203" s="349"/>
      <c r="D203" s="320"/>
      <c r="E203" s="320"/>
      <c r="F203" s="342" t="s">
        <v>48</v>
      </c>
      <c r="G203" s="320"/>
      <c r="H203" s="320" t="s">
        <v>425</v>
      </c>
      <c r="I203" s="320"/>
      <c r="J203" s="320"/>
      <c r="K203" s="364"/>
    </row>
    <row r="204" s="1" customFormat="1" ht="15" customHeight="1">
      <c r="B204" s="343"/>
      <c r="C204" s="349"/>
      <c r="D204" s="320"/>
      <c r="E204" s="320"/>
      <c r="F204" s="342" t="s">
        <v>51</v>
      </c>
      <c r="G204" s="320"/>
      <c r="H204" s="320" t="s">
        <v>426</v>
      </c>
      <c r="I204" s="320"/>
      <c r="J204" s="320"/>
      <c r="K204" s="364"/>
    </row>
    <row r="205" s="1" customFormat="1" ht="15" customHeight="1">
      <c r="B205" s="343"/>
      <c r="C205" s="320"/>
      <c r="D205" s="320"/>
      <c r="E205" s="320"/>
      <c r="F205" s="342" t="s">
        <v>49</v>
      </c>
      <c r="G205" s="320"/>
      <c r="H205" s="320" t="s">
        <v>427</v>
      </c>
      <c r="I205" s="320"/>
      <c r="J205" s="320"/>
      <c r="K205" s="364"/>
    </row>
    <row r="206" s="1" customFormat="1" ht="15" customHeight="1">
      <c r="B206" s="343"/>
      <c r="C206" s="320"/>
      <c r="D206" s="320"/>
      <c r="E206" s="320"/>
      <c r="F206" s="342" t="s">
        <v>50</v>
      </c>
      <c r="G206" s="320"/>
      <c r="H206" s="320" t="s">
        <v>428</v>
      </c>
      <c r="I206" s="320"/>
      <c r="J206" s="320"/>
      <c r="K206" s="364"/>
    </row>
    <row r="207" s="1" customFormat="1" ht="15" customHeight="1">
      <c r="B207" s="343"/>
      <c r="C207" s="320"/>
      <c r="D207" s="320"/>
      <c r="E207" s="320"/>
      <c r="F207" s="342"/>
      <c r="G207" s="320"/>
      <c r="H207" s="320"/>
      <c r="I207" s="320"/>
      <c r="J207" s="320"/>
      <c r="K207" s="364"/>
    </row>
    <row r="208" s="1" customFormat="1" ht="15" customHeight="1">
      <c r="B208" s="343"/>
      <c r="C208" s="320" t="s">
        <v>369</v>
      </c>
      <c r="D208" s="320"/>
      <c r="E208" s="320"/>
      <c r="F208" s="342" t="s">
        <v>85</v>
      </c>
      <c r="G208" s="320"/>
      <c r="H208" s="320" t="s">
        <v>429</v>
      </c>
      <c r="I208" s="320"/>
      <c r="J208" s="320"/>
      <c r="K208" s="364"/>
    </row>
    <row r="209" s="1" customFormat="1" ht="15" customHeight="1">
      <c r="B209" s="343"/>
      <c r="C209" s="349"/>
      <c r="D209" s="320"/>
      <c r="E209" s="320"/>
      <c r="F209" s="342" t="s">
        <v>267</v>
      </c>
      <c r="G209" s="320"/>
      <c r="H209" s="320" t="s">
        <v>268</v>
      </c>
      <c r="I209" s="320"/>
      <c r="J209" s="320"/>
      <c r="K209" s="364"/>
    </row>
    <row r="210" s="1" customFormat="1" ht="15" customHeight="1">
      <c r="B210" s="343"/>
      <c r="C210" s="320"/>
      <c r="D210" s="320"/>
      <c r="E210" s="320"/>
      <c r="F210" s="342" t="s">
        <v>265</v>
      </c>
      <c r="G210" s="320"/>
      <c r="H210" s="320" t="s">
        <v>430</v>
      </c>
      <c r="I210" s="320"/>
      <c r="J210" s="320"/>
      <c r="K210" s="364"/>
    </row>
    <row r="211" s="1" customFormat="1" ht="15" customHeight="1">
      <c r="B211" s="381"/>
      <c r="C211" s="349"/>
      <c r="D211" s="349"/>
      <c r="E211" s="349"/>
      <c r="F211" s="342" t="s">
        <v>269</v>
      </c>
      <c r="G211" s="327"/>
      <c r="H211" s="368" t="s">
        <v>90</v>
      </c>
      <c r="I211" s="368"/>
      <c r="J211" s="368"/>
      <c r="K211" s="382"/>
    </row>
    <row r="212" s="1" customFormat="1" ht="15" customHeight="1">
      <c r="B212" s="381"/>
      <c r="C212" s="349"/>
      <c r="D212" s="349"/>
      <c r="E212" s="349"/>
      <c r="F212" s="342" t="s">
        <v>216</v>
      </c>
      <c r="G212" s="327"/>
      <c r="H212" s="368" t="s">
        <v>431</v>
      </c>
      <c r="I212" s="368"/>
      <c r="J212" s="368"/>
      <c r="K212" s="382"/>
    </row>
    <row r="213" s="1" customFormat="1" ht="15" customHeight="1">
      <c r="B213" s="381"/>
      <c r="C213" s="349"/>
      <c r="D213" s="349"/>
      <c r="E213" s="349"/>
      <c r="F213" s="383"/>
      <c r="G213" s="327"/>
      <c r="H213" s="384"/>
      <c r="I213" s="384"/>
      <c r="J213" s="384"/>
      <c r="K213" s="382"/>
    </row>
    <row r="214" s="1" customFormat="1" ht="15" customHeight="1">
      <c r="B214" s="381"/>
      <c r="C214" s="320" t="s">
        <v>393</v>
      </c>
      <c r="D214" s="349"/>
      <c r="E214" s="349"/>
      <c r="F214" s="342">
        <v>1</v>
      </c>
      <c r="G214" s="327"/>
      <c r="H214" s="368" t="s">
        <v>432</v>
      </c>
      <c r="I214" s="368"/>
      <c r="J214" s="368"/>
      <c r="K214" s="382"/>
    </row>
    <row r="215" s="1" customFormat="1" ht="15" customHeight="1">
      <c r="B215" s="381"/>
      <c r="C215" s="349"/>
      <c r="D215" s="349"/>
      <c r="E215" s="349"/>
      <c r="F215" s="342">
        <v>2</v>
      </c>
      <c r="G215" s="327"/>
      <c r="H215" s="368" t="s">
        <v>433</v>
      </c>
      <c r="I215" s="368"/>
      <c r="J215" s="368"/>
      <c r="K215" s="382"/>
    </row>
    <row r="216" s="1" customFormat="1" ht="15" customHeight="1">
      <c r="B216" s="381"/>
      <c r="C216" s="349"/>
      <c r="D216" s="349"/>
      <c r="E216" s="349"/>
      <c r="F216" s="342">
        <v>3</v>
      </c>
      <c r="G216" s="327"/>
      <c r="H216" s="368" t="s">
        <v>434</v>
      </c>
      <c r="I216" s="368"/>
      <c r="J216" s="368"/>
      <c r="K216" s="382"/>
    </row>
    <row r="217" s="1" customFormat="1" ht="15" customHeight="1">
      <c r="B217" s="381"/>
      <c r="C217" s="349"/>
      <c r="D217" s="349"/>
      <c r="E217" s="349"/>
      <c r="F217" s="342">
        <v>4</v>
      </c>
      <c r="G217" s="327"/>
      <c r="H217" s="368" t="s">
        <v>435</v>
      </c>
      <c r="I217" s="368"/>
      <c r="J217" s="368"/>
      <c r="K217" s="382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2020-08-03T12:39:49Z</dcterms:created>
  <dcterms:modified xsi:type="dcterms:W3CDTF">2020-08-03T12:39:52Z</dcterms:modified>
</cp:coreProperties>
</file>