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zpo\Documents\ZAKAZKY\16-2022\051_Hrbitov Slapanice_Kube\Cena 220828\"/>
    </mc:Choice>
  </mc:AlternateContent>
  <xr:revisionPtr revIDLastSave="0" documentId="8_{2A5B353A-2574-4C03-990B-487702B3D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2051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22051001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22051001 Pol'!$A$1:$Y$347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H42" i="1" s="1"/>
  <c r="I42" i="1" s="1"/>
  <c r="G41" i="1"/>
  <c r="H41" i="1" s="1"/>
  <c r="I41" i="1" s="1"/>
  <c r="F41" i="1"/>
  <c r="G39" i="1"/>
  <c r="F39" i="1"/>
  <c r="G346" i="12"/>
  <c r="BA247" i="12"/>
  <c r="BA223" i="12"/>
  <c r="BA202" i="12"/>
  <c r="BA151" i="12"/>
  <c r="BA148" i="12"/>
  <c r="BA136" i="12"/>
  <c r="BA100" i="12"/>
  <c r="BA98" i="12"/>
  <c r="BA95" i="12"/>
  <c r="BA92" i="12"/>
  <c r="BA84" i="12"/>
  <c r="BA76" i="12"/>
  <c r="BA43" i="12"/>
  <c r="BA18" i="12"/>
  <c r="BA13" i="12"/>
  <c r="G9" i="12"/>
  <c r="I9" i="12"/>
  <c r="I8" i="12" s="1"/>
  <c r="K9" i="12"/>
  <c r="M9" i="12"/>
  <c r="O9" i="12"/>
  <c r="O8" i="12" s="1"/>
  <c r="Q9" i="12"/>
  <c r="Q8" i="12" s="1"/>
  <c r="V9" i="12"/>
  <c r="G12" i="12"/>
  <c r="M12" i="12" s="1"/>
  <c r="I12" i="12"/>
  <c r="K12" i="12"/>
  <c r="K8" i="12" s="1"/>
  <c r="O12" i="12"/>
  <c r="Q12" i="12"/>
  <c r="V12" i="12"/>
  <c r="G17" i="12"/>
  <c r="I17" i="12"/>
  <c r="K17" i="12"/>
  <c r="M17" i="12"/>
  <c r="O17" i="12"/>
  <c r="Q17" i="12"/>
  <c r="V17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9" i="12"/>
  <c r="M39" i="12" s="1"/>
  <c r="I39" i="12"/>
  <c r="K39" i="12"/>
  <c r="O39" i="12"/>
  <c r="Q39" i="12"/>
  <c r="V39" i="12"/>
  <c r="V8" i="12" s="1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G49" i="12"/>
  <c r="M49" i="12" s="1"/>
  <c r="M48" i="12" s="1"/>
  <c r="I49" i="12"/>
  <c r="K49" i="12"/>
  <c r="K48" i="12" s="1"/>
  <c r="O49" i="12"/>
  <c r="O48" i="12" s="1"/>
  <c r="Q49" i="12"/>
  <c r="Q48" i="12" s="1"/>
  <c r="V49" i="12"/>
  <c r="V48" i="12" s="1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G58" i="12"/>
  <c r="I58" i="12"/>
  <c r="K58" i="12"/>
  <c r="M58" i="12"/>
  <c r="O58" i="12"/>
  <c r="Q58" i="12"/>
  <c r="V58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5" i="12"/>
  <c r="M75" i="12" s="1"/>
  <c r="I75" i="12"/>
  <c r="I74" i="12" s="1"/>
  <c r="K75" i="12"/>
  <c r="O75" i="12"/>
  <c r="O74" i="12" s="1"/>
  <c r="Q75" i="12"/>
  <c r="Q74" i="12" s="1"/>
  <c r="V75" i="12"/>
  <c r="G83" i="12"/>
  <c r="M83" i="12" s="1"/>
  <c r="I83" i="12"/>
  <c r="K83" i="12"/>
  <c r="K74" i="12" s="1"/>
  <c r="O83" i="12"/>
  <c r="Q83" i="12"/>
  <c r="V83" i="12"/>
  <c r="G91" i="12"/>
  <c r="I91" i="12"/>
  <c r="K91" i="12"/>
  <c r="M91" i="12"/>
  <c r="O91" i="12"/>
  <c r="Q91" i="12"/>
  <c r="V91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V74" i="12" s="1"/>
  <c r="G101" i="12"/>
  <c r="I101" i="12"/>
  <c r="K101" i="12"/>
  <c r="M101" i="12"/>
  <c r="O101" i="12"/>
  <c r="Q101" i="12"/>
  <c r="V101" i="12"/>
  <c r="G104" i="12"/>
  <c r="AF346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O116" i="12"/>
  <c r="G117" i="12"/>
  <c r="I117" i="12"/>
  <c r="I116" i="12" s="1"/>
  <c r="K117" i="12"/>
  <c r="M117" i="12"/>
  <c r="O117" i="12"/>
  <c r="Q117" i="12"/>
  <c r="Q116" i="12" s="1"/>
  <c r="V117" i="12"/>
  <c r="G121" i="12"/>
  <c r="M121" i="12" s="1"/>
  <c r="I121" i="12"/>
  <c r="K121" i="12"/>
  <c r="K116" i="12" s="1"/>
  <c r="O121" i="12"/>
  <c r="Q121" i="12"/>
  <c r="V121" i="12"/>
  <c r="V116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9" i="12"/>
  <c r="G138" i="12" s="1"/>
  <c r="I139" i="12"/>
  <c r="I138" i="12" s="1"/>
  <c r="K139" i="12"/>
  <c r="M139" i="12"/>
  <c r="O139" i="12"/>
  <c r="O138" i="12" s="1"/>
  <c r="Q139" i="12"/>
  <c r="V139" i="12"/>
  <c r="V138" i="12" s="1"/>
  <c r="G142" i="12"/>
  <c r="I142" i="12"/>
  <c r="K142" i="12"/>
  <c r="M142" i="12"/>
  <c r="O142" i="12"/>
  <c r="Q142" i="12"/>
  <c r="Q138" i="12" s="1"/>
  <c r="V142" i="12"/>
  <c r="G144" i="12"/>
  <c r="I144" i="12"/>
  <c r="K144" i="12"/>
  <c r="M144" i="12"/>
  <c r="O144" i="12"/>
  <c r="Q144" i="12"/>
  <c r="V144" i="12"/>
  <c r="G147" i="12"/>
  <c r="I147" i="12"/>
  <c r="K147" i="12"/>
  <c r="M147" i="12"/>
  <c r="O147" i="12"/>
  <c r="Q147" i="12"/>
  <c r="V147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K138" i="12" s="1"/>
  <c r="O155" i="12"/>
  <c r="Q155" i="12"/>
  <c r="V155" i="12"/>
  <c r="G158" i="12"/>
  <c r="I158" i="12"/>
  <c r="K158" i="12"/>
  <c r="M158" i="12"/>
  <c r="O158" i="12"/>
  <c r="Q158" i="12"/>
  <c r="V158" i="12"/>
  <c r="G161" i="12"/>
  <c r="I161" i="12"/>
  <c r="K161" i="12"/>
  <c r="M161" i="12"/>
  <c r="O161" i="12"/>
  <c r="Q161" i="12"/>
  <c r="V161" i="12"/>
  <c r="G164" i="12"/>
  <c r="I164" i="12"/>
  <c r="K164" i="12"/>
  <c r="M164" i="12"/>
  <c r="O164" i="12"/>
  <c r="Q164" i="12"/>
  <c r="V164" i="12"/>
  <c r="G168" i="12"/>
  <c r="I168" i="12"/>
  <c r="K168" i="12"/>
  <c r="M168" i="12"/>
  <c r="O168" i="12"/>
  <c r="Q168" i="12"/>
  <c r="V168" i="12"/>
  <c r="G173" i="12"/>
  <c r="I173" i="12"/>
  <c r="K173" i="12"/>
  <c r="M173" i="12"/>
  <c r="O173" i="12"/>
  <c r="Q173" i="12"/>
  <c r="V173" i="12"/>
  <c r="G175" i="12"/>
  <c r="O175" i="12"/>
  <c r="G176" i="12"/>
  <c r="M176" i="12" s="1"/>
  <c r="M175" i="12" s="1"/>
  <c r="I176" i="12"/>
  <c r="I175" i="12" s="1"/>
  <c r="K176" i="12"/>
  <c r="O176" i="12"/>
  <c r="Q176" i="12"/>
  <c r="Q175" i="12" s="1"/>
  <c r="V176" i="12"/>
  <c r="V175" i="12" s="1"/>
  <c r="G185" i="12"/>
  <c r="M185" i="12" s="1"/>
  <c r="I185" i="12"/>
  <c r="K185" i="12"/>
  <c r="K175" i="12" s="1"/>
  <c r="O185" i="12"/>
  <c r="Q185" i="12"/>
  <c r="V185" i="12"/>
  <c r="G190" i="12"/>
  <c r="I190" i="12"/>
  <c r="K190" i="12"/>
  <c r="M190" i="12"/>
  <c r="O190" i="12"/>
  <c r="Q190" i="12"/>
  <c r="V190" i="12"/>
  <c r="G193" i="12"/>
  <c r="M193" i="12"/>
  <c r="O193" i="12"/>
  <c r="G194" i="12"/>
  <c r="I194" i="12"/>
  <c r="I193" i="12" s="1"/>
  <c r="K194" i="12"/>
  <c r="K193" i="12" s="1"/>
  <c r="M194" i="12"/>
  <c r="O194" i="12"/>
  <c r="Q194" i="12"/>
  <c r="Q193" i="12" s="1"/>
  <c r="V194" i="12"/>
  <c r="G198" i="12"/>
  <c r="I198" i="12"/>
  <c r="K198" i="12"/>
  <c r="M198" i="12"/>
  <c r="O198" i="12"/>
  <c r="Q198" i="12"/>
  <c r="V198" i="12"/>
  <c r="V193" i="12" s="1"/>
  <c r="V200" i="12"/>
  <c r="G201" i="12"/>
  <c r="G200" i="12" s="1"/>
  <c r="I201" i="12"/>
  <c r="I200" i="12" s="1"/>
  <c r="K201" i="12"/>
  <c r="K200" i="12" s="1"/>
  <c r="O201" i="12"/>
  <c r="O200" i="12" s="1"/>
  <c r="Q201" i="12"/>
  <c r="Q200" i="12" s="1"/>
  <c r="V201" i="12"/>
  <c r="G203" i="12"/>
  <c r="I203" i="12"/>
  <c r="G204" i="12"/>
  <c r="M204" i="12" s="1"/>
  <c r="M203" i="12" s="1"/>
  <c r="I204" i="12"/>
  <c r="K204" i="12"/>
  <c r="K203" i="12" s="1"/>
  <c r="O204" i="12"/>
  <c r="O203" i="12" s="1"/>
  <c r="Q204" i="12"/>
  <c r="V204" i="12"/>
  <c r="V203" i="12" s="1"/>
  <c r="G213" i="12"/>
  <c r="I213" i="12"/>
  <c r="K213" i="12"/>
  <c r="M213" i="12"/>
  <c r="O213" i="12"/>
  <c r="Q213" i="12"/>
  <c r="V213" i="12"/>
  <c r="G215" i="12"/>
  <c r="I215" i="12"/>
  <c r="K215" i="12"/>
  <c r="M215" i="12"/>
  <c r="O215" i="12"/>
  <c r="Q215" i="12"/>
  <c r="V215" i="12"/>
  <c r="G219" i="12"/>
  <c r="I219" i="12"/>
  <c r="K219" i="12"/>
  <c r="M219" i="12"/>
  <c r="O219" i="12"/>
  <c r="Q219" i="12"/>
  <c r="Q203" i="12" s="1"/>
  <c r="V219" i="12"/>
  <c r="G222" i="12"/>
  <c r="I222" i="12"/>
  <c r="K222" i="12"/>
  <c r="M222" i="12"/>
  <c r="O222" i="12"/>
  <c r="Q222" i="12"/>
  <c r="V222" i="12"/>
  <c r="G227" i="12"/>
  <c r="I227" i="12"/>
  <c r="K227" i="12"/>
  <c r="M227" i="12"/>
  <c r="O227" i="12"/>
  <c r="Q227" i="12"/>
  <c r="V227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K242" i="12" s="1"/>
  <c r="O243" i="12"/>
  <c r="O242" i="12" s="1"/>
  <c r="Q243" i="12"/>
  <c r="V243" i="12"/>
  <c r="V242" i="12" s="1"/>
  <c r="G246" i="12"/>
  <c r="I246" i="12"/>
  <c r="K246" i="12"/>
  <c r="M246" i="12"/>
  <c r="O246" i="12"/>
  <c r="Q246" i="12"/>
  <c r="V246" i="12"/>
  <c r="G253" i="12"/>
  <c r="I253" i="12"/>
  <c r="K253" i="12"/>
  <c r="M253" i="12"/>
  <c r="O253" i="12"/>
  <c r="Q253" i="12"/>
  <c r="V253" i="12"/>
  <c r="G258" i="12"/>
  <c r="I258" i="12"/>
  <c r="K258" i="12"/>
  <c r="M258" i="12"/>
  <c r="O258" i="12"/>
  <c r="Q258" i="12"/>
  <c r="Q242" i="12" s="1"/>
  <c r="V258" i="12"/>
  <c r="G262" i="12"/>
  <c r="I262" i="12"/>
  <c r="K262" i="12"/>
  <c r="M262" i="12"/>
  <c r="O262" i="12"/>
  <c r="Q262" i="12"/>
  <c r="V262" i="12"/>
  <c r="G264" i="12"/>
  <c r="I264" i="12"/>
  <c r="K264" i="12"/>
  <c r="M264" i="12"/>
  <c r="O264" i="12"/>
  <c r="Q264" i="12"/>
  <c r="V264" i="12"/>
  <c r="G269" i="12"/>
  <c r="M269" i="12" s="1"/>
  <c r="I269" i="12"/>
  <c r="K269" i="12"/>
  <c r="O269" i="12"/>
  <c r="Q269" i="12"/>
  <c r="V269" i="12"/>
  <c r="G275" i="12"/>
  <c r="M275" i="12" s="1"/>
  <c r="I275" i="12"/>
  <c r="I242" i="12" s="1"/>
  <c r="K275" i="12"/>
  <c r="O275" i="12"/>
  <c r="Q275" i="12"/>
  <c r="V275" i="12"/>
  <c r="G281" i="12"/>
  <c r="M281" i="12" s="1"/>
  <c r="I281" i="12"/>
  <c r="K281" i="12"/>
  <c r="O281" i="12"/>
  <c r="Q281" i="12"/>
  <c r="V281" i="12"/>
  <c r="G285" i="12"/>
  <c r="I285" i="12"/>
  <c r="K285" i="12"/>
  <c r="M285" i="12"/>
  <c r="O285" i="12"/>
  <c r="Q285" i="12"/>
  <c r="V285" i="12"/>
  <c r="G289" i="12"/>
  <c r="I289" i="12"/>
  <c r="K289" i="12"/>
  <c r="M289" i="12"/>
  <c r="O289" i="12"/>
  <c r="Q289" i="12"/>
  <c r="V289" i="12"/>
  <c r="G292" i="12"/>
  <c r="I292" i="12"/>
  <c r="K292" i="12"/>
  <c r="M292" i="12"/>
  <c r="O292" i="12"/>
  <c r="Q292" i="12"/>
  <c r="V292" i="12"/>
  <c r="G294" i="12"/>
  <c r="I294" i="12"/>
  <c r="K294" i="12"/>
  <c r="M294" i="12"/>
  <c r="O294" i="12"/>
  <c r="Q294" i="12"/>
  <c r="V294" i="12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I304" i="12"/>
  <c r="K304" i="12"/>
  <c r="M304" i="12"/>
  <c r="O304" i="12"/>
  <c r="Q304" i="12"/>
  <c r="V304" i="12"/>
  <c r="G306" i="12"/>
  <c r="I306" i="12"/>
  <c r="K306" i="12"/>
  <c r="M306" i="12"/>
  <c r="O306" i="12"/>
  <c r="Q306" i="12"/>
  <c r="V306" i="12"/>
  <c r="I308" i="12"/>
  <c r="O308" i="12"/>
  <c r="Q308" i="12"/>
  <c r="G309" i="12"/>
  <c r="I309" i="12"/>
  <c r="K309" i="12"/>
  <c r="K308" i="12" s="1"/>
  <c r="M309" i="12"/>
  <c r="O309" i="12"/>
  <c r="Q309" i="12"/>
  <c r="V309" i="12"/>
  <c r="V308" i="12" s="1"/>
  <c r="G314" i="12"/>
  <c r="I314" i="12"/>
  <c r="K314" i="12"/>
  <c r="M314" i="12"/>
  <c r="O314" i="12"/>
  <c r="Q314" i="12"/>
  <c r="V314" i="12"/>
  <c r="G320" i="12"/>
  <c r="G308" i="12" s="1"/>
  <c r="I320" i="12"/>
  <c r="K320" i="12"/>
  <c r="O320" i="12"/>
  <c r="Q320" i="12"/>
  <c r="V320" i="12"/>
  <c r="G322" i="12"/>
  <c r="I322" i="12"/>
  <c r="Q322" i="12"/>
  <c r="G323" i="12"/>
  <c r="M323" i="12" s="1"/>
  <c r="M322" i="12" s="1"/>
  <c r="I323" i="12"/>
  <c r="K323" i="12"/>
  <c r="K322" i="12" s="1"/>
  <c r="O323" i="12"/>
  <c r="Q323" i="12"/>
  <c r="V323" i="12"/>
  <c r="V322" i="12" s="1"/>
  <c r="G325" i="12"/>
  <c r="I325" i="12"/>
  <c r="K325" i="12"/>
  <c r="M325" i="12"/>
  <c r="O325" i="12"/>
  <c r="Q325" i="12"/>
  <c r="V325" i="12"/>
  <c r="G326" i="12"/>
  <c r="I326" i="12"/>
  <c r="K326" i="12"/>
  <c r="M326" i="12"/>
  <c r="O326" i="12"/>
  <c r="O322" i="12" s="1"/>
  <c r="Q326" i="12"/>
  <c r="V326" i="12"/>
  <c r="G328" i="12"/>
  <c r="I328" i="12"/>
  <c r="O328" i="12"/>
  <c r="Q328" i="12"/>
  <c r="G329" i="12"/>
  <c r="I329" i="12"/>
  <c r="K329" i="12"/>
  <c r="K328" i="12" s="1"/>
  <c r="M329" i="12"/>
  <c r="M328" i="12" s="1"/>
  <c r="O329" i="12"/>
  <c r="Q329" i="12"/>
  <c r="V329" i="12"/>
  <c r="V328" i="12" s="1"/>
  <c r="G330" i="12"/>
  <c r="I330" i="12"/>
  <c r="K330" i="12"/>
  <c r="M330" i="12"/>
  <c r="O330" i="12"/>
  <c r="Q330" i="12"/>
  <c r="V330" i="12"/>
  <c r="G331" i="12"/>
  <c r="O331" i="12"/>
  <c r="G332" i="12"/>
  <c r="M332" i="12" s="1"/>
  <c r="M331" i="12" s="1"/>
  <c r="I332" i="12"/>
  <c r="I331" i="12" s="1"/>
  <c r="K332" i="12"/>
  <c r="O332" i="12"/>
  <c r="Q332" i="12"/>
  <c r="Q331" i="12" s="1"/>
  <c r="V332" i="12"/>
  <c r="V331" i="12" s="1"/>
  <c r="G333" i="12"/>
  <c r="M333" i="12" s="1"/>
  <c r="I333" i="12"/>
  <c r="K333" i="12"/>
  <c r="K331" i="12" s="1"/>
  <c r="O333" i="12"/>
  <c r="Q333" i="12"/>
  <c r="V333" i="12"/>
  <c r="G334" i="12"/>
  <c r="I334" i="12"/>
  <c r="K334" i="12"/>
  <c r="M334" i="12"/>
  <c r="O334" i="12"/>
  <c r="Q334" i="12"/>
  <c r="V334" i="12"/>
  <c r="O335" i="12"/>
  <c r="G336" i="12"/>
  <c r="M336" i="12" s="1"/>
  <c r="I336" i="12"/>
  <c r="I335" i="12" s="1"/>
  <c r="K336" i="12"/>
  <c r="K335" i="12" s="1"/>
  <c r="O336" i="12"/>
  <c r="Q336" i="12"/>
  <c r="Q335" i="12" s="1"/>
  <c r="V336" i="12"/>
  <c r="G337" i="12"/>
  <c r="I337" i="12"/>
  <c r="K337" i="12"/>
  <c r="M337" i="12"/>
  <c r="O337" i="12"/>
  <c r="Q337" i="12"/>
  <c r="V337" i="12"/>
  <c r="V335" i="12" s="1"/>
  <c r="G338" i="12"/>
  <c r="I338" i="12"/>
  <c r="K338" i="12"/>
  <c r="M338" i="12"/>
  <c r="O338" i="12"/>
  <c r="Q338" i="12"/>
  <c r="V338" i="12"/>
  <c r="G339" i="12"/>
  <c r="M339" i="12" s="1"/>
  <c r="I339" i="12"/>
  <c r="K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K342" i="12"/>
  <c r="V342" i="12"/>
  <c r="G343" i="12"/>
  <c r="G342" i="12" s="1"/>
  <c r="I343" i="12"/>
  <c r="I342" i="12" s="1"/>
  <c r="K343" i="12"/>
  <c r="M343" i="12"/>
  <c r="O343" i="12"/>
  <c r="O342" i="12" s="1"/>
  <c r="Q343" i="12"/>
  <c r="V343" i="12"/>
  <c r="G344" i="12"/>
  <c r="M344" i="12" s="1"/>
  <c r="M342" i="12" s="1"/>
  <c r="I344" i="12"/>
  <c r="K344" i="12"/>
  <c r="O344" i="12"/>
  <c r="Q344" i="12"/>
  <c r="Q342" i="12" s="1"/>
  <c r="V344" i="12"/>
  <c r="AE346" i="12"/>
  <c r="I20" i="1"/>
  <c r="I19" i="1"/>
  <c r="I18" i="1"/>
  <c r="I17" i="1"/>
  <c r="I16" i="1"/>
  <c r="I69" i="1"/>
  <c r="J60" i="1" s="1"/>
  <c r="F43" i="1"/>
  <c r="G43" i="1"/>
  <c r="G25" i="1" s="1"/>
  <c r="A25" i="1" s="1"/>
  <c r="A26" i="1" s="1"/>
  <c r="G26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7" i="1" l="1"/>
  <c r="G28" i="1"/>
  <c r="G23" i="1"/>
  <c r="M138" i="12"/>
  <c r="M335" i="12"/>
  <c r="M116" i="12"/>
  <c r="M8" i="12"/>
  <c r="M242" i="12"/>
  <c r="G74" i="12"/>
  <c r="G8" i="12"/>
  <c r="G242" i="12"/>
  <c r="G116" i="12"/>
  <c r="G335" i="12"/>
  <c r="M320" i="12"/>
  <c r="M308" i="12" s="1"/>
  <c r="M201" i="12"/>
  <c r="M200" i="12" s="1"/>
  <c r="M104" i="12"/>
  <c r="M74" i="12" s="1"/>
  <c r="I21" i="1"/>
  <c r="J54" i="1"/>
  <c r="J65" i="1"/>
  <c r="J58" i="1"/>
  <c r="J55" i="1"/>
  <c r="J59" i="1"/>
  <c r="J63" i="1"/>
  <c r="J67" i="1"/>
  <c r="J53" i="1"/>
  <c r="J61" i="1"/>
  <c r="J62" i="1"/>
  <c r="J56" i="1"/>
  <c r="J64" i="1"/>
  <c r="J68" i="1"/>
  <c r="J66" i="1"/>
  <c r="I39" i="1"/>
  <c r="I43" i="1" s="1"/>
  <c r="A23" i="1" l="1"/>
  <c r="A24" i="1" s="1"/>
  <c r="G24" i="1" s="1"/>
  <c r="A27" i="1" s="1"/>
  <c r="A29" i="1" s="1"/>
  <c r="G29" i="1" s="1"/>
  <c r="G27" i="1" s="1"/>
  <c r="J69" i="1"/>
  <c r="J42" i="1"/>
  <c r="J39" i="1"/>
  <c r="J43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Jerabek</author>
  </authors>
  <commentList>
    <comment ref="S6" authorId="0" shapeId="0" xr:uid="{F1F5CF5B-F997-4444-9151-041180A181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130B17-CA8F-437F-95B5-EA20F9C9F7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<sst xmlns="http://schemas.openxmlformats.org/spreadsheetml/2006/main" count="1535" uniqueCount="526">
  <si>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</si>
  <si>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</si>
  <si>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</si>
  <si>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</si>
  <si>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</si>
  <si>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</si>
  <si>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</si>
  <si>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</si>
  <si>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</si>
  <si>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</si>
  <si>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</si>
  <si>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</si>
  <si>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</si>
  <si>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</si>
  <si>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</si>
  <si>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</si>
  <si>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</si>
  <si>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</si>
  <si>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</si>
  <si>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</si>
  <si>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</si>
  <si>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</si>
  <si>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</si>
  <si>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</si>
  <si>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</si>
  <si>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</si>
  <si>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</si>
  <si>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</si>
  <si>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</si>
  <si>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</si>
  <si>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</si>
  <si>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</si>
  <si>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</si>
  <si>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</si>
  <si>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</si>
  <si>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</si>
  <si>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</si>
  <si>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</si>
  <si>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</si>
  <si>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</si>
  <si>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</si>
  <si>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</si>
  <si>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</si>
  <si>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22051001</t>
  </si>
  <si>
    <t>Stavební část</t>
  </si>
  <si>
    <t>001</t>
  </si>
  <si>
    <t>Objekt:</t>
  </si>
  <si>
    <t>Rozpočet:</t>
  </si>
  <si>
    <t>2022051</t>
  </si>
  <si>
    <t>Rozšíření hřbitova - technické zázemí, Šlapanice</t>
  </si>
  <si>
    <t>Město Šlapanice</t>
  </si>
  <si>
    <t>Masarykovo náměstí 100/7</t>
  </si>
  <si>
    <t>Šlapanice</t>
  </si>
  <si>
    <t>66451</t>
  </si>
  <si>
    <t>00282651</t>
  </si>
  <si>
    <t>CZ00282651</t>
  </si>
  <si>
    <t>KUBE s.r.o.</t>
  </si>
  <si>
    <t>Horova 3121/68</t>
  </si>
  <si>
    <t>Brno-Žabovřesky</t>
  </si>
  <si>
    <t>61600</t>
  </si>
  <si>
    <t>28261950</t>
  </si>
  <si>
    <t>CZ28261950</t>
  </si>
  <si>
    <t>Stavba</t>
  </si>
  <si>
    <t>Stavební objekt</t>
  </si>
  <si>
    <t>Celkem za stavbu</t>
  </si>
  <si>
    <t>CZK</t>
  </si>
  <si>
    <t>#POPS</t>
  </si>
  <si>
    <t>Popis stavby: 2022051 - Rozšíření hřbitova - technické zázemí, Šlapanice</t>
  </si>
  <si>
    <t>#POPO</t>
  </si>
  <si>
    <t>Popis objektu: 001 - Stavební část</t>
  </si>
  <si>
    <t>#POPR</t>
  </si>
  <si>
    <t>Popis rozpočtu: 22051001 - Stavební část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</si>
  <si>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</si>
  <si>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</si>
  <si>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</si>
  <si>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</si>
  <si>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</si>
  <si>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</si>
  <si>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</si>
  <si>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</si>
  <si>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</si>
  <si>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</si>
  <si>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</si>
  <si>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</si>
  <si>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</si>
  <si>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</si>
  <si>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</si>
  <si>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</si>
  <si>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</si>
  <si>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</si>
  <si>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</si>
  <si>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</si>
  <si>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</si>
  <si>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</si>
  <si>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</si>
  <si>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</si>
  <si>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</si>
  <si>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</si>
  <si>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</si>
  <si>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</si>
  <si>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767.1</t>
  </si>
  <si>
    <t>Hliníkové výplně otvorů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</si>
  <si>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</si>
  <si>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</si>
  <si>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</si>
  <si>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</si>
  <si>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</si>
  <si>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</si>
  <si>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</si>
  <si>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</si>
  <si>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</si>
  <si>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</si>
  <si>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</si>
  <si>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</si>
  <si>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</si>
  <si>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</si>
  <si>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</si>
  <si>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</si>
  <si>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</si>
  <si>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</si>
  <si>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</si>
  <si>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</si>
  <si>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</si>
  <si>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</si>
  <si>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</si>
  <si>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</si>
  <si>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</si>
  <si>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</si>
  <si>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</si>
  <si>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</si>
  <si>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</si>
  <si>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</si>
  <si>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</si>
  <si>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</si>
  <si>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</si>
  <si>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122201101R00</t>
  </si>
  <si>
    <t>Odkopávky a  prokopávky nezapažené v hornině 3  do 100 m3</t>
  </si>
  <si>
    <t>m3</t>
  </si>
  <si>
    <t>800-1</t>
  </si>
  <si>
    <t>RTS 22/ II</t>
  </si>
  <si>
    <t>Práce</t>
  </si>
  <si>
    <t>Zelená</t>
  </si>
  <si>
    <t>POL1_</t>
  </si>
  <si>
    <t>s přehozením výkopku na vzdálenost do 3 m nebo s naložením na dopravní prostředek,</t>
  </si>
  <si>
    <t>SPI</t>
  </si>
  <si>
    <t>cca na -0,250 : 0,3*(9,2*6,2+6,6*5,4)</t>
  </si>
  <si>
    <t>VV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</si>
  <si>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</si>
  <si>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</si>
  <si>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</si>
  <si>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mlatová cesta : 296,0*0,2</t>
  </si>
  <si>
    <t>zámková dlažba : (7,9+6,4)*0,24</t>
  </si>
  <si>
    <t>kamenná dlažba : 25,8*0,35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</si>
  <si>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</si>
  <si>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</si>
  <si>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</si>
  <si>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základy : </t>
  </si>
  <si>
    <t>vlevo : 0,9*0,5*9,0</t>
  </si>
  <si>
    <t>0,9*0,4*9,0</t>
  </si>
  <si>
    <t>0,9*0,4*5,1*3</t>
  </si>
  <si>
    <t>vpravo : 0,9*0,5*6,4</t>
  </si>
  <si>
    <t>0,9*0,4*6,4</t>
  </si>
  <si>
    <t>0,9*0,4*4,3*2</t>
  </si>
  <si>
    <t>ruční výkop : -2,0</t>
  </si>
  <si>
    <t>139601102R00</t>
  </si>
  <si>
    <t>Ruční výkop jam, rýh a šachet v hornině 3</t>
  </si>
  <si>
    <t>s přehozením na vzdálenost do 5 m nebo s naložením na ruční dopravní prostředek</t>
  </si>
  <si>
    <t>dočištění výkopů apod. : 2,0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</si>
  <si>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</si>
  <si>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</si>
  <si>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</si>
  <si>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přesun zeminy poblíž místa stavby pro pozdější použití : </t>
  </si>
  <si>
    <t>Odkaz na mn. položky pořadí 1 : 27,80400</t>
  </si>
  <si>
    <t>Odkaz na mn. položky pořadí 2 : 71,66200</t>
  </si>
  <si>
    <t>Odkaz na mn. položky pořadí 3 : 19,07800</t>
  </si>
  <si>
    <t>Odkaz na mn. položky pořadí 4 : 2,00000</t>
  </si>
  <si>
    <t xml:space="preserve">zpět pro zásyp : </t>
  </si>
  <si>
    <t>Odkaz na mn. položky pořadí 8 : 10,00000</t>
  </si>
  <si>
    <t>167101101R00</t>
  </si>
  <si>
    <t>Nakládání, skládání, překládání neulehlého výkopku nakládání výkopku  do 100 m3, z horniny 1 až 4</t>
  </si>
  <si>
    <t xml:space="preserve">pro zásyp : 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</si>
  <si>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</si>
  <si>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</si>
  <si>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</si>
  <si>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</si>
  <si>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Odkaz na mn. položky pořadí 5 : 130,54400</t>
  </si>
  <si>
    <t>174101101R00</t>
  </si>
  <si>
    <t>Zásyp sypaninou se zhutněním jam, šachet, rýh nebo kolem objektů v těchto vykopávkách</t>
  </si>
  <si>
    <t>z jakékoliv horniny s uložením výkopku po vrstvách,</t>
  </si>
  <si>
    <t>předpoklad : 10,0</t>
  </si>
  <si>
    <t>271571111R00</t>
  </si>
  <si>
    <t xml:space="preserve">Polštáře zhutněné pod základy štěrkopísek tříděný,  </t>
  </si>
  <si>
    <t>800-2</t>
  </si>
  <si>
    <t>mezi pasy : 0,15*(5,29*2,47+5,29*5,75+4,49*5,78)</t>
  </si>
  <si>
    <t>273321321R00</t>
  </si>
  <si>
    <t>Beton základových desek železový třídy C 20/25, Beton čerstvý obyčejný;  C 20/25;  prostředí: X0;  cement: CEM I;  Dmax = 22 mm;  S 3</t>
  </si>
  <si>
    <t>801-1</t>
  </si>
  <si>
    <t>bez dodávky a uložení výztuže</t>
  </si>
  <si>
    <t>mezi stěny : 0,15*(5,29*2,47+5,29*5,75+4,49*5,78)</t>
  </si>
  <si>
    <t>273361921R00</t>
  </si>
  <si>
    <t>Výztuž základových desek ze svařovaných sítí</t>
  </si>
  <si>
    <t>t</t>
  </si>
  <si>
    <t>včetně distančních prvků</t>
  </si>
  <si>
    <t xml:space="preserve">6/100/100 : </t>
  </si>
  <si>
    <t>výztuž podkladní desky : 4,44*1,15*(5,29*2,47+5,29*5,75+4,49*5,78)/1000</t>
  </si>
  <si>
    <t>274313621R00</t>
  </si>
  <si>
    <t>Beton základových pasů prostý třídy C 20/25, Beton čerstvý obyčejný;  C 20/25;  prostředí: X0;  cement: CEM I;  Dmax = 22 mm;  S 3</t>
  </si>
  <si>
    <t>základy (betonáž do výkopu +10%) : 21,078*1,1</t>
  </si>
  <si>
    <t>Začátek provozního součtu</t>
  </si>
  <si>
    <t xml:space="preserve">  vlevo : 0,9*0,5*9,0</t>
  </si>
  <si>
    <t xml:space="preserve">  0,9*0,4*9,0</t>
  </si>
  <si>
    <t xml:space="preserve">  0,9*0,4*5,1*3</t>
  </si>
  <si>
    <t xml:space="preserve">  vpravo : 0,9*0,5*6,4</t>
  </si>
  <si>
    <t xml:space="preserve">  0,9*0,4*6,4</t>
  </si>
  <si>
    <t xml:space="preserve">  0,9*0,4*4,3*2</t>
  </si>
  <si>
    <t>Konec provozního součtu</t>
  </si>
  <si>
    <t>274354023R00</t>
  </si>
  <si>
    <t>Bednění prostupu základy průřezu do 0,02 m2, délky prostupu do 1,0 m</t>
  </si>
  <si>
    <t>kus</t>
  </si>
  <si>
    <t>úprava trouby na potřebný rozměr, uložení a  ukotvení trouby v bednění. Včetně dodávky trouby.</t>
  </si>
  <si>
    <t>svislá drážka : 1</t>
  </si>
  <si>
    <t>274354032R00</t>
  </si>
  <si>
    <t>Bednění prostupu základy průřezu do 0,05 m2, délky prostupu do 0,5 m</t>
  </si>
  <si>
    <t>prostupy : 3</t>
  </si>
  <si>
    <t>311321826R00</t>
  </si>
  <si>
    <t>Beton nadzákladových zdí železový pohledový třídy PB 2 v přírodní barvě drtí a přísad z betonu třídy C 30/37, Beton čerstvý obyčejný;  C 30/37;  prostředí: X0;  cement: CEM I;  Dmax = 16 mm;  S 3</t>
  </si>
  <si>
    <t>nosných, výplňových, obkladových, půdních, štítových, poprsních apod. (bez výztuže), s pomocným lešením o výšce podlahy do 1900 mm a pro zatížení 1,5 kPa,</t>
  </si>
  <si>
    <t>stěny : 0,3*4,0*8,8-0,3*(7,8*0,4+2,5*0,4)</t>
  </si>
  <si>
    <t>0,21*4,0*(8,8+5,29*2)-0,21*(0,4*2,9+1,6*3,0)</t>
  </si>
  <si>
    <t>0,16*3,45*5,19-0,16*(1,0*2,35)</t>
  </si>
  <si>
    <t/>
  </si>
  <si>
    <t>0,3*3,8*6,2-0,3*(5,2*0,4)</t>
  </si>
  <si>
    <t>0,21*3,8*(6,2+4,49*2)-0,21*(1,6*3,0)</t>
  </si>
  <si>
    <t>311351805R00</t>
  </si>
  <si>
    <t>Bednění nadzákladových zdí oboustranné za každou stranu pro beton pohledový, zřízení</t>
  </si>
  <si>
    <t>m2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</si>
  <si>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</si>
  <si>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stěny : 2*4,0*8,8</t>
  </si>
  <si>
    <t>2*4,0*(8,8+5,29*2)-2*(1,6*3,0)</t>
  </si>
  <si>
    <t>2*3,45*5,19</t>
  </si>
  <si>
    <t>2*3,8*6,2</t>
  </si>
  <si>
    <t>2*3,8*(6,2+4,49*2)-2*(1,6*3,0)</t>
  </si>
  <si>
    <t>311351806R00</t>
  </si>
  <si>
    <t>Bednění nadzákladových zdí oboustranné za každou stranu pro beton pohledový, odstranění</t>
  </si>
  <si>
    <t>Odkaz na mn. položky pořadí 16 : 404,53900</t>
  </si>
  <si>
    <t>311351901R00</t>
  </si>
  <si>
    <t>Bednění nadzákladových zdí bednění otvoru plochy do 0,5 m2</t>
  </si>
  <si>
    <t>větrací mřížky : 4</t>
  </si>
  <si>
    <t>311351903R00</t>
  </si>
  <si>
    <t>Bednění nadzákladových zdí bednění otvoru plochy do 2,25 m2</t>
  </si>
  <si>
    <t>311351904R00</t>
  </si>
  <si>
    <t>Bednění nadzákladových zdí bednění otvoru plochy do 3,6 m2</t>
  </si>
  <si>
    <t>311362021R00</t>
  </si>
  <si>
    <t>Výztuž nadzákladových zdí ze svařovaných sítí</t>
  </si>
  <si>
    <t>D12-3 stěny : 2593,0/1000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</si>
  <si>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</si>
  <si>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</si>
  <si>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D12-3 stěny a průvlaky : (300,0+170,0)/1000</t>
  </si>
  <si>
    <t>R-311399901</t>
  </si>
  <si>
    <t>Vytvoření spár v pohledovém betonu, dle PD</t>
  </si>
  <si>
    <t>m</t>
  </si>
  <si>
    <t>Vlastní</t>
  </si>
  <si>
    <t>Indiv</t>
  </si>
  <si>
    <t>svislé stěny : 4,0*(3+3+1+1)+8,8*2+5,8*2</t>
  </si>
  <si>
    <t>3,8*(2+2+1+1)+6,2*2+5,0*2</t>
  </si>
  <si>
    <t>-(1,6+1,6+0,4*6)</t>
  </si>
  <si>
    <t>okapová hrana střechy : 13,5</t>
  </si>
  <si>
    <t>R-311399950</t>
  </si>
  <si>
    <t>D+M vylamovací výztuže, 2x10/150</t>
  </si>
  <si>
    <t>1,25*24</t>
  </si>
  <si>
    <t>R-311399951</t>
  </si>
  <si>
    <t>D+M vylamovací výztuže, 2x12/150</t>
  </si>
  <si>
    <t>1,25*18</t>
  </si>
  <si>
    <t>411321826R00</t>
  </si>
  <si>
    <t>Beton stropů železový stropů deskových, desek plochých střech, desek balkónových, desek hřibových stropů včetně hlavic hřibových sloupů, železový (bez výztuže) z betonu pohledového tř. PB2 pevnosti tř.  C 30/37, Beton čerstvý obyčejný;  C 30/37;  prostředí: X0;  cement: CEM I;  Dmax = 22 mm;  S 3</t>
  </si>
  <si>
    <t>D1 : 0,2*(5,29*8,38)</t>
  </si>
  <si>
    <t>D2+D4 : 0,2*(5,8*7,42+0,8*6,2)</t>
  </si>
  <si>
    <t>D3 : 0,2*(4,49*5,78)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</si>
  <si>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</si>
  <si>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</si>
  <si>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</si>
  <si>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D1 : (5,29*8,38)</t>
  </si>
  <si>
    <t>D2+D4 : (5,8*7,42+0,8*6,2)</t>
  </si>
  <si>
    <t>D3 : (4,49*5,78)</t>
  </si>
  <si>
    <t>411351102R00</t>
  </si>
  <si>
    <t>Bednění stropů deskových, balkonových nebo plošných konzol plné, rovné, popř. s náběhy  , odstranění</t>
  </si>
  <si>
    <t>Odkaz na mn. položky pořadí 27 : 118,27840</t>
  </si>
  <si>
    <t>411351801R00</t>
  </si>
  <si>
    <t>Bednění stropů bednění svislých ploch zřízení</t>
  </si>
  <si>
    <t>D2+D4 : (5,8*2+7,42*2+6,2)</t>
  </si>
  <si>
    <t>411351802R00</t>
  </si>
  <si>
    <t>Bednění stropů bednění svislých ploch odstranění</t>
  </si>
  <si>
    <t>Odkaz na mn. položky pořadí 29 : 32,64000</t>
  </si>
  <si>
    <t>411361821R00</t>
  </si>
  <si>
    <t>Výztuž stropů z betonářské oceli 10 505(R), Výztuž ocelová betonářská - tyč;  úprava: střih, ohyb;  povrch: žebírkový;  značka: B500B (1.0439);  d = 12,0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</si>
  <si>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</si>
  <si>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D12-3 stropy : 2230,0/1000</t>
  </si>
  <si>
    <t>564851111RT2</t>
  </si>
  <si>
    <t>Podklad ze štěrkodrti s rozprostřením a zhutněním frakce 0-32 mm, tloušťka po zhutnění 150 mm, Kamenivo nestanovené</t>
  </si>
  <si>
    <t>822-1</t>
  </si>
  <si>
    <t>mlatová cesta : 296,0</t>
  </si>
  <si>
    <t>zámková dlažba : (7,9+6,4)</t>
  </si>
  <si>
    <t>564851111RT4</t>
  </si>
  <si>
    <t>Podklad ze štěrkodrti s rozprostřením a zhutněním frakce 0-63 mm, tloušťka po zhutnění 150 mm, Kamenivo nestanovené</t>
  </si>
  <si>
    <t>kamenná dlažba : 25,8</t>
  </si>
  <si>
    <t>564922105R00</t>
  </si>
  <si>
    <t xml:space="preserve">Mlatový kryt z mechanicky zpevněného kameniva (MZK) frakce 0-4 mm tloušťka po zhutnění 50 mm,  </t>
  </si>
  <si>
    <t>s rozprostřením a zhutněním</t>
  </si>
  <si>
    <t>594111111R00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</si>
  <si>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</si>
  <si>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</si>
  <si>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</si>
  <si>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</si>
  <si>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</si>
  <si>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</si>
  <si>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</si>
  <si>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1,2*2+6,55+5,25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</si>
  <si>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</si>
  <si>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</si>
  <si>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</si>
  <si>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obrubníky ocelové : 228,0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</si>
  <si>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</si>
  <si>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</si>
  <si>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</si>
  <si>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obrubníky betonové : (18,5-4,0)</t>
  </si>
  <si>
    <t>767995101R00</t>
  </si>
  <si>
    <t>Výroba a montáž atypických kovovových doplňků staveb hmotnosti do 5 kg</t>
  </si>
  <si>
    <t>kg</t>
  </si>
  <si>
    <t>800-767</t>
  </si>
  <si>
    <t xml:space="preserve">výroba, kotvení přivaření kotev pro obrubník : </t>
  </si>
  <si>
    <t>kotvení a 2m, 25 cm : 114*0,25*3,14</t>
  </si>
  <si>
    <t>13322750R</t>
  </si>
  <si>
    <t>tyč ocelová tvarovaná plochá válcovaná za tepla S235 (11375); a = 80,0 mm; b = 5,0 mm</t>
  </si>
  <si>
    <t>SPCM</t>
  </si>
  <si>
    <t>Specifikace</t>
  </si>
  <si>
    <t>POL3_</t>
  </si>
  <si>
    <t xml:space="preserve">3,14 kg/m : </t>
  </si>
  <si>
    <t>ocelový obrubník : 228,0*3,14*1,1/1000</t>
  </si>
  <si>
    <t>kotvení a 2m, 25 cm : 114*0,25*3,14*1,1/1000</t>
  </si>
  <si>
    <t>59217010R</t>
  </si>
  <si>
    <t>obrubník silniční materiál beton; l = 1000,0 mm; š = 150,0 mm; h = 250,0 mm; barva přírodní</t>
  </si>
  <si>
    <t xml:space="preserve">  obrubníky betonové : (18,5-4,0)*1,1</t>
  </si>
  <si>
    <t>16</t>
  </si>
  <si>
    <t>592452630R</t>
  </si>
  <si>
    <t>dlažba betonová dvouvrstvá; čtverec; šedá; l = 200 mm; š = 200 mm; tl. 60,0 mm</t>
  </si>
  <si>
    <t>Odkaz na mn. položky pořadí 36 : 14,30000*1,05</t>
  </si>
  <si>
    <t>631313711RM1</t>
  </si>
  <si>
    <t>Mazanina z betonu prostého tl. přes 80 do 120 mm třídy C 25/30 ,  , Beton čerstvý obyčejný;  C 25/30;  prostředí: X0;  cement: CEM I;  Dmax = 22 mm;  S 2</t>
  </si>
  <si>
    <t>(z kameniva) hlazená dřevěným hladítkem</t>
  </si>
  <si>
    <t>Včetně vytvoření dilatačních spár, bez zaplnění.</t>
  </si>
  <si>
    <t>podlaha : 69,2*0,1</t>
  </si>
  <si>
    <t xml:space="preserve">  101_dílna : 30,1</t>
  </si>
  <si>
    <t xml:space="preserve">  102_denní místnost : 13,1</t>
  </si>
  <si>
    <t xml:space="preserve">  103-sklad rakví : 26,0</t>
  </si>
  <si>
    <t>631316115R00</t>
  </si>
  <si>
    <t xml:space="preserve">Mazanina z betonu prostého speciální povrchové úpravy mazanin postřik nových betonových podlah proti prvotnímu vysychání,  </t>
  </si>
  <si>
    <t>101_dílna : 30,1</t>
  </si>
  <si>
    <t>102_denní místnost : 13,1</t>
  </si>
  <si>
    <t>103-sklad rakví : 26,0</t>
  </si>
  <si>
    <t>631316211R00</t>
  </si>
  <si>
    <t>Mazanina z betonu prostého speciální povrchové úpravy mazanin povrchový vsyp strojně hlazený, směsí s křemíkem</t>
  </si>
  <si>
    <t>Odkaz na mn. položky pořadí 45 : 69,20000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</si>
  <si>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</si>
  <si>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</si>
  <si>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</si>
  <si>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</si>
  <si>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801-4</t>
  </si>
  <si>
    <t>zametení venkovních ploch cca : 100,0</t>
  </si>
  <si>
    <t>998012021R00</t>
  </si>
  <si>
    <t>Přesun hmot pro budovy s nosnou konstr. monolit. výšky do 6 m</t>
  </si>
  <si>
    <t>Přesun hmot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</si>
  <si>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</si>
  <si>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</si>
  <si>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>711111006RZ3</t>
  </si>
  <si>
    <t>Provedení izolace proti zemní vlhkosti natěradly za studena na ploše vodorovné asfaltovou penetrační suspenzí, včetně dodávky emulze 0,3 kg/m2, Hmota nátěrová asfaltová; typ: penetrace; funkce: zpevnění povrchu; vrstva: podkladní; exteriér; podklad: kov, beton, keramika, minerální; barva: h...</t>
  </si>
  <si>
    <t>800-711</t>
  </si>
  <si>
    <t xml:space="preserve">HI vodorovná : </t>
  </si>
  <si>
    <t xml:space="preserve">HI svislá (vytažení na stěny) : </t>
  </si>
  <si>
    <t>101_dílna : 0,1*(5,29+5,75)*2</t>
  </si>
  <si>
    <t>102_denní místnost : 0,1*(2,47+5,29)*2</t>
  </si>
  <si>
    <t>103-sklad rakví : 0,1*(5,78+4,49)*2</t>
  </si>
  <si>
    <t>711141559RT2</t>
  </si>
  <si>
    <t xml:space="preserve">Provedení izolace proti zemní vlhkosti pásy přitavením vodorovná, 2 vrstvy, bez dodávky izolačních pásů,  </t>
  </si>
  <si>
    <t>Odkaz na mn. položky pořadí 50 : 75,01400</t>
  </si>
  <si>
    <t>711823121RT7</t>
  </si>
  <si>
    <t>Ochrana konstrukcí nopovou fólií svisle, výška nopu 8 mm, včetně dodávky fólie</t>
  </si>
  <si>
    <t xml:space="preserve">svislé konstrukce z vnější strany prům 500 mm : </t>
  </si>
  <si>
    <t>svislé stěny : 0,5*(8,8*2+5,8*2)</t>
  </si>
  <si>
    <t>0,5*(6,2*2+5,0*2)</t>
  </si>
  <si>
    <t>711823129RT5</t>
  </si>
  <si>
    <t>Ochrana konstrukcí nopovou fólií ukončovací lišta,  , včetně dodávky lišty, Lišta</t>
  </si>
  <si>
    <t>svislé stěny : (8,8*2+5,8*2)</t>
  </si>
  <si>
    <t>(6,2*2+5,0*2)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</si>
  <si>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</si>
  <si>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</si>
  <si>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</si>
  <si>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</si>
  <si>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</si>
  <si>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</si>
  <si>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628522691R</t>
  </si>
  <si>
    <t>pás izolační z modifikovaného asfaltu natavitelný; nosná vložka skelná rohož + Al fólie; horní strana jemný minerální posyp; spodní strana PE fólie; tl. 4,0 mm</t>
  </si>
  <si>
    <t>HI vodorovná : 69,2*2*1,15</t>
  </si>
  <si>
    <t>HI svislá (vytažení na stěny) : 5,814*2*1,2</t>
  </si>
  <si>
    <t xml:space="preserve">  101_dílna : 0,1*(5,29+5,75)*2</t>
  </si>
  <si>
    <t xml:space="preserve">  102_denní místnost : 0,1*(2,47+5,29)*2</t>
  </si>
  <si>
    <t xml:space="preserve">  103-sklad rakví : 0,1*(5,78+4,49)*2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</si>
  <si>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</si>
  <si>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</si>
  <si>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</si>
  <si>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180407111R00</t>
  </si>
  <si>
    <t>Položení travního koberce se zalitím koberce po položení , bez dodávky koberce</t>
  </si>
  <si>
    <t>823-1</t>
  </si>
  <si>
    <t>vegetační střecha 1 : 8,38*5,29</t>
  </si>
  <si>
    <t>vegetační střecha 2 : 5,78*4,49</t>
  </si>
  <si>
    <t>631571010R00</t>
  </si>
  <si>
    <t>Násyp pod podlahy z kameniva bez dodávky materiálu  bez určení tloušťky</t>
  </si>
  <si>
    <t>pod mazaniny a dlažby, popř. na plochých střechách, vodorovný nebo ve spádu, s udusáním a urovnáním povrchu,</t>
  </si>
  <si>
    <t>substrát : 70,2824*0,08</t>
  </si>
  <si>
    <t xml:space="preserve">  vegetační střecha 1 : 8,38*5,29</t>
  </si>
  <si>
    <t xml:space="preserve">  vegetační střecha 2 : 5,78*4,49</t>
  </si>
  <si>
    <t>712311106RZ3</t>
  </si>
  <si>
    <t>Povlakové krytiny střech do 10° za studena asfaltovou penetrační suspenzí, včetně dodávky emulze 0,3 kg/m2, Hmota nátěrová asfaltová; typ: penetrace; funkce: zpevnění povrchu; vrstva: podkladní; exteriér; podklad: kov, beton, keramika, minerální; barva: h...</t>
  </si>
  <si>
    <t>vytažení na atiku : 0,35*(8,38+5,29)*2</t>
  </si>
  <si>
    <t>vytažení na atiku : 0,35*(5,78+4,49)*2</t>
  </si>
  <si>
    <t>712331101R00</t>
  </si>
  <si>
    <t>Povlakové krytiny střech do 10° pásy na sucho 1 vrstva, bez dodávky pásu</t>
  </si>
  <si>
    <t xml:space="preserve">drenážní vrstva : </t>
  </si>
  <si>
    <t>712341559R00</t>
  </si>
  <si>
    <t>Povlakové krytiny střech do 10° pásy přitavením v celé ploše, 1 vrstva, bez dodávky pásu</t>
  </si>
  <si>
    <t>Odkaz na mn. položky pořadí 59 : 87,04040</t>
  </si>
  <si>
    <t>712371801R00</t>
  </si>
  <si>
    <t xml:space="preserve">Povlakové krytiny střech do 10° termoplasty volně položené,  ,  , bez dodávky fólie,  </t>
  </si>
  <si>
    <t>712378006R00</t>
  </si>
  <si>
    <t>Povlakové krytiny střech do 10° termoplasty Doplňkové konstrukce k povlakovým krytinám z fólií rohová lišta vnější, RŠ 100 mm, z pozinkovaného plechu s povrchovou úpravou PVC, Lišta</t>
  </si>
  <si>
    <t xml:space="preserve">  včetně dodávek výrobků</t>
  </si>
  <si>
    <t>Úprava délky a připevnění rohové lišty natloukacími hmoždinkami včetně dodávky lišty.</t>
  </si>
  <si>
    <t xml:space="preserve">rohy : </t>
  </si>
  <si>
    <t>vytažení na atiku : (8,38+5,29)*2</t>
  </si>
  <si>
    <t>vytažení na atiku : (5,78+4,49)*2</t>
  </si>
  <si>
    <t>712378007R00</t>
  </si>
  <si>
    <t>Povlakové krytiny střech do 10° termoplasty Doplňkové konstrukce k povlakovým krytinám z fólií rohová lišta vnitřní, RŠ 100 mm, z pozinkovaného plechu s povrchovou úpravou PVC, Lišta</t>
  </si>
  <si>
    <t xml:space="preserve">kouty : </t>
  </si>
  <si>
    <t>712391171R00</t>
  </si>
  <si>
    <t>Textílie na střechách do 10° podkladní, položení - bez dodávky textílie</t>
  </si>
  <si>
    <t xml:space="preserve">filtrační vrstva : </t>
  </si>
  <si>
    <t>712391172R00</t>
  </si>
  <si>
    <t>Textílie na střechách do 10° ochranná, položení - bez dodávky textílie</t>
  </si>
  <si>
    <t xml:space="preserve">ochranná vrstva : </t>
  </si>
  <si>
    <t>712111111R0X</t>
  </si>
  <si>
    <t>Hydroizolační nátěr střech, cementový podklad</t>
  </si>
  <si>
    <t>střecha : 22,0*5,8</t>
  </si>
  <si>
    <t>odpočet vegetačních střech : -(8,38*5,29+5,78*4,49)</t>
  </si>
  <si>
    <t>00590010R</t>
  </si>
  <si>
    <t>travní koberec š = 110,0 cm; l = 200,0 cm; složení rozchodník</t>
  </si>
  <si>
    <t>Odkaz na mn. položky pořadí 57 : 70,28240*1,1</t>
  </si>
  <si>
    <t>10371505R</t>
  </si>
  <si>
    <t>substrát pro zakládání střešních zahrad a vegetačních střech s výškou vegetačního substrátu od 60 do 200 mm; balení balení po 2 m3</t>
  </si>
  <si>
    <t>Odkaz na mn. položky pořadí 58 : 5,62259*1,1</t>
  </si>
  <si>
    <t>283221351R</t>
  </si>
  <si>
    <t>fólie izolační střešní hydroizolační; tloušťka 1,80 mm; plošná hmotnost 1 800 g/m2; PE rohož, polyolefínová; µ = 150000,0</t>
  </si>
  <si>
    <t>Odkaz na mn. položky pořadí 62 : 87,04040*1,15</t>
  </si>
  <si>
    <t>28325039R</t>
  </si>
  <si>
    <t>fólie konstrukční perforovaná, drenážní, tvarovaná; HDPE; plošná hmotnost 760 g/m2; tloušťka 0,80 mm; š = 1 400,0 mm; l = 20 000 mm; s nopy; výška nopů 9,0 mm; 3,00 l/m2</t>
  </si>
  <si>
    <t>Odkaz na mn. položky pořadí 60 : 70,28240*1,15</t>
  </si>
  <si>
    <t>62836163.AR</t>
  </si>
  <si>
    <t>pás izolační z oxidovaného asfaltu natavitelný; nosná vložka hliníková fólie; horní strana jemný minerální posyp; spodní strana PE fólie; tl. 3,5 mm</t>
  </si>
  <si>
    <t>Odkaz na mn. položky pořadí 61 : 87,04040*1,15</t>
  </si>
  <si>
    <t>69366197R</t>
  </si>
  <si>
    <t>geotextilie PP; funkce separační, ochranná, výztužná, filtrační; plošná hmotnost 200 g/m2; zpevněná oboustranně</t>
  </si>
  <si>
    <t>Odkaz na mn. položky pořadí 65 : 70,28240*1,15</t>
  </si>
  <si>
    <t>69366198R</t>
  </si>
  <si>
    <t>geotextilie PP; funkce separační, ochranná, výztužná, filtrační; plošná hmotnost 300 g/m2; zpevněná oboustranně</t>
  </si>
  <si>
    <t>Odkaz na mn. položky pořadí 66 : 70,28240*1,15</t>
  </si>
  <si>
    <t>998712101R00</t>
  </si>
  <si>
    <t>Přesun hmot pro povlakové krytiny v objektech výšky do 6 m</t>
  </si>
  <si>
    <t>50 m vodorovně</t>
  </si>
  <si>
    <t>713141125R00</t>
  </si>
  <si>
    <t>Montáž tepelné izolace plochých střech desky, na lepidlo</t>
  </si>
  <si>
    <t>800-713</t>
  </si>
  <si>
    <t>Včetně očištění podkladu od nesoudržných vrstev.</t>
  </si>
  <si>
    <t xml:space="preserve">spádová vrstva : </t>
  </si>
  <si>
    <t>28375972R</t>
  </si>
  <si>
    <t>deska spádová, klín EPS 150; pěnový polystyren; součinitel tepelné vodivosti 0,035 W/mK</t>
  </si>
  <si>
    <t>spádová vrstva : 70,2824*(0,02+0,19)/2*1,1</t>
  </si>
  <si>
    <t>998713101R00</t>
  </si>
  <si>
    <t>Přesun hmot pro izolace tepelné v objektech výšky do 6 m</t>
  </si>
  <si>
    <t>764819102R00</t>
  </si>
  <si>
    <t>Odpadní trouby čtvercové, délka strany 100 mm, z lakovaného pozinkovaného plechu,  , dodávka a montáž</t>
  </si>
  <si>
    <t>800-764</t>
  </si>
  <si>
    <t>D03 : 6,8*2</t>
  </si>
  <si>
    <t>764815831R00</t>
  </si>
  <si>
    <t>Ostatní prvky ke žlabům a odpadním troubám kotlík žlabový čtyřhranný o rozměru 200x250x350 mm, z lakovaného pozinkovaného plechu,  , dodávka a montáž</t>
  </si>
  <si>
    <t>998764101R00</t>
  </si>
  <si>
    <t>Přesun hmot pro konstrukce klempířské v objektech výšky do 6 m</t>
  </si>
  <si>
    <t>DV 01</t>
  </si>
  <si>
    <t>D+M dveře 1600/3000 mm, zárubeň, kování, HPL křídla, kompletní provedení</t>
  </si>
  <si>
    <t>DV 02</t>
  </si>
  <si>
    <t>D+M dveře 1000/2350 mm, zárubeň, kování, HPL křídlo, kompletní provedení</t>
  </si>
  <si>
    <t>O01</t>
  </si>
  <si>
    <t>D+M okno jednodílné fix 500/3000 mm, bezpečnostní sklo, kompletní provedení</t>
  </si>
  <si>
    <t>O02</t>
  </si>
  <si>
    <t>D+M okno tříodílné fix 6950/500+550/500+500/3000 mm, bezpečnostní sklo, kompletní provedení</t>
  </si>
  <si>
    <t>O03</t>
  </si>
  <si>
    <t>D+M okno jednodílné fix 5300/500 mm, bezpečnostní sklo, kompletní provedení</t>
  </si>
  <si>
    <t>D01</t>
  </si>
  <si>
    <t>D+M bezpečnostní přepad střechy 50/150 mm, PVC, integrovaná manžeta, kompletní provedení</t>
  </si>
  <si>
    <t>D02</t>
  </si>
  <si>
    <t>D+M boční vpust střechy DN 100, PVC, integrovaná manžeta, kompletní provedení</t>
  </si>
  <si>
    <t>D04</t>
  </si>
  <si>
    <t>D+M větrací mřížka s vnitřní žaluzií 100/100 mm, kompletní provedení</t>
  </si>
  <si>
    <t>D05</t>
  </si>
  <si>
    <t>D+M plotový dílec, rám s tahokovem, cca 1200/1800 mm, napojení na zdi, kompletní provedení</t>
  </si>
  <si>
    <t>PO 01</t>
  </si>
  <si>
    <t>D+M autonomní hlásič kouře</t>
  </si>
  <si>
    <t>PO 02</t>
  </si>
  <si>
    <t>D+M PHP práškový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</si>
  <si>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</si>
  <si>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</si>
  <si>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</si>
  <si>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</si>
  <si>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</si>
  <si>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</si>
  <si>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</si>
  <si>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POL99_0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</si>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</sst>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YuoGapVmL7A/KkbevmwAewfj3cfqo0Xlgkij6b3BoCU9BF9V+SmfCz1skXYQElt2S/NwMUqyndmmZmaOsfCtOA==" saltValue="MRogBu4mMoi7Dnj/88a5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8" t="s">
        <v>22</v>
      </c>
      <c r="C2" s="109"/>
      <c r="D2" s="110" t="s">
        <v>48</v>
      </c>
      <c r="E2" s="111" t="s">
        <v>49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46</v>
      </c>
      <c r="C3" s="109"/>
      <c r="D3" s="115" t="s">
        <v>45</v>
      </c>
      <c r="E3" s="116" t="s">
        <v>44</v>
      </c>
      <c r="F3" s="117"/>
      <c r="G3" s="117"/>
      <c r="H3" s="117"/>
      <c r="I3" s="117"/>
      <c r="J3" s="118"/>
    </row>
    <row r="4" spans="1:15" ht="23.25" customHeight="1" x14ac:dyDescent="0.25">
      <c r="A4" s="104">
        <v>7161</v>
      </c>
      <c r="B4" s="119" t="s">
        <v>47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0" t="s">
        <v>42</v>
      </c>
      <c r="D5" s="125" t="s">
        <v>50</v>
      </c>
      <c r="E5" s="87"/>
      <c r="F5" s="87"/>
      <c r="G5" s="87"/>
      <c r="H5" s="18" t="s">
        <v>40</v>
      </c>
      <c r="I5" s="127" t="s">
        <v>54</v>
      </c>
      <c r="J5" s="8"/>
    </row>
    <row r="6" spans="1:15" ht="15.75" customHeight="1" x14ac:dyDescent="0.25">
      <c r="A6" s="2"/>
      <c r="B6" s="27"/>
      <c r="C6" s="52"/>
      <c r="D6" s="107" t="s">
        <v>51</v>
      </c>
      <c r="E6" s="88"/>
      <c r="F6" s="88"/>
      <c r="G6" s="88"/>
      <c r="H6" s="18" t="s">
        <v>34</v>
      </c>
      <c r="I6" s="127" t="s">
        <v>55</v>
      </c>
      <c r="J6" s="8"/>
    </row>
    <row r="7" spans="1:15" ht="15.75" customHeight="1" x14ac:dyDescent="0.25">
      <c r="A7" s="2"/>
      <c r="B7" s="28"/>
      <c r="C7" s="53"/>
      <c r="D7" s="105" t="s">
        <v>53</v>
      </c>
      <c r="E7" s="126" t="s">
        <v>52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06" t="s">
        <v>56</v>
      </c>
      <c r="H8" s="18" t="s">
        <v>40</v>
      </c>
      <c r="I8" s="127" t="s">
        <v>60</v>
      </c>
      <c r="J8" s="8"/>
    </row>
    <row r="9" spans="1:15" ht="15.75" hidden="1" customHeight="1" x14ac:dyDescent="0.25">
      <c r="A9" s="2"/>
      <c r="B9" s="2"/>
      <c r="D9" s="106" t="s">
        <v>57</v>
      </c>
      <c r="H9" s="18" t="s">
        <v>34</v>
      </c>
      <c r="I9" s="127" t="s">
        <v>61</v>
      </c>
      <c r="J9" s="8"/>
    </row>
    <row r="10" spans="1:15" ht="15.75" hidden="1" customHeight="1" x14ac:dyDescent="0.25">
      <c r="A10" s="2"/>
      <c r="B10" s="34"/>
      <c r="C10" s="53"/>
      <c r="D10" s="105" t="s">
        <v>59</v>
      </c>
      <c r="E10" s="128" t="s">
        <v>58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7"/>
      <c r="C12" s="52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SUMIF(F53:F68,A16,I53:I68)+SUMIF(F53:F68,"PSU",I53:I68)</f>
        <v>0</v>
      </c>
      <c r="J16" s="81"/>
    </row>
    <row r="17" spans="1:10" ht="23.25" customHeight="1" x14ac:dyDescent="0.25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SUMIF(F53:F68,A17,I53:I68)</f>
        <v>0</v>
      </c>
      <c r="J17" s="81"/>
    </row>
    <row r="18" spans="1:10" ht="23.25" customHeight="1" x14ac:dyDescent="0.25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SUMIF(F53:F68,A18,I53:I68)</f>
        <v>0</v>
      </c>
      <c r="J18" s="81"/>
    </row>
    <row r="19" spans="1:10" ht="23.25" customHeight="1" x14ac:dyDescent="0.25">
      <c r="A19" s="196" t="s">
        <v>104</v>
      </c>
      <c r="B19" s="37" t="s">
        <v>27</v>
      </c>
      <c r="C19" s="58"/>
      <c r="D19" s="59"/>
      <c r="E19" s="79"/>
      <c r="F19" s="80"/>
      <c r="G19" s="79"/>
      <c r="H19" s="80"/>
      <c r="I19" s="79">
        <f>SUMIF(F53:F68,A19,I53:I68)</f>
        <v>0</v>
      </c>
      <c r="J19" s="81"/>
    </row>
    <row r="20" spans="1:10" ht="23.25" customHeight="1" x14ac:dyDescent="0.25">
      <c r="A20" s="196" t="s">
        <v>105</v>
      </c>
      <c r="B20" s="37" t="s">
        <v>28</v>
      </c>
      <c r="C20" s="58"/>
      <c r="D20" s="59"/>
      <c r="E20" s="79"/>
      <c r="F20" s="80"/>
      <c r="G20" s="79"/>
      <c r="H20" s="80"/>
      <c r="I20" s="79">
        <f>SUMIF(F53:F68,A20,I53:I68)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IF((((A24/10)-INT(A24/10))*100)&gt;50, ROUNDUP(A23, 1), ROUNDDOWN(A23, 1))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IF((((A26/10)-INT(A26/10))*100)&gt;50, ROUNDUP(A25, 1), ROUNDDOWN(A25, 1))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IF((((A29/10)-INT(A29/10))*100)&gt;50, ROUNDUP(A27, 1), ROUNDDOWN(A27, 1))</f>
        <v>0</v>
      </c>
      <c r="H29" s="173"/>
      <c r="I29" s="173"/>
      <c r="J29" s="174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62</v>
      </c>
      <c r="C39" s="147"/>
      <c r="D39" s="147"/>
      <c r="E39" s="147"/>
      <c r="F39" s="148">
        <f>'001 22051001 Pol'!AE346</f>
        <v>0</v>
      </c>
      <c r="G39" s="149">
        <f>'001 22051001 Pol'!AF346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2"/>
      <c r="C40" s="153" t="s">
        <v>63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5">
      <c r="A41" s="136">
        <v>2</v>
      </c>
      <c r="B41" s="152" t="s">
        <v>45</v>
      </c>
      <c r="C41" s="153" t="s">
        <v>44</v>
      </c>
      <c r="D41" s="153"/>
      <c r="E41" s="153"/>
      <c r="F41" s="154">
        <f>'001 22051001 Pol'!AE346</f>
        <v>0</v>
      </c>
      <c r="G41" s="155">
        <f>'001 22051001 Pol'!AF346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hidden="1" customHeight="1" x14ac:dyDescent="0.25">
      <c r="A42" s="136">
        <v>3</v>
      </c>
      <c r="B42" s="157" t="s">
        <v>43</v>
      </c>
      <c r="C42" s="147" t="s">
        <v>44</v>
      </c>
      <c r="D42" s="147"/>
      <c r="E42" s="147"/>
      <c r="F42" s="158">
        <f>'001 22051001 Pol'!AE346</f>
        <v>0</v>
      </c>
      <c r="G42" s="150">
        <f>'001 22051001 Pol'!AF346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hidden="1" customHeight="1" x14ac:dyDescent="0.25">
      <c r="A43" s="136"/>
      <c r="B43" s="159" t="s">
        <v>64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5">
      <c r="A45" t="s">
        <v>66</v>
      </c>
      <c r="B45" t="s">
        <v>67</v>
      </c>
    </row>
    <row r="46" spans="1:10" x14ac:dyDescent="0.25">
      <c r="A46" t="s">
        <v>68</v>
      </c>
      <c r="B46" t="s">
        <v>69</v>
      </c>
    </row>
    <row r="47" spans="1:10" x14ac:dyDescent="0.25">
      <c r="A47" t="s">
        <v>70</v>
      </c>
      <c r="B47" t="s">
        <v>71</v>
      </c>
    </row>
    <row r="50" spans="1:10" ht="15.6" x14ac:dyDescent="0.3">
      <c r="B50" s="175" t="s">
        <v>72</v>
      </c>
    </row>
    <row r="52" spans="1:10" ht="25.5" customHeight="1" x14ac:dyDescent="0.25">
      <c r="A52" s="177"/>
      <c r="B52" s="180" t="s">
        <v>17</v>
      </c>
      <c r="C52" s="180" t="s">
        <v>5</v>
      </c>
      <c r="D52" s="181"/>
      <c r="E52" s="181"/>
      <c r="F52" s="182" t="s">
        <v>73</v>
      </c>
      <c r="G52" s="182"/>
      <c r="H52" s="182"/>
      <c r="I52" s="182" t="s">
        <v>29</v>
      </c>
      <c r="J52" s="182" t="s">
        <v>0</v>
      </c>
    </row>
    <row r="53" spans="1:10" ht="36.75" customHeight="1" x14ac:dyDescent="0.25">
      <c r="A53" s="178"/>
      <c r="B53" s="183" t="s">
        <v>74</v>
      </c>
      <c r="C53" s="184" t="s">
        <v>75</v>
      </c>
      <c r="D53" s="185"/>
      <c r="E53" s="185"/>
      <c r="F53" s="192" t="s">
        <v>24</v>
      </c>
      <c r="G53" s="193"/>
      <c r="H53" s="193"/>
      <c r="I53" s="193">
        <f>'001 22051001 Pol'!G8</f>
        <v>0</v>
      </c>
      <c r="J53" s="189" t="str">
        <f>IF(I69=0,"",I53/I69*100)</f>
        <v/>
      </c>
    </row>
    <row r="54" spans="1:10" ht="36.75" customHeight="1" x14ac:dyDescent="0.25">
      <c r="A54" s="178"/>
      <c r="B54" s="183" t="s">
        <v>76</v>
      </c>
      <c r="C54" s="184" t="s">
        <v>77</v>
      </c>
      <c r="D54" s="185"/>
      <c r="E54" s="185"/>
      <c r="F54" s="192" t="s">
        <v>24</v>
      </c>
      <c r="G54" s="193"/>
      <c r="H54" s="193"/>
      <c r="I54" s="193">
        <f>'001 22051001 Pol'!G48</f>
        <v>0</v>
      </c>
      <c r="J54" s="189" t="str">
        <f>IF(I69=0,"",I54/I69*100)</f>
        <v/>
      </c>
    </row>
    <row r="55" spans="1:10" ht="36.75" customHeight="1" x14ac:dyDescent="0.25">
      <c r="A55" s="178"/>
      <c r="B55" s="183" t="s">
        <v>78</v>
      </c>
      <c r="C55" s="184" t="s">
        <v>79</v>
      </c>
      <c r="D55" s="185"/>
      <c r="E55" s="185"/>
      <c r="F55" s="192" t="s">
        <v>24</v>
      </c>
      <c r="G55" s="193"/>
      <c r="H55" s="193"/>
      <c r="I55" s="193">
        <f>'001 22051001 Pol'!G74</f>
        <v>0</v>
      </c>
      <c r="J55" s="189" t="str">
        <f>IF(I69=0,"",I55/I69*100)</f>
        <v/>
      </c>
    </row>
    <row r="56" spans="1:10" ht="36.75" customHeight="1" x14ac:dyDescent="0.25">
      <c r="A56" s="178"/>
      <c r="B56" s="183" t="s">
        <v>80</v>
      </c>
      <c r="C56" s="184" t="s">
        <v>81</v>
      </c>
      <c r="D56" s="185"/>
      <c r="E56" s="185"/>
      <c r="F56" s="192" t="s">
        <v>24</v>
      </c>
      <c r="G56" s="193"/>
      <c r="H56" s="193"/>
      <c r="I56" s="193">
        <f>'001 22051001 Pol'!G116</f>
        <v>0</v>
      </c>
      <c r="J56" s="189" t="str">
        <f>IF(I69=0,"",I56/I69*100)</f>
        <v/>
      </c>
    </row>
    <row r="57" spans="1:10" ht="36.75" customHeight="1" x14ac:dyDescent="0.25">
      <c r="A57" s="178"/>
      <c r="B57" s="183" t="s">
        <v>82</v>
      </c>
      <c r="C57" s="184" t="s">
        <v>83</v>
      </c>
      <c r="D57" s="185"/>
      <c r="E57" s="185"/>
      <c r="F57" s="192" t="s">
        <v>24</v>
      </c>
      <c r="G57" s="193"/>
      <c r="H57" s="193"/>
      <c r="I57" s="193">
        <f>'001 22051001 Pol'!G138</f>
        <v>0</v>
      </c>
      <c r="J57" s="189" t="str">
        <f>IF(I69=0,"",I57/I69*100)</f>
        <v/>
      </c>
    </row>
    <row r="58" spans="1:10" ht="36.75" customHeight="1" x14ac:dyDescent="0.25">
      <c r="A58" s="178"/>
      <c r="B58" s="183" t="s">
        <v>84</v>
      </c>
      <c r="C58" s="184" t="s">
        <v>85</v>
      </c>
      <c r="D58" s="185"/>
      <c r="E58" s="185"/>
      <c r="F58" s="192" t="s">
        <v>24</v>
      </c>
      <c r="G58" s="193"/>
      <c r="H58" s="193"/>
      <c r="I58" s="193">
        <f>'001 22051001 Pol'!G175</f>
        <v>0</v>
      </c>
      <c r="J58" s="189" t="str">
        <f>IF(I69=0,"",I58/I69*100)</f>
        <v/>
      </c>
    </row>
    <row r="59" spans="1:10" ht="36.75" customHeight="1" x14ac:dyDescent="0.25">
      <c r="A59" s="178"/>
      <c r="B59" s="183" t="s">
        <v>86</v>
      </c>
      <c r="C59" s="184" t="s">
        <v>87</v>
      </c>
      <c r="D59" s="185"/>
      <c r="E59" s="185"/>
      <c r="F59" s="192" t="s">
        <v>24</v>
      </c>
      <c r="G59" s="193"/>
      <c r="H59" s="193"/>
      <c r="I59" s="193">
        <f>'001 22051001 Pol'!G193</f>
        <v>0</v>
      </c>
      <c r="J59" s="189" t="str">
        <f>IF(I69=0,"",I59/I69*100)</f>
        <v/>
      </c>
    </row>
    <row r="60" spans="1:10" ht="36.75" customHeight="1" x14ac:dyDescent="0.25">
      <c r="A60" s="178"/>
      <c r="B60" s="183" t="s">
        <v>88</v>
      </c>
      <c r="C60" s="184" t="s">
        <v>89</v>
      </c>
      <c r="D60" s="185"/>
      <c r="E60" s="185"/>
      <c r="F60" s="192" t="s">
        <v>24</v>
      </c>
      <c r="G60" s="193"/>
      <c r="H60" s="193"/>
      <c r="I60" s="193">
        <f>'001 22051001 Pol'!G200</f>
        <v>0</v>
      </c>
      <c r="J60" s="189" t="str">
        <f>IF(I69=0,"",I60/I69*100)</f>
        <v/>
      </c>
    </row>
    <row r="61" spans="1:10" ht="36.75" customHeight="1" x14ac:dyDescent="0.25">
      <c r="A61" s="178"/>
      <c r="B61" s="183" t="s">
        <v>90</v>
      </c>
      <c r="C61" s="184" t="s">
        <v>91</v>
      </c>
      <c r="D61" s="185"/>
      <c r="E61" s="185"/>
      <c r="F61" s="192" t="s">
        <v>25</v>
      </c>
      <c r="G61" s="193"/>
      <c r="H61" s="193"/>
      <c r="I61" s="193">
        <f>'001 22051001 Pol'!G203</f>
        <v>0</v>
      </c>
      <c r="J61" s="189" t="str">
        <f>IF(I69=0,"",I61/I69*100)</f>
        <v/>
      </c>
    </row>
    <row r="62" spans="1:10" ht="36.75" customHeight="1" x14ac:dyDescent="0.25">
      <c r="A62" s="178"/>
      <c r="B62" s="183" t="s">
        <v>92</v>
      </c>
      <c r="C62" s="184" t="s">
        <v>93</v>
      </c>
      <c r="D62" s="185"/>
      <c r="E62" s="185"/>
      <c r="F62" s="192" t="s">
        <v>25</v>
      </c>
      <c r="G62" s="193"/>
      <c r="H62" s="193"/>
      <c r="I62" s="193">
        <f>'001 22051001 Pol'!G242</f>
        <v>0</v>
      </c>
      <c r="J62" s="189" t="str">
        <f>IF(I69=0,"",I62/I69*100)</f>
        <v/>
      </c>
    </row>
    <row r="63" spans="1:10" ht="36.75" customHeight="1" x14ac:dyDescent="0.25">
      <c r="A63" s="178"/>
      <c r="B63" s="183" t="s">
        <v>94</v>
      </c>
      <c r="C63" s="184" t="s">
        <v>95</v>
      </c>
      <c r="D63" s="185"/>
      <c r="E63" s="185"/>
      <c r="F63" s="192" t="s">
        <v>25</v>
      </c>
      <c r="G63" s="193"/>
      <c r="H63" s="193"/>
      <c r="I63" s="193">
        <f>'001 22051001 Pol'!G308</f>
        <v>0</v>
      </c>
      <c r="J63" s="189" t="str">
        <f>IF(I69=0,"",I63/I69*100)</f>
        <v/>
      </c>
    </row>
    <row r="64" spans="1:10" ht="36.75" customHeight="1" x14ac:dyDescent="0.25">
      <c r="A64" s="178"/>
      <c r="B64" s="183" t="s">
        <v>96</v>
      </c>
      <c r="C64" s="184" t="s">
        <v>97</v>
      </c>
      <c r="D64" s="185"/>
      <c r="E64" s="185"/>
      <c r="F64" s="192" t="s">
        <v>25</v>
      </c>
      <c r="G64" s="193"/>
      <c r="H64" s="193"/>
      <c r="I64" s="193">
        <f>'001 22051001 Pol'!G322</f>
        <v>0</v>
      </c>
      <c r="J64" s="189" t="str">
        <f>IF(I69=0,"",I64/I69*100)</f>
        <v/>
      </c>
    </row>
    <row r="65" spans="1:10" ht="36.75" customHeight="1" x14ac:dyDescent="0.25">
      <c r="A65" s="178"/>
      <c r="B65" s="183" t="s">
        <v>98</v>
      </c>
      <c r="C65" s="184" t="s">
        <v>99</v>
      </c>
      <c r="D65" s="185"/>
      <c r="E65" s="185"/>
      <c r="F65" s="192" t="s">
        <v>25</v>
      </c>
      <c r="G65" s="193"/>
      <c r="H65" s="193"/>
      <c r="I65" s="193">
        <f>'001 22051001 Pol'!G328</f>
        <v>0</v>
      </c>
      <c r="J65" s="189" t="str">
        <f>IF(I69=0,"",I65/I69*100)</f>
        <v/>
      </c>
    </row>
    <row r="66" spans="1:10" ht="36.75" customHeight="1" x14ac:dyDescent="0.25">
      <c r="A66" s="178"/>
      <c r="B66" s="183" t="s">
        <v>100</v>
      </c>
      <c r="C66" s="184" t="s">
        <v>101</v>
      </c>
      <c r="D66" s="185"/>
      <c r="E66" s="185"/>
      <c r="F66" s="192" t="s">
        <v>25</v>
      </c>
      <c r="G66" s="193"/>
      <c r="H66" s="193"/>
      <c r="I66" s="193">
        <f>'001 22051001 Pol'!G331</f>
        <v>0</v>
      </c>
      <c r="J66" s="189" t="str">
        <f>IF(I69=0,"",I66/I69*100)</f>
        <v/>
      </c>
    </row>
    <row r="67" spans="1:10" ht="36.75" customHeight="1" x14ac:dyDescent="0.25">
      <c r="A67" s="178"/>
      <c r="B67" s="183" t="s">
        <v>102</v>
      </c>
      <c r="C67" s="184" t="s">
        <v>103</v>
      </c>
      <c r="D67" s="185"/>
      <c r="E67" s="185"/>
      <c r="F67" s="192" t="s">
        <v>25</v>
      </c>
      <c r="G67" s="193"/>
      <c r="H67" s="193"/>
      <c r="I67" s="193">
        <f>'001 22051001 Pol'!G335</f>
        <v>0</v>
      </c>
      <c r="J67" s="189" t="str">
        <f>IF(I69=0,"",I67/I69*100)</f>
        <v/>
      </c>
    </row>
    <row r="68" spans="1:10" ht="36.75" customHeight="1" x14ac:dyDescent="0.25">
      <c r="A68" s="178"/>
      <c r="B68" s="183" t="s">
        <v>104</v>
      </c>
      <c r="C68" s="184" t="s">
        <v>27</v>
      </c>
      <c r="D68" s="185"/>
      <c r="E68" s="185"/>
      <c r="F68" s="192" t="s">
        <v>104</v>
      </c>
      <c r="G68" s="193"/>
      <c r="H68" s="193"/>
      <c r="I68" s="193">
        <f>'001 22051001 Pol'!G342</f>
        <v>0</v>
      </c>
      <c r="J68" s="189" t="str">
        <f>IF(I69=0,"",I68/I69*100)</f>
        <v/>
      </c>
    </row>
    <row r="69" spans="1:10" ht="25.5" customHeight="1" x14ac:dyDescent="0.25">
      <c r="A69" s="179"/>
      <c r="B69" s="186" t="s">
        <v>1</v>
      </c>
      <c r="C69" s="187"/>
      <c r="D69" s="188"/>
      <c r="E69" s="188"/>
      <c r="F69" s="194"/>
      <c r="G69" s="195"/>
      <c r="H69" s="195"/>
      <c r="I69" s="195">
        <f>SUM(I53:I68)</f>
        <v>0</v>
      </c>
      <c r="J69" s="190">
        <f>SUM(J53:J68)</f>
        <v>0</v>
      </c>
    </row>
    <row r="70" spans="1:10" x14ac:dyDescent="0.25">
      <c r="F70" s="135"/>
      <c r="G70" s="135"/>
      <c r="H70" s="135"/>
      <c r="I70" s="135"/>
      <c r="J70" s="191"/>
    </row>
    <row r="71" spans="1:10" x14ac:dyDescent="0.25">
      <c r="F71" s="135"/>
      <c r="G71" s="135"/>
      <c r="H71" s="135"/>
      <c r="I71" s="135"/>
      <c r="J71" s="191"/>
    </row>
    <row r="72" spans="1:10" x14ac:dyDescent="0.25">
      <c r="F72" s="135"/>
      <c r="G72" s="135"/>
      <c r="H72" s="135"/>
      <c r="I72" s="135"/>
      <c r="J72" s="191"/>
    </row>
  </sheetData>
  <sheetProtection algorithmName="SHA-512" hashValue="px9M8odoU/4kqGBhARKIs3brw9c+4YG/maJpjtj2aund1478WkiHCA741r53P/H2Z1i/SD2ugAm187HqcMZ1zg==" saltValue="a3Jyvz5X36bm/VNwJO8V/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3cwEE5aLBlGcBLFjpuzMtMR4n5tMcHRyc2rcNP/AtMZa4+xDJEUvFR+xrU85ba/X/pj7ymZxNXw/uzGMPj20nw==" saltValue="PTSUvz6QwcKu5Fh+cvu2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DAFB-D752-4C89-BB29-868012D36E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106</v>
      </c>
      <c r="B1" s="197"/>
      <c r="C1" s="197"/>
      <c r="D1" s="197"/>
      <c r="E1" s="197"/>
      <c r="F1" s="197"/>
      <c r="G1" s="197"/>
      <c r="AG1" t="s">
        <v>107</v>
      </c>
    </row>
    <row r="2" spans="1:60" ht="25.05" customHeight="1" x14ac:dyDescent="0.25">
      <c r="A2" s="198" t="s">
        <v>7</v>
      </c>
      <c r="B2" s="48" t="s">
        <v>48</v>
      </c>
      <c r="C2" s="201" t="s">
        <v>49</v>
      </c>
      <c r="D2" s="199"/>
      <c r="E2" s="199"/>
      <c r="F2" s="199"/>
      <c r="G2" s="200"/>
      <c r="AG2" t="s">
        <v>108</v>
      </c>
    </row>
    <row r="3" spans="1:60" ht="25.05" customHeight="1" x14ac:dyDescent="0.25">
      <c r="A3" s="198" t="s">
        <v>8</v>
      </c>
      <c r="B3" s="48" t="s">
        <v>45</v>
      </c>
      <c r="C3" s="201" t="s">
        <v>44</v>
      </c>
      <c r="D3" s="199"/>
      <c r="E3" s="199"/>
      <c r="F3" s="199"/>
      <c r="G3" s="200"/>
      <c r="AC3" s="176" t="s">
        <v>108</v>
      </c>
      <c r="AG3" t="s">
        <v>109</v>
      </c>
    </row>
    <row r="4" spans="1:60" ht="25.05" customHeight="1" x14ac:dyDescent="0.25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110</v>
      </c>
    </row>
    <row r="5" spans="1:60" x14ac:dyDescent="0.25">
      <c r="D5" s="10"/>
    </row>
    <row r="6" spans="1:60" ht="39.6" x14ac:dyDescent="0.25">
      <c r="A6" s="208" t="s">
        <v>111</v>
      </c>
      <c r="B6" s="210" t="s">
        <v>112</v>
      </c>
      <c r="C6" s="210" t="s">
        <v>113</v>
      </c>
      <c r="D6" s="209" t="s">
        <v>114</v>
      </c>
      <c r="E6" s="208" t="s">
        <v>115</v>
      </c>
      <c r="F6" s="207" t="s">
        <v>116</v>
      </c>
      <c r="G6" s="208" t="s">
        <v>29</v>
      </c>
      <c r="H6" s="211" t="s">
        <v>30</v>
      </c>
      <c r="I6" s="211" t="s">
        <v>117</v>
      </c>
      <c r="J6" s="211" t="s">
        <v>31</v>
      </c>
      <c r="K6" s="211" t="s">
        <v>118</v>
      </c>
      <c r="L6" s="211" t="s">
        <v>119</v>
      </c>
      <c r="M6" s="211" t="s">
        <v>120</v>
      </c>
      <c r="N6" s="211" t="s">
        <v>121</v>
      </c>
      <c r="O6" s="211" t="s">
        <v>122</v>
      </c>
      <c r="P6" s="211" t="s">
        <v>123</v>
      </c>
      <c r="Q6" s="211" t="s">
        <v>124</v>
      </c>
      <c r="R6" s="211" t="s">
        <v>125</v>
      </c>
      <c r="S6" s="211" t="s">
        <v>126</v>
      </c>
      <c r="T6" s="211" t="s">
        <v>127</v>
      </c>
      <c r="U6" s="211" t="s">
        <v>128</v>
      </c>
      <c r="V6" s="211" t="s">
        <v>129</v>
      </c>
      <c r="W6" s="211" t="s">
        <v>130</v>
      </c>
      <c r="X6" s="211" t="s">
        <v>131</v>
      </c>
      <c r="Y6" s="211" t="s">
        <v>132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8" t="s">
        <v>133</v>
      </c>
      <c r="B8" s="229" t="s">
        <v>74</v>
      </c>
      <c r="C8" s="253" t="s">
        <v>75</v>
      </c>
      <c r="D8" s="230"/>
      <c r="E8" s="231"/>
      <c r="F8" s="232"/>
      <c r="G8" s="232">
        <f>SUMIF(AG9:AG47,"&lt;&gt;NOR",G9:G47)</f>
        <v>0</v>
      </c>
      <c r="H8" s="232"/>
      <c r="I8" s="232">
        <f>SUM(I9:I47)</f>
        <v>0</v>
      </c>
      <c r="J8" s="232"/>
      <c r="K8" s="232">
        <f>SUM(K9:K47)</f>
        <v>0</v>
      </c>
      <c r="L8" s="232"/>
      <c r="M8" s="232">
        <f>SUM(M9:M47)</f>
        <v>0</v>
      </c>
      <c r="N8" s="231"/>
      <c r="O8" s="231">
        <f>SUM(O9:O47)</f>
        <v>0</v>
      </c>
      <c r="P8" s="231"/>
      <c r="Q8" s="231">
        <f>SUM(Q9:Q47)</f>
        <v>0</v>
      </c>
      <c r="R8" s="232"/>
      <c r="S8" s="232"/>
      <c r="T8" s="233"/>
      <c r="U8" s="227"/>
      <c r="V8" s="227">
        <f>SUM(V9:V47)</f>
        <v>68.56</v>
      </c>
      <c r="W8" s="227"/>
      <c r="X8" s="227"/>
      <c r="Y8" s="227"/>
      <c r="AG8" t="s">
        <v>134</v>
      </c>
    </row>
    <row r="9" spans="1:60" outlineLevel="1" x14ac:dyDescent="0.25">
      <c r="A9" s="235">
        <v>1</v>
      </c>
      <c r="B9" s="236" t="s">
        <v>135</v>
      </c>
      <c r="C9" s="254" t="s">
        <v>136</v>
      </c>
      <c r="D9" s="237" t="s">
        <v>137</v>
      </c>
      <c r="E9" s="238">
        <v>27.803999999999998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138</v>
      </c>
      <c r="S9" s="240" t="s">
        <v>139</v>
      </c>
      <c r="T9" s="241" t="s">
        <v>139</v>
      </c>
      <c r="U9" s="222">
        <v>0.37</v>
      </c>
      <c r="V9" s="222">
        <f>ROUND(E9*U9,2)</f>
        <v>10.29</v>
      </c>
      <c r="W9" s="222"/>
      <c r="X9" s="222" t="s">
        <v>140</v>
      </c>
      <c r="Y9" s="222" t="s">
        <v>141</v>
      </c>
      <c r="Z9" s="212"/>
      <c r="AA9" s="212"/>
      <c r="AB9" s="212"/>
      <c r="AC9" s="212"/>
      <c r="AD9" s="212"/>
      <c r="AE9" s="212"/>
      <c r="AF9" s="212"/>
      <c r="AG9" s="212" t="s">
        <v>142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5" t="s">
        <v>143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6" t="s">
        <v>145</v>
      </c>
      <c r="D11" s="223"/>
      <c r="E11" s="224">
        <v>27.803999999999998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146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5">
        <v>2</v>
      </c>
      <c r="B12" s="236" t="s">
        <v>147</v>
      </c>
      <c r="C12" s="254" t="s">
        <v>148</v>
      </c>
      <c r="D12" s="237" t="s">
        <v>137</v>
      </c>
      <c r="E12" s="238">
        <v>71.662000000000006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138</v>
      </c>
      <c r="S12" s="240" t="s">
        <v>139</v>
      </c>
      <c r="T12" s="241" t="s">
        <v>139</v>
      </c>
      <c r="U12" s="222">
        <v>0.42199999999999999</v>
      </c>
      <c r="V12" s="222">
        <f>ROUND(E12*U12,2)</f>
        <v>30.24</v>
      </c>
      <c r="W12" s="222"/>
      <c r="X12" s="222" t="s">
        <v>140</v>
      </c>
      <c r="Y12" s="222" t="s">
        <v>141</v>
      </c>
      <c r="Z12" s="212"/>
      <c r="AA12" s="212"/>
      <c r="AB12" s="212"/>
      <c r="AC12" s="212"/>
      <c r="AD12" s="212"/>
      <c r="AE12" s="212"/>
      <c r="AF12" s="212"/>
      <c r="AG12" s="212" t="s">
        <v>142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55" t="s">
        <v>149</v>
      </c>
      <c r="D13" s="242"/>
      <c r="E13" s="242"/>
      <c r="F13" s="242"/>
      <c r="G13" s="24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3" t="str">
        <f>C13</f>
        <v>s přemístěním výkopku v příčných profilech na vzdálenost do 15 m nebo s naložením na dopravní prostředek.</v>
      </c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6" t="s">
        <v>150</v>
      </c>
      <c r="D14" s="223"/>
      <c r="E14" s="224">
        <v>59.2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146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6" t="s">
        <v>151</v>
      </c>
      <c r="D15" s="223"/>
      <c r="E15" s="224">
        <v>3.4319999999999999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6" t="s">
        <v>152</v>
      </c>
      <c r="D16" s="223"/>
      <c r="E16" s="224">
        <v>9.0299999999999994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35">
        <v>3</v>
      </c>
      <c r="B17" s="236" t="s">
        <v>153</v>
      </c>
      <c r="C17" s="254" t="s">
        <v>154</v>
      </c>
      <c r="D17" s="237" t="s">
        <v>137</v>
      </c>
      <c r="E17" s="238">
        <v>19.077999999999999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138</v>
      </c>
      <c r="S17" s="240" t="s">
        <v>139</v>
      </c>
      <c r="T17" s="241" t="s">
        <v>139</v>
      </c>
      <c r="U17" s="222">
        <v>0.36499999999999999</v>
      </c>
      <c r="V17" s="222">
        <f>ROUND(E17*U17,2)</f>
        <v>6.96</v>
      </c>
      <c r="W17" s="222"/>
      <c r="X17" s="222" t="s">
        <v>140</v>
      </c>
      <c r="Y17" s="222" t="s">
        <v>141</v>
      </c>
      <c r="Z17" s="212"/>
      <c r="AA17" s="212"/>
      <c r="AB17" s="212"/>
      <c r="AC17" s="212"/>
      <c r="AD17" s="212"/>
      <c r="AE17" s="212"/>
      <c r="AF17" s="212"/>
      <c r="AG17" s="212" t="s">
        <v>142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1" outlineLevel="2" x14ac:dyDescent="0.25">
      <c r="A18" s="219"/>
      <c r="B18" s="220"/>
      <c r="C18" s="255" t="s">
        <v>155</v>
      </c>
      <c r="D18" s="242"/>
      <c r="E18" s="242"/>
      <c r="F18" s="242"/>
      <c r="G18" s="24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144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3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6" t="s">
        <v>156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56" t="s">
        <v>157</v>
      </c>
      <c r="D20" s="223"/>
      <c r="E20" s="224">
        <v>4.05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146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56" t="s">
        <v>158</v>
      </c>
      <c r="D21" s="223"/>
      <c r="E21" s="224">
        <v>3.24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146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159</v>
      </c>
      <c r="D22" s="223"/>
      <c r="E22" s="224">
        <v>5.508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146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56" t="s">
        <v>160</v>
      </c>
      <c r="D23" s="223"/>
      <c r="E23" s="224">
        <v>2.88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146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56" t="s">
        <v>161</v>
      </c>
      <c r="D24" s="223"/>
      <c r="E24" s="224">
        <v>2.3039999999999998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146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6" t="s">
        <v>162</v>
      </c>
      <c r="D25" s="223"/>
      <c r="E25" s="224">
        <v>3.0960000000000001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146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56" t="s">
        <v>163</v>
      </c>
      <c r="D26" s="223"/>
      <c r="E26" s="224">
        <v>-2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5">
        <v>4</v>
      </c>
      <c r="B27" s="236" t="s">
        <v>164</v>
      </c>
      <c r="C27" s="254" t="s">
        <v>165</v>
      </c>
      <c r="D27" s="237" t="s">
        <v>137</v>
      </c>
      <c r="E27" s="238">
        <v>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138</v>
      </c>
      <c r="S27" s="240" t="s">
        <v>139</v>
      </c>
      <c r="T27" s="241" t="s">
        <v>139</v>
      </c>
      <c r="U27" s="222">
        <v>3.53</v>
      </c>
      <c r="V27" s="222">
        <f>ROUND(E27*U27,2)</f>
        <v>7.06</v>
      </c>
      <c r="W27" s="222"/>
      <c r="X27" s="222" t="s">
        <v>140</v>
      </c>
      <c r="Y27" s="222" t="s">
        <v>141</v>
      </c>
      <c r="Z27" s="212"/>
      <c r="AA27" s="212"/>
      <c r="AB27" s="212"/>
      <c r="AC27" s="212"/>
      <c r="AD27" s="212"/>
      <c r="AE27" s="212"/>
      <c r="AF27" s="212"/>
      <c r="AG27" s="212" t="s">
        <v>142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55" t="s">
        <v>166</v>
      </c>
      <c r="D28" s="242"/>
      <c r="E28" s="242"/>
      <c r="F28" s="242"/>
      <c r="G28" s="24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144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6" t="s">
        <v>167</v>
      </c>
      <c r="D29" s="223"/>
      <c r="E29" s="224">
        <v>2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146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5">
        <v>5</v>
      </c>
      <c r="B30" s="236" t="s">
        <v>168</v>
      </c>
      <c r="C30" s="254" t="s">
        <v>169</v>
      </c>
      <c r="D30" s="237" t="s">
        <v>137</v>
      </c>
      <c r="E30" s="238">
        <v>130.54400000000001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 t="s">
        <v>138</v>
      </c>
      <c r="S30" s="240" t="s">
        <v>139</v>
      </c>
      <c r="T30" s="241" t="s">
        <v>139</v>
      </c>
      <c r="U30" s="222">
        <v>1.0999999999999999E-2</v>
      </c>
      <c r="V30" s="222">
        <f>ROUND(E30*U30,2)</f>
        <v>1.44</v>
      </c>
      <c r="W30" s="222"/>
      <c r="X30" s="222" t="s">
        <v>140</v>
      </c>
      <c r="Y30" s="222" t="s">
        <v>141</v>
      </c>
      <c r="Z30" s="212"/>
      <c r="AA30" s="212"/>
      <c r="AB30" s="212"/>
      <c r="AC30" s="212"/>
      <c r="AD30" s="212"/>
      <c r="AE30" s="212"/>
      <c r="AF30" s="212"/>
      <c r="AG30" s="212" t="s">
        <v>142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5" t="s">
        <v>170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6" t="s">
        <v>171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146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6" t="s">
        <v>172</v>
      </c>
      <c r="D33" s="223"/>
      <c r="E33" s="224">
        <v>27.803999999999998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146</v>
      </c>
      <c r="AH33" s="212">
        <v>5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173</v>
      </c>
      <c r="D34" s="223"/>
      <c r="E34" s="224">
        <v>71.662000000000006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146</v>
      </c>
      <c r="AH34" s="212">
        <v>5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6" t="s">
        <v>174</v>
      </c>
      <c r="D35" s="223"/>
      <c r="E35" s="224">
        <v>19.077999999999999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146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6" t="s">
        <v>175</v>
      </c>
      <c r="D36" s="223"/>
      <c r="E36" s="224">
        <v>2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146</v>
      </c>
      <c r="AH36" s="212">
        <v>5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56" t="s">
        <v>176</v>
      </c>
      <c r="D37" s="223"/>
      <c r="E37" s="224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146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56" t="s">
        <v>177</v>
      </c>
      <c r="D38" s="223"/>
      <c r="E38" s="224">
        <v>10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146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0.399999999999999" outlineLevel="1" x14ac:dyDescent="0.25">
      <c r="A39" s="235">
        <v>6</v>
      </c>
      <c r="B39" s="236" t="s">
        <v>178</v>
      </c>
      <c r="C39" s="254" t="s">
        <v>179</v>
      </c>
      <c r="D39" s="237" t="s">
        <v>137</v>
      </c>
      <c r="E39" s="238">
        <v>10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 t="s">
        <v>138</v>
      </c>
      <c r="S39" s="240" t="s">
        <v>139</v>
      </c>
      <c r="T39" s="241" t="s">
        <v>139</v>
      </c>
      <c r="U39" s="222">
        <v>0.65200000000000002</v>
      </c>
      <c r="V39" s="222">
        <f>ROUND(E39*U39,2)</f>
        <v>6.52</v>
      </c>
      <c r="W39" s="222"/>
      <c r="X39" s="222" t="s">
        <v>140</v>
      </c>
      <c r="Y39" s="222" t="s">
        <v>141</v>
      </c>
      <c r="Z39" s="212"/>
      <c r="AA39" s="212"/>
      <c r="AB39" s="212"/>
      <c r="AC39" s="212"/>
      <c r="AD39" s="212"/>
      <c r="AE39" s="212"/>
      <c r="AF39" s="212"/>
      <c r="AG39" s="212" t="s">
        <v>142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56" t="s">
        <v>180</v>
      </c>
      <c r="D40" s="223"/>
      <c r="E40" s="224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146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56" t="s">
        <v>177</v>
      </c>
      <c r="D41" s="223"/>
      <c r="E41" s="224">
        <v>10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146</v>
      </c>
      <c r="AH41" s="212">
        <v>5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35">
        <v>7</v>
      </c>
      <c r="B42" s="236" t="s">
        <v>181</v>
      </c>
      <c r="C42" s="254" t="s">
        <v>182</v>
      </c>
      <c r="D42" s="237" t="s">
        <v>137</v>
      </c>
      <c r="E42" s="238">
        <v>130.54400000000001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 t="s">
        <v>138</v>
      </c>
      <c r="S42" s="240" t="s">
        <v>139</v>
      </c>
      <c r="T42" s="241" t="s">
        <v>139</v>
      </c>
      <c r="U42" s="222">
        <v>3.1E-2</v>
      </c>
      <c r="V42" s="222">
        <f>ROUND(E42*U42,2)</f>
        <v>4.05</v>
      </c>
      <c r="W42" s="222"/>
      <c r="X42" s="222" t="s">
        <v>140</v>
      </c>
      <c r="Y42" s="222" t="s">
        <v>141</v>
      </c>
      <c r="Z42" s="212"/>
      <c r="AA42" s="212"/>
      <c r="AB42" s="212"/>
      <c r="AC42" s="212"/>
      <c r="AD42" s="212"/>
      <c r="AE42" s="212"/>
      <c r="AF42" s="212"/>
      <c r="AG42" s="212" t="s">
        <v>142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7" t="s">
        <v>183</v>
      </c>
      <c r="D43" s="244"/>
      <c r="E43" s="244"/>
      <c r="F43" s="244"/>
      <c r="G43" s="244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184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3" t="str">
        <f>C43</f>
        <v>Uložení sypaniny do násypů nebo na skládku s rozprostřením sypaniny ve vrstvách a s hrubým urovnáním.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19"/>
      <c r="B44" s="220"/>
      <c r="C44" s="256" t="s">
        <v>185</v>
      </c>
      <c r="D44" s="223"/>
      <c r="E44" s="224">
        <v>130.54400000000001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146</v>
      </c>
      <c r="AH44" s="212">
        <v>5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5">
        <v>8</v>
      </c>
      <c r="B45" s="236" t="s">
        <v>186</v>
      </c>
      <c r="C45" s="254" t="s">
        <v>187</v>
      </c>
      <c r="D45" s="237" t="s">
        <v>137</v>
      </c>
      <c r="E45" s="238">
        <v>10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 t="s">
        <v>138</v>
      </c>
      <c r="S45" s="240" t="s">
        <v>139</v>
      </c>
      <c r="T45" s="241" t="s">
        <v>139</v>
      </c>
      <c r="U45" s="222">
        <v>0.2</v>
      </c>
      <c r="V45" s="222">
        <f>ROUND(E45*U45,2)</f>
        <v>2</v>
      </c>
      <c r="W45" s="222"/>
      <c r="X45" s="222" t="s">
        <v>140</v>
      </c>
      <c r="Y45" s="222" t="s">
        <v>141</v>
      </c>
      <c r="Z45" s="212"/>
      <c r="AA45" s="212"/>
      <c r="AB45" s="212"/>
      <c r="AC45" s="212"/>
      <c r="AD45" s="212"/>
      <c r="AE45" s="212"/>
      <c r="AF45" s="212"/>
      <c r="AG45" s="212" t="s">
        <v>142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55" t="s">
        <v>188</v>
      </c>
      <c r="D46" s="242"/>
      <c r="E46" s="242"/>
      <c r="F46" s="242"/>
      <c r="G46" s="24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144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56" t="s">
        <v>189</v>
      </c>
      <c r="D47" s="223"/>
      <c r="E47" s="224">
        <v>10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146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5">
      <c r="A48" s="228" t="s">
        <v>133</v>
      </c>
      <c r="B48" s="229" t="s">
        <v>76</v>
      </c>
      <c r="C48" s="253" t="s">
        <v>77</v>
      </c>
      <c r="D48" s="230"/>
      <c r="E48" s="231"/>
      <c r="F48" s="232"/>
      <c r="G48" s="232">
        <f>SUMIF(AG49:AG73,"&lt;&gt;NOR",G49:G73)</f>
        <v>0</v>
      </c>
      <c r="H48" s="232"/>
      <c r="I48" s="232">
        <f>SUM(I49:I73)</f>
        <v>0</v>
      </c>
      <c r="J48" s="232"/>
      <c r="K48" s="232">
        <f>SUM(K49:K73)</f>
        <v>0</v>
      </c>
      <c r="L48" s="232"/>
      <c r="M48" s="232">
        <f>SUM(M49:M73)</f>
        <v>0</v>
      </c>
      <c r="N48" s="231"/>
      <c r="O48" s="231">
        <f>SUM(O49:O73)</f>
        <v>107.09</v>
      </c>
      <c r="P48" s="231"/>
      <c r="Q48" s="231">
        <f>SUM(Q49:Q73)</f>
        <v>0</v>
      </c>
      <c r="R48" s="232"/>
      <c r="S48" s="232"/>
      <c r="T48" s="233"/>
      <c r="U48" s="227"/>
      <c r="V48" s="227">
        <f>SUM(V49:V73)</f>
        <v>33.160000000000004</v>
      </c>
      <c r="W48" s="227"/>
      <c r="X48" s="227"/>
      <c r="Y48" s="227"/>
      <c r="AG48" t="s">
        <v>134</v>
      </c>
    </row>
    <row r="49" spans="1:60" outlineLevel="1" x14ac:dyDescent="0.25">
      <c r="A49" s="235">
        <v>9</v>
      </c>
      <c r="B49" s="236" t="s">
        <v>190</v>
      </c>
      <c r="C49" s="254" t="s">
        <v>191</v>
      </c>
      <c r="D49" s="237" t="s">
        <v>137</v>
      </c>
      <c r="E49" s="238">
        <v>10.4154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2.1</v>
      </c>
      <c r="O49" s="238">
        <f>ROUND(E49*N49,2)</f>
        <v>21.87</v>
      </c>
      <c r="P49" s="238">
        <v>0</v>
      </c>
      <c r="Q49" s="238">
        <f>ROUND(E49*P49,2)</f>
        <v>0</v>
      </c>
      <c r="R49" s="240" t="s">
        <v>192</v>
      </c>
      <c r="S49" s="240" t="s">
        <v>139</v>
      </c>
      <c r="T49" s="241" t="s">
        <v>139</v>
      </c>
      <c r="U49" s="222">
        <v>0.97</v>
      </c>
      <c r="V49" s="222">
        <f>ROUND(E49*U49,2)</f>
        <v>10.1</v>
      </c>
      <c r="W49" s="222"/>
      <c r="X49" s="222" t="s">
        <v>140</v>
      </c>
      <c r="Y49" s="222" t="s">
        <v>141</v>
      </c>
      <c r="Z49" s="212"/>
      <c r="AA49" s="212"/>
      <c r="AB49" s="212"/>
      <c r="AC49" s="212"/>
      <c r="AD49" s="212"/>
      <c r="AE49" s="212"/>
      <c r="AF49" s="212"/>
      <c r="AG49" s="212" t="s">
        <v>142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19"/>
      <c r="B50" s="220"/>
      <c r="C50" s="256" t="s">
        <v>193</v>
      </c>
      <c r="D50" s="223"/>
      <c r="E50" s="224">
        <v>10.4154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146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0.399999999999999" outlineLevel="1" x14ac:dyDescent="0.25">
      <c r="A51" s="235">
        <v>10</v>
      </c>
      <c r="B51" s="236" t="s">
        <v>194</v>
      </c>
      <c r="C51" s="254" t="s">
        <v>195</v>
      </c>
      <c r="D51" s="237" t="s">
        <v>137</v>
      </c>
      <c r="E51" s="238">
        <v>10.4154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2.5249999999999999</v>
      </c>
      <c r="O51" s="238">
        <f>ROUND(E51*N51,2)</f>
        <v>26.3</v>
      </c>
      <c r="P51" s="238">
        <v>0</v>
      </c>
      <c r="Q51" s="238">
        <f>ROUND(E51*P51,2)</f>
        <v>0</v>
      </c>
      <c r="R51" s="240" t="s">
        <v>196</v>
      </c>
      <c r="S51" s="240" t="s">
        <v>139</v>
      </c>
      <c r="T51" s="241" t="s">
        <v>139</v>
      </c>
      <c r="U51" s="222">
        <v>0.48</v>
      </c>
      <c r="V51" s="222">
        <f>ROUND(E51*U51,2)</f>
        <v>5</v>
      </c>
      <c r="W51" s="222"/>
      <c r="X51" s="222" t="s">
        <v>140</v>
      </c>
      <c r="Y51" s="222" t="s">
        <v>141</v>
      </c>
      <c r="Z51" s="212"/>
      <c r="AA51" s="212"/>
      <c r="AB51" s="212"/>
      <c r="AC51" s="212"/>
      <c r="AD51" s="212"/>
      <c r="AE51" s="212"/>
      <c r="AF51" s="212"/>
      <c r="AG51" s="212" t="s">
        <v>142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55" t="s">
        <v>197</v>
      </c>
      <c r="D52" s="242"/>
      <c r="E52" s="242"/>
      <c r="F52" s="242"/>
      <c r="G52" s="24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144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19"/>
      <c r="B53" s="220"/>
      <c r="C53" s="256" t="s">
        <v>198</v>
      </c>
      <c r="D53" s="223"/>
      <c r="E53" s="224">
        <v>10.4154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146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35">
        <v>11</v>
      </c>
      <c r="B54" s="236" t="s">
        <v>199</v>
      </c>
      <c r="C54" s="254" t="s">
        <v>200</v>
      </c>
      <c r="D54" s="237" t="s">
        <v>201</v>
      </c>
      <c r="E54" s="238">
        <v>0.35454000000000002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1.0554399999999999</v>
      </c>
      <c r="O54" s="238">
        <f>ROUND(E54*N54,2)</f>
        <v>0.37</v>
      </c>
      <c r="P54" s="238">
        <v>0</v>
      </c>
      <c r="Q54" s="238">
        <f>ROUND(E54*P54,2)</f>
        <v>0</v>
      </c>
      <c r="R54" s="240" t="s">
        <v>196</v>
      </c>
      <c r="S54" s="240" t="s">
        <v>139</v>
      </c>
      <c r="T54" s="241" t="s">
        <v>139</v>
      </c>
      <c r="U54" s="222">
        <v>15.23</v>
      </c>
      <c r="V54" s="222">
        <f>ROUND(E54*U54,2)</f>
        <v>5.4</v>
      </c>
      <c r="W54" s="222"/>
      <c r="X54" s="222" t="s">
        <v>140</v>
      </c>
      <c r="Y54" s="222" t="s">
        <v>141</v>
      </c>
      <c r="Z54" s="212"/>
      <c r="AA54" s="212"/>
      <c r="AB54" s="212"/>
      <c r="AC54" s="212"/>
      <c r="AD54" s="212"/>
      <c r="AE54" s="212"/>
      <c r="AF54" s="212"/>
      <c r="AG54" s="212" t="s">
        <v>142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19"/>
      <c r="B55" s="220"/>
      <c r="C55" s="255" t="s">
        <v>202</v>
      </c>
      <c r="D55" s="242"/>
      <c r="E55" s="242"/>
      <c r="F55" s="242"/>
      <c r="G55" s="24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144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19"/>
      <c r="B56" s="220"/>
      <c r="C56" s="256" t="s">
        <v>203</v>
      </c>
      <c r="D56" s="223"/>
      <c r="E56" s="224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146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56" t="s">
        <v>204</v>
      </c>
      <c r="D57" s="223"/>
      <c r="E57" s="224">
        <v>0.35454000000000002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0.399999999999999" outlineLevel="1" x14ac:dyDescent="0.25">
      <c r="A58" s="235">
        <v>12</v>
      </c>
      <c r="B58" s="236" t="s">
        <v>205</v>
      </c>
      <c r="C58" s="254" t="s">
        <v>206</v>
      </c>
      <c r="D58" s="237" t="s">
        <v>137</v>
      </c>
      <c r="E58" s="238">
        <v>23.1858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2.5249999999999999</v>
      </c>
      <c r="O58" s="238">
        <f>ROUND(E58*N58,2)</f>
        <v>58.54</v>
      </c>
      <c r="P58" s="238">
        <v>0</v>
      </c>
      <c r="Q58" s="238">
        <f>ROUND(E58*P58,2)</f>
        <v>0</v>
      </c>
      <c r="R58" s="240" t="s">
        <v>196</v>
      </c>
      <c r="S58" s="240" t="s">
        <v>139</v>
      </c>
      <c r="T58" s="241" t="s">
        <v>139</v>
      </c>
      <c r="U58" s="222">
        <v>0.47699999999999998</v>
      </c>
      <c r="V58" s="222">
        <f>ROUND(E58*U58,2)</f>
        <v>11.06</v>
      </c>
      <c r="W58" s="222"/>
      <c r="X58" s="222" t="s">
        <v>140</v>
      </c>
      <c r="Y58" s="222" t="s">
        <v>141</v>
      </c>
      <c r="Z58" s="212"/>
      <c r="AA58" s="212"/>
      <c r="AB58" s="212"/>
      <c r="AC58" s="212"/>
      <c r="AD58" s="212"/>
      <c r="AE58" s="212"/>
      <c r="AF58" s="212"/>
      <c r="AG58" s="212" t="s">
        <v>142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19"/>
      <c r="B59" s="220"/>
      <c r="C59" s="256" t="s">
        <v>207</v>
      </c>
      <c r="D59" s="223"/>
      <c r="E59" s="224">
        <v>23.1858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146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58" t="s">
        <v>208</v>
      </c>
      <c r="D60" s="225"/>
      <c r="E60" s="226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59" t="s">
        <v>209</v>
      </c>
      <c r="D61" s="225"/>
      <c r="E61" s="226">
        <v>4.05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146</v>
      </c>
      <c r="AH61" s="212">
        <v>2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59" t="s">
        <v>210</v>
      </c>
      <c r="D62" s="225"/>
      <c r="E62" s="226">
        <v>3.24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146</v>
      </c>
      <c r="AH62" s="212">
        <v>2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59" t="s">
        <v>211</v>
      </c>
      <c r="D63" s="225"/>
      <c r="E63" s="226">
        <v>5.508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146</v>
      </c>
      <c r="AH63" s="212">
        <v>2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59" t="s">
        <v>212</v>
      </c>
      <c r="D64" s="225"/>
      <c r="E64" s="226">
        <v>2.88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146</v>
      </c>
      <c r="AH64" s="212">
        <v>2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9" t="s">
        <v>213</v>
      </c>
      <c r="D65" s="225"/>
      <c r="E65" s="226">
        <v>2.3039999999999998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146</v>
      </c>
      <c r="AH65" s="212">
        <v>2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59" t="s">
        <v>214</v>
      </c>
      <c r="D66" s="225"/>
      <c r="E66" s="226">
        <v>3.0960000000000001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146</v>
      </c>
      <c r="AH66" s="212">
        <v>2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58" t="s">
        <v>215</v>
      </c>
      <c r="D67" s="225"/>
      <c r="E67" s="226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146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35">
        <v>13</v>
      </c>
      <c r="B68" s="236" t="s">
        <v>216</v>
      </c>
      <c r="C68" s="254" t="s">
        <v>217</v>
      </c>
      <c r="D68" s="237" t="s">
        <v>218</v>
      </c>
      <c r="E68" s="238">
        <v>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1.6299999999999999E-3</v>
      </c>
      <c r="O68" s="238">
        <f>ROUND(E68*N68,2)</f>
        <v>0</v>
      </c>
      <c r="P68" s="238">
        <v>0</v>
      </c>
      <c r="Q68" s="238">
        <f>ROUND(E68*P68,2)</f>
        <v>0</v>
      </c>
      <c r="R68" s="240" t="s">
        <v>196</v>
      </c>
      <c r="S68" s="240" t="s">
        <v>139</v>
      </c>
      <c r="T68" s="241" t="s">
        <v>139</v>
      </c>
      <c r="U68" s="222">
        <v>0.4</v>
      </c>
      <c r="V68" s="222">
        <f>ROUND(E68*U68,2)</f>
        <v>0.4</v>
      </c>
      <c r="W68" s="222"/>
      <c r="X68" s="222" t="s">
        <v>140</v>
      </c>
      <c r="Y68" s="222" t="s">
        <v>141</v>
      </c>
      <c r="Z68" s="212"/>
      <c r="AA68" s="212"/>
      <c r="AB68" s="212"/>
      <c r="AC68" s="212"/>
      <c r="AD68" s="212"/>
      <c r="AE68" s="212"/>
      <c r="AF68" s="212"/>
      <c r="AG68" s="212" t="s">
        <v>142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19"/>
      <c r="B69" s="220"/>
      <c r="C69" s="255" t="s">
        <v>219</v>
      </c>
      <c r="D69" s="242"/>
      <c r="E69" s="242"/>
      <c r="F69" s="242"/>
      <c r="G69" s="24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6" t="s">
        <v>220</v>
      </c>
      <c r="D70" s="223"/>
      <c r="E70" s="224">
        <v>1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146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35">
        <v>14</v>
      </c>
      <c r="B71" s="236" t="s">
        <v>221</v>
      </c>
      <c r="C71" s="254" t="s">
        <v>222</v>
      </c>
      <c r="D71" s="237" t="s">
        <v>218</v>
      </c>
      <c r="E71" s="238">
        <v>3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2.4199999999999998E-3</v>
      </c>
      <c r="O71" s="238">
        <f>ROUND(E71*N71,2)</f>
        <v>0.01</v>
      </c>
      <c r="P71" s="238">
        <v>0</v>
      </c>
      <c r="Q71" s="238">
        <f>ROUND(E71*P71,2)</f>
        <v>0</v>
      </c>
      <c r="R71" s="240" t="s">
        <v>196</v>
      </c>
      <c r="S71" s="240" t="s">
        <v>139</v>
      </c>
      <c r="T71" s="241" t="s">
        <v>139</v>
      </c>
      <c r="U71" s="222">
        <v>0.4</v>
      </c>
      <c r="V71" s="222">
        <f>ROUND(E71*U71,2)</f>
        <v>1.2</v>
      </c>
      <c r="W71" s="222"/>
      <c r="X71" s="222" t="s">
        <v>140</v>
      </c>
      <c r="Y71" s="222" t="s">
        <v>141</v>
      </c>
      <c r="Z71" s="212"/>
      <c r="AA71" s="212"/>
      <c r="AB71" s="212"/>
      <c r="AC71" s="212"/>
      <c r="AD71" s="212"/>
      <c r="AE71" s="212"/>
      <c r="AF71" s="212"/>
      <c r="AG71" s="212" t="s">
        <v>142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5" t="s">
        <v>219</v>
      </c>
      <c r="D72" s="242"/>
      <c r="E72" s="242"/>
      <c r="F72" s="242"/>
      <c r="G72" s="24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144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5">
      <c r="A73" s="219"/>
      <c r="B73" s="220"/>
      <c r="C73" s="256" t="s">
        <v>223</v>
      </c>
      <c r="D73" s="223"/>
      <c r="E73" s="224">
        <v>3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146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5">
      <c r="A74" s="228" t="s">
        <v>133</v>
      </c>
      <c r="B74" s="229" t="s">
        <v>78</v>
      </c>
      <c r="C74" s="253" t="s">
        <v>79</v>
      </c>
      <c r="D74" s="230"/>
      <c r="E74" s="231"/>
      <c r="F74" s="232"/>
      <c r="G74" s="232">
        <f>SUMIF(AG75:AG115,"&lt;&gt;NOR",G75:G115)</f>
        <v>0</v>
      </c>
      <c r="H74" s="232"/>
      <c r="I74" s="232">
        <f>SUM(I75:I115)</f>
        <v>0</v>
      </c>
      <c r="J74" s="232"/>
      <c r="K74" s="232">
        <f>SUM(K75:K115)</f>
        <v>0</v>
      </c>
      <c r="L74" s="232"/>
      <c r="M74" s="232">
        <f>SUM(M75:M115)</f>
        <v>0</v>
      </c>
      <c r="N74" s="231"/>
      <c r="O74" s="231">
        <f>SUM(O75:O115)</f>
        <v>140.60000000000002</v>
      </c>
      <c r="P74" s="231"/>
      <c r="Q74" s="231">
        <f>SUM(Q75:Q115)</f>
        <v>0</v>
      </c>
      <c r="R74" s="232"/>
      <c r="S74" s="232"/>
      <c r="T74" s="233"/>
      <c r="U74" s="227"/>
      <c r="V74" s="227">
        <f>SUM(V75:V115)</f>
        <v>624.2299999999999</v>
      </c>
      <c r="W74" s="227"/>
      <c r="X74" s="227"/>
      <c r="Y74" s="227"/>
      <c r="AG74" t="s">
        <v>134</v>
      </c>
    </row>
    <row r="75" spans="1:60" ht="30.6" outlineLevel="1" x14ac:dyDescent="0.25">
      <c r="A75" s="235">
        <v>15</v>
      </c>
      <c r="B75" s="236" t="s">
        <v>224</v>
      </c>
      <c r="C75" s="254" t="s">
        <v>225</v>
      </c>
      <c r="D75" s="237" t="s">
        <v>137</v>
      </c>
      <c r="E75" s="238">
        <v>44.390120000000003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2.5301300000000002</v>
      </c>
      <c r="O75" s="238">
        <f>ROUND(E75*N75,2)</f>
        <v>112.31</v>
      </c>
      <c r="P75" s="238">
        <v>0</v>
      </c>
      <c r="Q75" s="238">
        <f>ROUND(E75*P75,2)</f>
        <v>0</v>
      </c>
      <c r="R75" s="240" t="s">
        <v>196</v>
      </c>
      <c r="S75" s="240" t="s">
        <v>139</v>
      </c>
      <c r="T75" s="241" t="s">
        <v>139</v>
      </c>
      <c r="U75" s="222">
        <v>1.21</v>
      </c>
      <c r="V75" s="222">
        <f>ROUND(E75*U75,2)</f>
        <v>53.71</v>
      </c>
      <c r="W75" s="222"/>
      <c r="X75" s="222" t="s">
        <v>140</v>
      </c>
      <c r="Y75" s="222" t="s">
        <v>141</v>
      </c>
      <c r="Z75" s="212"/>
      <c r="AA75" s="212"/>
      <c r="AB75" s="212"/>
      <c r="AC75" s="212"/>
      <c r="AD75" s="212"/>
      <c r="AE75" s="212"/>
      <c r="AF75" s="212"/>
      <c r="AG75" s="212" t="s">
        <v>142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1" outlineLevel="2" x14ac:dyDescent="0.25">
      <c r="A76" s="219"/>
      <c r="B76" s="220"/>
      <c r="C76" s="255" t="s">
        <v>226</v>
      </c>
      <c r="D76" s="242"/>
      <c r="E76" s="242"/>
      <c r="F76" s="242"/>
      <c r="G76" s="24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43" t="str">
        <f>C76</f>
        <v>nosných, výplňových, obkladových, půdních, štítových, poprsních apod. (bez výztuže), s pomocným lešením o výšce podlahy do 1900 mm a pro zatížení 1,5 kPa,</v>
      </c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56" t="s">
        <v>227</v>
      </c>
      <c r="D77" s="223"/>
      <c r="E77" s="224">
        <v>9.3239999999999998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146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19"/>
      <c r="B78" s="220"/>
      <c r="C78" s="256" t="s">
        <v>228</v>
      </c>
      <c r="D78" s="223"/>
      <c r="E78" s="224">
        <v>15.0276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146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56" t="s">
        <v>229</v>
      </c>
      <c r="D79" s="223"/>
      <c r="E79" s="224">
        <v>2.48888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146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56" t="s">
        <v>230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146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56" t="s">
        <v>231</v>
      </c>
      <c r="D81" s="223"/>
      <c r="E81" s="224">
        <v>6.444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146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56" t="s">
        <v>232</v>
      </c>
      <c r="D82" s="223"/>
      <c r="E82" s="224">
        <v>11.105639999999999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146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35">
        <v>16</v>
      </c>
      <c r="B83" s="236" t="s">
        <v>233</v>
      </c>
      <c r="C83" s="254" t="s">
        <v>234</v>
      </c>
      <c r="D83" s="237" t="s">
        <v>235</v>
      </c>
      <c r="E83" s="238">
        <v>404.53899999999999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6.0310000000000002E-2</v>
      </c>
      <c r="O83" s="238">
        <f>ROUND(E83*N83,2)</f>
        <v>24.4</v>
      </c>
      <c r="P83" s="238">
        <v>0</v>
      </c>
      <c r="Q83" s="238">
        <f>ROUND(E83*P83,2)</f>
        <v>0</v>
      </c>
      <c r="R83" s="240" t="s">
        <v>196</v>
      </c>
      <c r="S83" s="240" t="s">
        <v>139</v>
      </c>
      <c r="T83" s="241" t="s">
        <v>139</v>
      </c>
      <c r="U83" s="222">
        <v>0.85</v>
      </c>
      <c r="V83" s="222">
        <f>ROUND(E83*U83,2)</f>
        <v>343.86</v>
      </c>
      <c r="W83" s="222"/>
      <c r="X83" s="222" t="s">
        <v>140</v>
      </c>
      <c r="Y83" s="222" t="s">
        <v>141</v>
      </c>
      <c r="Z83" s="212"/>
      <c r="AA83" s="212"/>
      <c r="AB83" s="212"/>
      <c r="AC83" s="212"/>
      <c r="AD83" s="212"/>
      <c r="AE83" s="212"/>
      <c r="AF83" s="212"/>
      <c r="AG83" s="212" t="s">
        <v>142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1" outlineLevel="2" x14ac:dyDescent="0.25">
      <c r="A84" s="219"/>
      <c r="B84" s="220"/>
      <c r="C84" s="255" t="s">
        <v>236</v>
      </c>
      <c r="D84" s="242"/>
      <c r="E84" s="242"/>
      <c r="F84" s="242"/>
      <c r="G84" s="24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144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43" t="str">
        <f>C84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19"/>
      <c r="B85" s="220"/>
      <c r="C85" s="256" t="s">
        <v>237</v>
      </c>
      <c r="D85" s="223"/>
      <c r="E85" s="224">
        <v>70.400000000000006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146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56" t="s">
        <v>238</v>
      </c>
      <c r="D86" s="223"/>
      <c r="E86" s="224">
        <v>145.44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19"/>
      <c r="B87" s="220"/>
      <c r="C87" s="256" t="s">
        <v>239</v>
      </c>
      <c r="D87" s="223"/>
      <c r="E87" s="224">
        <v>35.811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146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56" t="s">
        <v>230</v>
      </c>
      <c r="D88" s="223"/>
      <c r="E88" s="224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146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56" t="s">
        <v>240</v>
      </c>
      <c r="D89" s="223"/>
      <c r="E89" s="224">
        <v>47.12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146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56" t="s">
        <v>241</v>
      </c>
      <c r="D90" s="223"/>
      <c r="E90" s="224">
        <v>105.768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146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35">
        <v>17</v>
      </c>
      <c r="B91" s="236" t="s">
        <v>242</v>
      </c>
      <c r="C91" s="254" t="s">
        <v>243</v>
      </c>
      <c r="D91" s="237" t="s">
        <v>235</v>
      </c>
      <c r="E91" s="238">
        <v>404.53899999999999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 t="s">
        <v>196</v>
      </c>
      <c r="S91" s="240" t="s">
        <v>139</v>
      </c>
      <c r="T91" s="241" t="s">
        <v>139</v>
      </c>
      <c r="U91" s="222">
        <v>0.35</v>
      </c>
      <c r="V91" s="222">
        <f>ROUND(E91*U91,2)</f>
        <v>141.59</v>
      </c>
      <c r="W91" s="222"/>
      <c r="X91" s="222" t="s">
        <v>140</v>
      </c>
      <c r="Y91" s="222" t="s">
        <v>141</v>
      </c>
      <c r="Z91" s="212"/>
      <c r="AA91" s="212"/>
      <c r="AB91" s="212"/>
      <c r="AC91" s="212"/>
      <c r="AD91" s="212"/>
      <c r="AE91" s="212"/>
      <c r="AF91" s="212"/>
      <c r="AG91" s="212" t="s">
        <v>142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1" outlineLevel="2" x14ac:dyDescent="0.25">
      <c r="A92" s="219"/>
      <c r="B92" s="220"/>
      <c r="C92" s="255" t="s">
        <v>236</v>
      </c>
      <c r="D92" s="242"/>
      <c r="E92" s="242"/>
      <c r="F92" s="242"/>
      <c r="G92" s="24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144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43" t="str">
        <f>C92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56" t="s">
        <v>244</v>
      </c>
      <c r="D93" s="223"/>
      <c r="E93" s="224">
        <v>404.53899999999999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146</v>
      </c>
      <c r="AH93" s="212">
        <v>5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35">
        <v>18</v>
      </c>
      <c r="B94" s="236" t="s">
        <v>245</v>
      </c>
      <c r="C94" s="254" t="s">
        <v>246</v>
      </c>
      <c r="D94" s="237" t="s">
        <v>218</v>
      </c>
      <c r="E94" s="238">
        <v>4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2.3380000000000001E-2</v>
      </c>
      <c r="O94" s="238">
        <f>ROUND(E94*N94,2)</f>
        <v>0.09</v>
      </c>
      <c r="P94" s="238">
        <v>0</v>
      </c>
      <c r="Q94" s="238">
        <f>ROUND(E94*P94,2)</f>
        <v>0</v>
      </c>
      <c r="R94" s="240" t="s">
        <v>196</v>
      </c>
      <c r="S94" s="240" t="s">
        <v>139</v>
      </c>
      <c r="T94" s="241" t="s">
        <v>139</v>
      </c>
      <c r="U94" s="222">
        <v>1.82</v>
      </c>
      <c r="V94" s="222">
        <f>ROUND(E94*U94,2)</f>
        <v>7.28</v>
      </c>
      <c r="W94" s="222"/>
      <c r="X94" s="222" t="s">
        <v>140</v>
      </c>
      <c r="Y94" s="222" t="s">
        <v>141</v>
      </c>
      <c r="Z94" s="212"/>
      <c r="AA94" s="212"/>
      <c r="AB94" s="212"/>
      <c r="AC94" s="212"/>
      <c r="AD94" s="212"/>
      <c r="AE94" s="212"/>
      <c r="AF94" s="212"/>
      <c r="AG94" s="212" t="s">
        <v>142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1" outlineLevel="2" x14ac:dyDescent="0.25">
      <c r="A95" s="219"/>
      <c r="B95" s="220"/>
      <c r="C95" s="255" t="s">
        <v>236</v>
      </c>
      <c r="D95" s="242"/>
      <c r="E95" s="242"/>
      <c r="F95" s="242"/>
      <c r="G95" s="24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144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3" t="str">
        <f>C95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19"/>
      <c r="B96" s="220"/>
      <c r="C96" s="256" t="s">
        <v>247</v>
      </c>
      <c r="D96" s="223"/>
      <c r="E96" s="224">
        <v>4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146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35">
        <v>19</v>
      </c>
      <c r="B97" s="236" t="s">
        <v>248</v>
      </c>
      <c r="C97" s="254" t="s">
        <v>249</v>
      </c>
      <c r="D97" s="237" t="s">
        <v>218</v>
      </c>
      <c r="E97" s="238">
        <v>2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5.8029999999999998E-2</v>
      </c>
      <c r="O97" s="238">
        <f>ROUND(E97*N97,2)</f>
        <v>0.12</v>
      </c>
      <c r="P97" s="238">
        <v>0</v>
      </c>
      <c r="Q97" s="238">
        <f>ROUND(E97*P97,2)</f>
        <v>0</v>
      </c>
      <c r="R97" s="240" t="s">
        <v>196</v>
      </c>
      <c r="S97" s="240" t="s">
        <v>139</v>
      </c>
      <c r="T97" s="241" t="s">
        <v>139</v>
      </c>
      <c r="U97" s="222">
        <v>3.9</v>
      </c>
      <c r="V97" s="222">
        <f>ROUND(E97*U97,2)</f>
        <v>7.8</v>
      </c>
      <c r="W97" s="222"/>
      <c r="X97" s="222" t="s">
        <v>140</v>
      </c>
      <c r="Y97" s="222" t="s">
        <v>141</v>
      </c>
      <c r="Z97" s="212"/>
      <c r="AA97" s="212"/>
      <c r="AB97" s="212"/>
      <c r="AC97" s="212"/>
      <c r="AD97" s="212"/>
      <c r="AE97" s="212"/>
      <c r="AF97" s="212"/>
      <c r="AG97" s="212" t="s">
        <v>142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1" outlineLevel="2" x14ac:dyDescent="0.25">
      <c r="A98" s="219"/>
      <c r="B98" s="220"/>
      <c r="C98" s="255" t="s">
        <v>236</v>
      </c>
      <c r="D98" s="242"/>
      <c r="E98" s="242"/>
      <c r="F98" s="242"/>
      <c r="G98" s="24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144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3" t="str">
        <f>C98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35">
        <v>20</v>
      </c>
      <c r="B99" s="236" t="s">
        <v>250</v>
      </c>
      <c r="C99" s="254" t="s">
        <v>251</v>
      </c>
      <c r="D99" s="237" t="s">
        <v>218</v>
      </c>
      <c r="E99" s="238">
        <v>4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0.11382</v>
      </c>
      <c r="O99" s="238">
        <f>ROUND(E99*N99,2)</f>
        <v>0.46</v>
      </c>
      <c r="P99" s="238">
        <v>0</v>
      </c>
      <c r="Q99" s="238">
        <f>ROUND(E99*P99,2)</f>
        <v>0</v>
      </c>
      <c r="R99" s="240" t="s">
        <v>196</v>
      </c>
      <c r="S99" s="240" t="s">
        <v>139</v>
      </c>
      <c r="T99" s="241" t="s">
        <v>139</v>
      </c>
      <c r="U99" s="222">
        <v>4.6555999999999997</v>
      </c>
      <c r="V99" s="222">
        <f>ROUND(E99*U99,2)</f>
        <v>18.62</v>
      </c>
      <c r="W99" s="222"/>
      <c r="X99" s="222" t="s">
        <v>140</v>
      </c>
      <c r="Y99" s="222" t="s">
        <v>141</v>
      </c>
      <c r="Z99" s="212"/>
      <c r="AA99" s="212"/>
      <c r="AB99" s="212"/>
      <c r="AC99" s="212"/>
      <c r="AD99" s="212"/>
      <c r="AE99" s="212"/>
      <c r="AF99" s="212"/>
      <c r="AG99" s="212" t="s">
        <v>142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1" outlineLevel="2" x14ac:dyDescent="0.25">
      <c r="A100" s="219"/>
      <c r="B100" s="220"/>
      <c r="C100" s="255" t="s">
        <v>236</v>
      </c>
      <c r="D100" s="242"/>
      <c r="E100" s="242"/>
      <c r="F100" s="242"/>
      <c r="G100" s="24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144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43" t="str">
        <f>C100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5">
      <c r="A101" s="235">
        <v>21</v>
      </c>
      <c r="B101" s="236" t="s">
        <v>252</v>
      </c>
      <c r="C101" s="254" t="s">
        <v>253</v>
      </c>
      <c r="D101" s="237" t="s">
        <v>201</v>
      </c>
      <c r="E101" s="238">
        <v>2.593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1.05758</v>
      </c>
      <c r="O101" s="238">
        <f>ROUND(E101*N101,2)</f>
        <v>2.74</v>
      </c>
      <c r="P101" s="238">
        <v>0</v>
      </c>
      <c r="Q101" s="238">
        <f>ROUND(E101*P101,2)</f>
        <v>0</v>
      </c>
      <c r="R101" s="240" t="s">
        <v>196</v>
      </c>
      <c r="S101" s="240" t="s">
        <v>139</v>
      </c>
      <c r="T101" s="241" t="s">
        <v>139</v>
      </c>
      <c r="U101" s="222">
        <v>15.23</v>
      </c>
      <c r="V101" s="222">
        <f>ROUND(E101*U101,2)</f>
        <v>39.49</v>
      </c>
      <c r="W101" s="222"/>
      <c r="X101" s="222" t="s">
        <v>140</v>
      </c>
      <c r="Y101" s="222" t="s">
        <v>141</v>
      </c>
      <c r="Z101" s="212"/>
      <c r="AA101" s="212"/>
      <c r="AB101" s="212"/>
      <c r="AC101" s="212"/>
      <c r="AD101" s="212"/>
      <c r="AE101" s="212"/>
      <c r="AF101" s="212"/>
      <c r="AG101" s="212" t="s">
        <v>142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19"/>
      <c r="B102" s="220"/>
      <c r="C102" s="255" t="s">
        <v>202</v>
      </c>
      <c r="D102" s="242"/>
      <c r="E102" s="242"/>
      <c r="F102" s="242"/>
      <c r="G102" s="24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144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19"/>
      <c r="B103" s="220"/>
      <c r="C103" s="256" t="s">
        <v>254</v>
      </c>
      <c r="D103" s="223"/>
      <c r="E103" s="224">
        <v>2.593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146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0.399999999999999" outlineLevel="1" x14ac:dyDescent="0.25">
      <c r="A104" s="235">
        <v>22</v>
      </c>
      <c r="B104" s="236" t="s">
        <v>255</v>
      </c>
      <c r="C104" s="254" t="s">
        <v>256</v>
      </c>
      <c r="D104" s="237" t="s">
        <v>201</v>
      </c>
      <c r="E104" s="238">
        <v>0.47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1.0202899999999999</v>
      </c>
      <c r="O104" s="238">
        <f>ROUND(E104*N104,2)</f>
        <v>0.48</v>
      </c>
      <c r="P104" s="238">
        <v>0</v>
      </c>
      <c r="Q104" s="238">
        <f>ROUND(E104*P104,2)</f>
        <v>0</v>
      </c>
      <c r="R104" s="240" t="s">
        <v>196</v>
      </c>
      <c r="S104" s="240" t="s">
        <v>139</v>
      </c>
      <c r="T104" s="241" t="s">
        <v>139</v>
      </c>
      <c r="U104" s="222">
        <v>25.27</v>
      </c>
      <c r="V104" s="222">
        <f>ROUND(E104*U104,2)</f>
        <v>11.88</v>
      </c>
      <c r="W104" s="222"/>
      <c r="X104" s="222" t="s">
        <v>140</v>
      </c>
      <c r="Y104" s="222" t="s">
        <v>141</v>
      </c>
      <c r="Z104" s="212"/>
      <c r="AA104" s="212"/>
      <c r="AB104" s="212"/>
      <c r="AC104" s="212"/>
      <c r="AD104" s="212"/>
      <c r="AE104" s="212"/>
      <c r="AF104" s="212"/>
      <c r="AG104" s="212" t="s">
        <v>142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19"/>
      <c r="B105" s="220"/>
      <c r="C105" s="255" t="s">
        <v>202</v>
      </c>
      <c r="D105" s="242"/>
      <c r="E105" s="242"/>
      <c r="F105" s="242"/>
      <c r="G105" s="24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144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19"/>
      <c r="B106" s="220"/>
      <c r="C106" s="256" t="s">
        <v>257</v>
      </c>
      <c r="D106" s="223"/>
      <c r="E106" s="224">
        <v>0.47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146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35">
        <v>23</v>
      </c>
      <c r="B107" s="236" t="s">
        <v>258</v>
      </c>
      <c r="C107" s="254" t="s">
        <v>259</v>
      </c>
      <c r="D107" s="237" t="s">
        <v>260</v>
      </c>
      <c r="E107" s="238">
        <v>114.3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261</v>
      </c>
      <c r="T107" s="241" t="s">
        <v>262</v>
      </c>
      <c r="U107" s="222">
        <v>0</v>
      </c>
      <c r="V107" s="222">
        <f>ROUND(E107*U107,2)</f>
        <v>0</v>
      </c>
      <c r="W107" s="222"/>
      <c r="X107" s="222" t="s">
        <v>140</v>
      </c>
      <c r="Y107" s="222" t="s">
        <v>141</v>
      </c>
      <c r="Z107" s="212"/>
      <c r="AA107" s="212"/>
      <c r="AB107" s="212"/>
      <c r="AC107" s="212"/>
      <c r="AD107" s="212"/>
      <c r="AE107" s="212"/>
      <c r="AF107" s="212"/>
      <c r="AG107" s="212" t="s">
        <v>142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5">
      <c r="A108" s="219"/>
      <c r="B108" s="220"/>
      <c r="C108" s="256" t="s">
        <v>263</v>
      </c>
      <c r="D108" s="223"/>
      <c r="E108" s="224">
        <v>61.2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146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56" t="s">
        <v>264</v>
      </c>
      <c r="D109" s="223"/>
      <c r="E109" s="224">
        <v>45.2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146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56" t="s">
        <v>265</v>
      </c>
      <c r="D110" s="223"/>
      <c r="E110" s="224">
        <v>-5.6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146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56" t="s">
        <v>266</v>
      </c>
      <c r="D111" s="223"/>
      <c r="E111" s="224">
        <v>13.5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35">
        <v>24</v>
      </c>
      <c r="B112" s="236" t="s">
        <v>267</v>
      </c>
      <c r="C112" s="254" t="s">
        <v>268</v>
      </c>
      <c r="D112" s="237" t="s">
        <v>260</v>
      </c>
      <c r="E112" s="238">
        <v>30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261</v>
      </c>
      <c r="T112" s="241" t="s">
        <v>262</v>
      </c>
      <c r="U112" s="222">
        <v>0</v>
      </c>
      <c r="V112" s="222">
        <f>ROUND(E112*U112,2)</f>
        <v>0</v>
      </c>
      <c r="W112" s="222"/>
      <c r="X112" s="222" t="s">
        <v>140</v>
      </c>
      <c r="Y112" s="222" t="s">
        <v>141</v>
      </c>
      <c r="Z112" s="212"/>
      <c r="AA112" s="212"/>
      <c r="AB112" s="212"/>
      <c r="AC112" s="212"/>
      <c r="AD112" s="212"/>
      <c r="AE112" s="212"/>
      <c r="AF112" s="212"/>
      <c r="AG112" s="212" t="s">
        <v>142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19"/>
      <c r="B113" s="220"/>
      <c r="C113" s="256" t="s">
        <v>269</v>
      </c>
      <c r="D113" s="223"/>
      <c r="E113" s="224">
        <v>30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146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35">
        <v>25</v>
      </c>
      <c r="B114" s="236" t="s">
        <v>270</v>
      </c>
      <c r="C114" s="254" t="s">
        <v>271</v>
      </c>
      <c r="D114" s="237" t="s">
        <v>260</v>
      </c>
      <c r="E114" s="238">
        <v>22.5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261</v>
      </c>
      <c r="T114" s="241" t="s">
        <v>262</v>
      </c>
      <c r="U114" s="222">
        <v>0</v>
      </c>
      <c r="V114" s="222">
        <f>ROUND(E114*U114,2)</f>
        <v>0</v>
      </c>
      <c r="W114" s="222"/>
      <c r="X114" s="222" t="s">
        <v>140</v>
      </c>
      <c r="Y114" s="222" t="s">
        <v>141</v>
      </c>
      <c r="Z114" s="212"/>
      <c r="AA114" s="212"/>
      <c r="AB114" s="212"/>
      <c r="AC114" s="212"/>
      <c r="AD114" s="212"/>
      <c r="AE114" s="212"/>
      <c r="AF114" s="212"/>
      <c r="AG114" s="212" t="s">
        <v>142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19"/>
      <c r="B115" s="220"/>
      <c r="C115" s="256" t="s">
        <v>272</v>
      </c>
      <c r="D115" s="223"/>
      <c r="E115" s="224">
        <v>22.5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146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x14ac:dyDescent="0.25">
      <c r="A116" s="228" t="s">
        <v>133</v>
      </c>
      <c r="B116" s="229" t="s">
        <v>80</v>
      </c>
      <c r="C116" s="253" t="s">
        <v>81</v>
      </c>
      <c r="D116" s="230"/>
      <c r="E116" s="231"/>
      <c r="F116" s="232"/>
      <c r="G116" s="232">
        <f>SUMIF(AG117:AG137,"&lt;&gt;NOR",G117:G137)</f>
        <v>0</v>
      </c>
      <c r="H116" s="232"/>
      <c r="I116" s="232">
        <f>SUM(I117:I137)</f>
        <v>0</v>
      </c>
      <c r="J116" s="232"/>
      <c r="K116" s="232">
        <f>SUM(K117:K137)</f>
        <v>0</v>
      </c>
      <c r="L116" s="232"/>
      <c r="M116" s="232">
        <f>SUM(M117:M137)</f>
        <v>0</v>
      </c>
      <c r="N116" s="231"/>
      <c r="O116" s="231">
        <f>SUM(O117:O137)</f>
        <v>68.809999999999988</v>
      </c>
      <c r="P116" s="231"/>
      <c r="Q116" s="231">
        <f>SUM(Q117:Q137)</f>
        <v>0</v>
      </c>
      <c r="R116" s="232"/>
      <c r="S116" s="232"/>
      <c r="T116" s="233"/>
      <c r="U116" s="227"/>
      <c r="V116" s="227">
        <f>SUM(V117:V137)</f>
        <v>215.68</v>
      </c>
      <c r="W116" s="227"/>
      <c r="X116" s="227"/>
      <c r="Y116" s="227"/>
      <c r="AG116" t="s">
        <v>134</v>
      </c>
    </row>
    <row r="117" spans="1:60" ht="40.799999999999997" outlineLevel="1" x14ac:dyDescent="0.25">
      <c r="A117" s="235">
        <v>26</v>
      </c>
      <c r="B117" s="236" t="s">
        <v>273</v>
      </c>
      <c r="C117" s="254" t="s">
        <v>274</v>
      </c>
      <c r="D117" s="237" t="s">
        <v>137</v>
      </c>
      <c r="E117" s="238">
        <v>23.65568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2.5251399999999999</v>
      </c>
      <c r="O117" s="238">
        <f>ROUND(E117*N117,2)</f>
        <v>59.73</v>
      </c>
      <c r="P117" s="238">
        <v>0</v>
      </c>
      <c r="Q117" s="238">
        <f>ROUND(E117*P117,2)</f>
        <v>0</v>
      </c>
      <c r="R117" s="240" t="s">
        <v>196</v>
      </c>
      <c r="S117" s="240" t="s">
        <v>139</v>
      </c>
      <c r="T117" s="241" t="s">
        <v>139</v>
      </c>
      <c r="U117" s="222">
        <v>0.99</v>
      </c>
      <c r="V117" s="222">
        <f>ROUND(E117*U117,2)</f>
        <v>23.42</v>
      </c>
      <c r="W117" s="222"/>
      <c r="X117" s="222" t="s">
        <v>140</v>
      </c>
      <c r="Y117" s="222" t="s">
        <v>141</v>
      </c>
      <c r="Z117" s="212"/>
      <c r="AA117" s="212"/>
      <c r="AB117" s="212"/>
      <c r="AC117" s="212"/>
      <c r="AD117" s="212"/>
      <c r="AE117" s="212"/>
      <c r="AF117" s="212"/>
      <c r="AG117" s="212" t="s">
        <v>142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5">
      <c r="A118" s="219"/>
      <c r="B118" s="220"/>
      <c r="C118" s="256" t="s">
        <v>275</v>
      </c>
      <c r="D118" s="223"/>
      <c r="E118" s="224">
        <v>8.8660399999999999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146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56" t="s">
        <v>276</v>
      </c>
      <c r="D119" s="223"/>
      <c r="E119" s="224">
        <v>9.5991999999999997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146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56" t="s">
        <v>277</v>
      </c>
      <c r="D120" s="223"/>
      <c r="E120" s="224">
        <v>5.1904399999999997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146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0.399999999999999" outlineLevel="1" x14ac:dyDescent="0.25">
      <c r="A121" s="235">
        <v>27</v>
      </c>
      <c r="B121" s="236" t="s">
        <v>278</v>
      </c>
      <c r="C121" s="254" t="s">
        <v>279</v>
      </c>
      <c r="D121" s="237" t="s">
        <v>235</v>
      </c>
      <c r="E121" s="238">
        <v>118.2784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4.9160000000000002E-2</v>
      </c>
      <c r="O121" s="238">
        <f>ROUND(E121*N121,2)</f>
        <v>5.81</v>
      </c>
      <c r="P121" s="238">
        <v>0</v>
      </c>
      <c r="Q121" s="238">
        <f>ROUND(E121*P121,2)</f>
        <v>0</v>
      </c>
      <c r="R121" s="240" t="s">
        <v>196</v>
      </c>
      <c r="S121" s="240" t="s">
        <v>139</v>
      </c>
      <c r="T121" s="241" t="s">
        <v>139</v>
      </c>
      <c r="U121" s="222">
        <v>0.65</v>
      </c>
      <c r="V121" s="222">
        <f>ROUND(E121*U121,2)</f>
        <v>76.88</v>
      </c>
      <c r="W121" s="222"/>
      <c r="X121" s="222" t="s">
        <v>140</v>
      </c>
      <c r="Y121" s="222" t="s">
        <v>141</v>
      </c>
      <c r="Z121" s="212"/>
      <c r="AA121" s="212"/>
      <c r="AB121" s="212"/>
      <c r="AC121" s="212"/>
      <c r="AD121" s="212"/>
      <c r="AE121" s="212"/>
      <c r="AF121" s="212"/>
      <c r="AG121" s="212" t="s">
        <v>142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19"/>
      <c r="B122" s="220"/>
      <c r="C122" s="255" t="s">
        <v>280</v>
      </c>
      <c r="D122" s="242"/>
      <c r="E122" s="242"/>
      <c r="F122" s="242"/>
      <c r="G122" s="24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19"/>
      <c r="B123" s="220"/>
      <c r="C123" s="256" t="s">
        <v>281</v>
      </c>
      <c r="D123" s="223"/>
      <c r="E123" s="224">
        <v>44.330199999999998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146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56" t="s">
        <v>282</v>
      </c>
      <c r="D124" s="223"/>
      <c r="E124" s="224">
        <v>47.996000000000002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146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56" t="s">
        <v>283</v>
      </c>
      <c r="D125" s="223"/>
      <c r="E125" s="224">
        <v>25.952200000000001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146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0.399999999999999" outlineLevel="1" x14ac:dyDescent="0.25">
      <c r="A126" s="235">
        <v>28</v>
      </c>
      <c r="B126" s="236" t="s">
        <v>284</v>
      </c>
      <c r="C126" s="254" t="s">
        <v>285</v>
      </c>
      <c r="D126" s="237" t="s">
        <v>235</v>
      </c>
      <c r="E126" s="238">
        <v>118.2784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 t="s">
        <v>196</v>
      </c>
      <c r="S126" s="240" t="s">
        <v>139</v>
      </c>
      <c r="T126" s="241" t="s">
        <v>139</v>
      </c>
      <c r="U126" s="222">
        <v>0.17</v>
      </c>
      <c r="V126" s="222">
        <f>ROUND(E126*U126,2)</f>
        <v>20.11</v>
      </c>
      <c r="W126" s="222"/>
      <c r="X126" s="222" t="s">
        <v>140</v>
      </c>
      <c r="Y126" s="222" t="s">
        <v>141</v>
      </c>
      <c r="Z126" s="212"/>
      <c r="AA126" s="212"/>
      <c r="AB126" s="212"/>
      <c r="AC126" s="212"/>
      <c r="AD126" s="212"/>
      <c r="AE126" s="212"/>
      <c r="AF126" s="212"/>
      <c r="AG126" s="212" t="s">
        <v>142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19"/>
      <c r="B127" s="220"/>
      <c r="C127" s="255" t="s">
        <v>280</v>
      </c>
      <c r="D127" s="242"/>
      <c r="E127" s="242"/>
      <c r="F127" s="242"/>
      <c r="G127" s="24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144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19"/>
      <c r="B128" s="220"/>
      <c r="C128" s="256" t="s">
        <v>286</v>
      </c>
      <c r="D128" s="223"/>
      <c r="E128" s="224">
        <v>118.2784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146</v>
      </c>
      <c r="AH128" s="212">
        <v>5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35">
        <v>29</v>
      </c>
      <c r="B129" s="236" t="s">
        <v>287</v>
      </c>
      <c r="C129" s="254" t="s">
        <v>288</v>
      </c>
      <c r="D129" s="237" t="s">
        <v>260</v>
      </c>
      <c r="E129" s="238">
        <v>32.64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3.0470000000000001E-2</v>
      </c>
      <c r="O129" s="238">
        <f>ROUND(E129*N129,2)</f>
        <v>0.99</v>
      </c>
      <c r="P129" s="238">
        <v>0</v>
      </c>
      <c r="Q129" s="238">
        <f>ROUND(E129*P129,2)</f>
        <v>0</v>
      </c>
      <c r="R129" s="240" t="s">
        <v>196</v>
      </c>
      <c r="S129" s="240" t="s">
        <v>139</v>
      </c>
      <c r="T129" s="241" t="s">
        <v>139</v>
      </c>
      <c r="U129" s="222">
        <v>0.87</v>
      </c>
      <c r="V129" s="222">
        <f>ROUND(E129*U129,2)</f>
        <v>28.4</v>
      </c>
      <c r="W129" s="222"/>
      <c r="X129" s="222" t="s">
        <v>140</v>
      </c>
      <c r="Y129" s="222" t="s">
        <v>141</v>
      </c>
      <c r="Z129" s="212"/>
      <c r="AA129" s="212"/>
      <c r="AB129" s="212"/>
      <c r="AC129" s="212"/>
      <c r="AD129" s="212"/>
      <c r="AE129" s="212"/>
      <c r="AF129" s="212"/>
      <c r="AG129" s="212" t="s">
        <v>142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19"/>
      <c r="B130" s="220"/>
      <c r="C130" s="255" t="s">
        <v>280</v>
      </c>
      <c r="D130" s="242"/>
      <c r="E130" s="242"/>
      <c r="F130" s="242"/>
      <c r="G130" s="24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144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19"/>
      <c r="B131" s="220"/>
      <c r="C131" s="256" t="s">
        <v>289</v>
      </c>
      <c r="D131" s="223"/>
      <c r="E131" s="224">
        <v>32.64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35">
        <v>30</v>
      </c>
      <c r="B132" s="236" t="s">
        <v>290</v>
      </c>
      <c r="C132" s="254" t="s">
        <v>291</v>
      </c>
      <c r="D132" s="237" t="s">
        <v>260</v>
      </c>
      <c r="E132" s="238">
        <v>32.64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 t="s">
        <v>196</v>
      </c>
      <c r="S132" s="240" t="s">
        <v>139</v>
      </c>
      <c r="T132" s="241" t="s">
        <v>139</v>
      </c>
      <c r="U132" s="222">
        <v>0.23</v>
      </c>
      <c r="V132" s="222">
        <f>ROUND(E132*U132,2)</f>
        <v>7.51</v>
      </c>
      <c r="W132" s="222"/>
      <c r="X132" s="222" t="s">
        <v>140</v>
      </c>
      <c r="Y132" s="222" t="s">
        <v>141</v>
      </c>
      <c r="Z132" s="212"/>
      <c r="AA132" s="212"/>
      <c r="AB132" s="212"/>
      <c r="AC132" s="212"/>
      <c r="AD132" s="212"/>
      <c r="AE132" s="212"/>
      <c r="AF132" s="212"/>
      <c r="AG132" s="212" t="s">
        <v>142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19"/>
      <c r="B133" s="220"/>
      <c r="C133" s="255" t="s">
        <v>280</v>
      </c>
      <c r="D133" s="242"/>
      <c r="E133" s="242"/>
      <c r="F133" s="242"/>
      <c r="G133" s="24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144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5">
      <c r="A134" s="219"/>
      <c r="B134" s="220"/>
      <c r="C134" s="256" t="s">
        <v>292</v>
      </c>
      <c r="D134" s="223"/>
      <c r="E134" s="224">
        <v>32.64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146</v>
      </c>
      <c r="AH134" s="212">
        <v>5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0.399999999999999" outlineLevel="1" x14ac:dyDescent="0.25">
      <c r="A135" s="235">
        <v>31</v>
      </c>
      <c r="B135" s="236" t="s">
        <v>293</v>
      </c>
      <c r="C135" s="254" t="s">
        <v>294</v>
      </c>
      <c r="D135" s="237" t="s">
        <v>201</v>
      </c>
      <c r="E135" s="238">
        <v>2.23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1.02139</v>
      </c>
      <c r="O135" s="238">
        <f>ROUND(E135*N135,2)</f>
        <v>2.2799999999999998</v>
      </c>
      <c r="P135" s="238">
        <v>0</v>
      </c>
      <c r="Q135" s="238">
        <f>ROUND(E135*P135,2)</f>
        <v>0</v>
      </c>
      <c r="R135" s="240" t="s">
        <v>196</v>
      </c>
      <c r="S135" s="240" t="s">
        <v>139</v>
      </c>
      <c r="T135" s="241" t="s">
        <v>139</v>
      </c>
      <c r="U135" s="222">
        <v>26.62</v>
      </c>
      <c r="V135" s="222">
        <f>ROUND(E135*U135,2)</f>
        <v>59.36</v>
      </c>
      <c r="W135" s="222"/>
      <c r="X135" s="222" t="s">
        <v>140</v>
      </c>
      <c r="Y135" s="222" t="s">
        <v>141</v>
      </c>
      <c r="Z135" s="212"/>
      <c r="AA135" s="212"/>
      <c r="AB135" s="212"/>
      <c r="AC135" s="212"/>
      <c r="AD135" s="212"/>
      <c r="AE135" s="212"/>
      <c r="AF135" s="212"/>
      <c r="AG135" s="212" t="s">
        <v>142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1" outlineLevel="2" x14ac:dyDescent="0.25">
      <c r="A136" s="219"/>
      <c r="B136" s="220"/>
      <c r="C136" s="255" t="s">
        <v>295</v>
      </c>
      <c r="D136" s="242"/>
      <c r="E136" s="242"/>
      <c r="F136" s="242"/>
      <c r="G136" s="24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144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43" t="str">
        <f>C136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5">
      <c r="A137" s="219"/>
      <c r="B137" s="220"/>
      <c r="C137" s="256" t="s">
        <v>296</v>
      </c>
      <c r="D137" s="223"/>
      <c r="E137" s="224">
        <v>2.23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146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5">
      <c r="A138" s="228" t="s">
        <v>133</v>
      </c>
      <c r="B138" s="229" t="s">
        <v>82</v>
      </c>
      <c r="C138" s="253" t="s">
        <v>83</v>
      </c>
      <c r="D138" s="230"/>
      <c r="E138" s="231"/>
      <c r="F138" s="232"/>
      <c r="G138" s="232">
        <f>SUMIF(AG139:AG174,"&lt;&gt;NOR",G139:G174)</f>
        <v>0</v>
      </c>
      <c r="H138" s="232"/>
      <c r="I138" s="232">
        <f>SUM(I139:I174)</f>
        <v>0</v>
      </c>
      <c r="J138" s="232"/>
      <c r="K138" s="232">
        <f>SUM(K139:K174)</f>
        <v>0</v>
      </c>
      <c r="L138" s="232"/>
      <c r="M138" s="232">
        <f>SUM(M139:M174)</f>
        <v>0</v>
      </c>
      <c r="N138" s="231"/>
      <c r="O138" s="231">
        <f>SUM(O139:O174)</f>
        <v>202.26999999999998</v>
      </c>
      <c r="P138" s="231"/>
      <c r="Q138" s="231">
        <f>SUM(Q139:Q174)</f>
        <v>0</v>
      </c>
      <c r="R138" s="232"/>
      <c r="S138" s="232"/>
      <c r="T138" s="233"/>
      <c r="U138" s="227"/>
      <c r="V138" s="227">
        <f>SUM(V139:V174)</f>
        <v>119.78</v>
      </c>
      <c r="W138" s="227"/>
      <c r="X138" s="227"/>
      <c r="Y138" s="227"/>
      <c r="AG138" t="s">
        <v>134</v>
      </c>
    </row>
    <row r="139" spans="1:60" ht="20.399999999999999" outlineLevel="1" x14ac:dyDescent="0.25">
      <c r="A139" s="235">
        <v>32</v>
      </c>
      <c r="B139" s="236" t="s">
        <v>297</v>
      </c>
      <c r="C139" s="254" t="s">
        <v>298</v>
      </c>
      <c r="D139" s="237" t="s">
        <v>235</v>
      </c>
      <c r="E139" s="238">
        <v>310.3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38">
        <v>0.378</v>
      </c>
      <c r="O139" s="238">
        <f>ROUND(E139*N139,2)</f>
        <v>117.29</v>
      </c>
      <c r="P139" s="238">
        <v>0</v>
      </c>
      <c r="Q139" s="238">
        <f>ROUND(E139*P139,2)</f>
        <v>0</v>
      </c>
      <c r="R139" s="240" t="s">
        <v>299</v>
      </c>
      <c r="S139" s="240" t="s">
        <v>139</v>
      </c>
      <c r="T139" s="241" t="s">
        <v>139</v>
      </c>
      <c r="U139" s="222">
        <v>2.5999999999999999E-2</v>
      </c>
      <c r="V139" s="222">
        <f>ROUND(E139*U139,2)</f>
        <v>8.07</v>
      </c>
      <c r="W139" s="222"/>
      <c r="X139" s="222" t="s">
        <v>140</v>
      </c>
      <c r="Y139" s="222" t="s">
        <v>141</v>
      </c>
      <c r="Z139" s="212"/>
      <c r="AA139" s="212"/>
      <c r="AB139" s="212"/>
      <c r="AC139" s="212"/>
      <c r="AD139" s="212"/>
      <c r="AE139" s="212"/>
      <c r="AF139" s="212"/>
      <c r="AG139" s="212" t="s">
        <v>142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19"/>
      <c r="B140" s="220"/>
      <c r="C140" s="256" t="s">
        <v>300</v>
      </c>
      <c r="D140" s="223"/>
      <c r="E140" s="224">
        <v>296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146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56" t="s">
        <v>301</v>
      </c>
      <c r="D141" s="223"/>
      <c r="E141" s="224">
        <v>14.3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146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0.399999999999999" outlineLevel="1" x14ac:dyDescent="0.25">
      <c r="A142" s="235">
        <v>33</v>
      </c>
      <c r="B142" s="236" t="s">
        <v>302</v>
      </c>
      <c r="C142" s="254" t="s">
        <v>303</v>
      </c>
      <c r="D142" s="237" t="s">
        <v>235</v>
      </c>
      <c r="E142" s="238">
        <v>25.8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0.378</v>
      </c>
      <c r="O142" s="238">
        <f>ROUND(E142*N142,2)</f>
        <v>9.75</v>
      </c>
      <c r="P142" s="238">
        <v>0</v>
      </c>
      <c r="Q142" s="238">
        <f>ROUND(E142*P142,2)</f>
        <v>0</v>
      </c>
      <c r="R142" s="240" t="s">
        <v>299</v>
      </c>
      <c r="S142" s="240" t="s">
        <v>139</v>
      </c>
      <c r="T142" s="241" t="s">
        <v>139</v>
      </c>
      <c r="U142" s="222">
        <v>2.5999999999999999E-2</v>
      </c>
      <c r="V142" s="222">
        <f>ROUND(E142*U142,2)</f>
        <v>0.67</v>
      </c>
      <c r="W142" s="222"/>
      <c r="X142" s="222" t="s">
        <v>140</v>
      </c>
      <c r="Y142" s="222" t="s">
        <v>141</v>
      </c>
      <c r="Z142" s="212"/>
      <c r="AA142" s="212"/>
      <c r="AB142" s="212"/>
      <c r="AC142" s="212"/>
      <c r="AD142" s="212"/>
      <c r="AE142" s="212"/>
      <c r="AF142" s="212"/>
      <c r="AG142" s="212" t="s">
        <v>142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5">
      <c r="A143" s="219"/>
      <c r="B143" s="220"/>
      <c r="C143" s="256" t="s">
        <v>304</v>
      </c>
      <c r="D143" s="223"/>
      <c r="E143" s="224">
        <v>25.8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0.399999999999999" outlineLevel="1" x14ac:dyDescent="0.25">
      <c r="A144" s="235">
        <v>34</v>
      </c>
      <c r="B144" s="236" t="s">
        <v>305</v>
      </c>
      <c r="C144" s="254" t="s">
        <v>306</v>
      </c>
      <c r="D144" s="237" t="s">
        <v>235</v>
      </c>
      <c r="E144" s="238">
        <v>296</v>
      </c>
      <c r="F144" s="239"/>
      <c r="G144" s="240">
        <f>ROUND(E144*F144,2)</f>
        <v>0</v>
      </c>
      <c r="H144" s="239"/>
      <c r="I144" s="240">
        <f>ROUND(E144*H144,2)</f>
        <v>0</v>
      </c>
      <c r="J144" s="239"/>
      <c r="K144" s="240">
        <f>ROUND(E144*J144,2)</f>
        <v>0</v>
      </c>
      <c r="L144" s="240">
        <v>21</v>
      </c>
      <c r="M144" s="240">
        <f>G144*(1+L144/100)</f>
        <v>0</v>
      </c>
      <c r="N144" s="238">
        <v>0.1012</v>
      </c>
      <c r="O144" s="238">
        <f>ROUND(E144*N144,2)</f>
        <v>29.96</v>
      </c>
      <c r="P144" s="238">
        <v>0</v>
      </c>
      <c r="Q144" s="238">
        <f>ROUND(E144*P144,2)</f>
        <v>0</v>
      </c>
      <c r="R144" s="240" t="s">
        <v>299</v>
      </c>
      <c r="S144" s="240" t="s">
        <v>139</v>
      </c>
      <c r="T144" s="241" t="s">
        <v>139</v>
      </c>
      <c r="U144" s="222">
        <v>2.4E-2</v>
      </c>
      <c r="V144" s="222">
        <f>ROUND(E144*U144,2)</f>
        <v>7.1</v>
      </c>
      <c r="W144" s="222"/>
      <c r="X144" s="222" t="s">
        <v>140</v>
      </c>
      <c r="Y144" s="222" t="s">
        <v>141</v>
      </c>
      <c r="Z144" s="212"/>
      <c r="AA144" s="212"/>
      <c r="AB144" s="212"/>
      <c r="AC144" s="212"/>
      <c r="AD144" s="212"/>
      <c r="AE144" s="212"/>
      <c r="AF144" s="212"/>
      <c r="AG144" s="212" t="s">
        <v>142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55" t="s">
        <v>307</v>
      </c>
      <c r="D145" s="242"/>
      <c r="E145" s="242"/>
      <c r="F145" s="242"/>
      <c r="G145" s="24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144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5">
      <c r="A146" s="219"/>
      <c r="B146" s="220"/>
      <c r="C146" s="256" t="s">
        <v>300</v>
      </c>
      <c r="D146" s="223"/>
      <c r="E146" s="224">
        <v>296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0.399999999999999" outlineLevel="1" x14ac:dyDescent="0.25">
      <c r="A147" s="235">
        <v>35</v>
      </c>
      <c r="B147" s="236" t="s">
        <v>308</v>
      </c>
      <c r="C147" s="254" t="s">
        <v>309</v>
      </c>
      <c r="D147" s="237" t="s">
        <v>235</v>
      </c>
      <c r="E147" s="238">
        <v>25.8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0.54</v>
      </c>
      <c r="O147" s="238">
        <f>ROUND(E147*N147,2)</f>
        <v>13.93</v>
      </c>
      <c r="P147" s="238">
        <v>0</v>
      </c>
      <c r="Q147" s="238">
        <f>ROUND(E147*P147,2)</f>
        <v>0</v>
      </c>
      <c r="R147" s="240" t="s">
        <v>299</v>
      </c>
      <c r="S147" s="240" t="s">
        <v>139</v>
      </c>
      <c r="T147" s="241" t="s">
        <v>139</v>
      </c>
      <c r="U147" s="222">
        <v>0.67200000000000004</v>
      </c>
      <c r="V147" s="222">
        <f>ROUND(E147*U147,2)</f>
        <v>17.34</v>
      </c>
      <c r="W147" s="222"/>
      <c r="X147" s="222" t="s">
        <v>140</v>
      </c>
      <c r="Y147" s="222" t="s">
        <v>141</v>
      </c>
      <c r="Z147" s="212"/>
      <c r="AA147" s="212"/>
      <c r="AB147" s="212"/>
      <c r="AC147" s="212"/>
      <c r="AD147" s="212"/>
      <c r="AE147" s="212"/>
      <c r="AF147" s="212"/>
      <c r="AG147" s="212" t="s">
        <v>142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19"/>
      <c r="B148" s="220"/>
      <c r="C148" s="255" t="s">
        <v>310</v>
      </c>
      <c r="D148" s="242"/>
      <c r="E148" s="242"/>
      <c r="F148" s="242"/>
      <c r="G148" s="24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144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3" t="str">
        <f>C148</f>
        <v>lomařsky upraveného rigolového, bez vyplnění spár v ploše vodorovné nebo ve sklonu, s provedením lože tl. 50 mm</v>
      </c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5">
      <c r="A149" s="219"/>
      <c r="B149" s="220"/>
      <c r="C149" s="256" t="s">
        <v>304</v>
      </c>
      <c r="D149" s="223"/>
      <c r="E149" s="224">
        <v>25.8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146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35">
        <v>36</v>
      </c>
      <c r="B150" s="236" t="s">
        <v>311</v>
      </c>
      <c r="C150" s="254" t="s">
        <v>312</v>
      </c>
      <c r="D150" s="237" t="s">
        <v>235</v>
      </c>
      <c r="E150" s="238">
        <v>14.3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7.3899999999999993E-2</v>
      </c>
      <c r="O150" s="238">
        <f>ROUND(E150*N150,2)</f>
        <v>1.06</v>
      </c>
      <c r="P150" s="238">
        <v>0</v>
      </c>
      <c r="Q150" s="238">
        <f>ROUND(E150*P150,2)</f>
        <v>0</v>
      </c>
      <c r="R150" s="240" t="s">
        <v>299</v>
      </c>
      <c r="S150" s="240" t="s">
        <v>139</v>
      </c>
      <c r="T150" s="241" t="s">
        <v>139</v>
      </c>
      <c r="U150" s="222">
        <v>0.45200000000000001</v>
      </c>
      <c r="V150" s="222">
        <f>ROUND(E150*U150,2)</f>
        <v>6.46</v>
      </c>
      <c r="W150" s="222"/>
      <c r="X150" s="222" t="s">
        <v>140</v>
      </c>
      <c r="Y150" s="222" t="s">
        <v>141</v>
      </c>
      <c r="Z150" s="212"/>
      <c r="AA150" s="212"/>
      <c r="AB150" s="212"/>
      <c r="AC150" s="212"/>
      <c r="AD150" s="212"/>
      <c r="AE150" s="212"/>
      <c r="AF150" s="212"/>
      <c r="AG150" s="212" t="s">
        <v>142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1" outlineLevel="2" x14ac:dyDescent="0.25">
      <c r="A151" s="219"/>
      <c r="B151" s="220"/>
      <c r="C151" s="255" t="s">
        <v>313</v>
      </c>
      <c r="D151" s="242"/>
      <c r="E151" s="242"/>
      <c r="F151" s="242"/>
      <c r="G151" s="24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43" t="str">
        <f>C151</f>
        <v>s provedením lože z kameniva drceného, s vyplněním spár, s dvojitým hutněním a se smetením přebytečného materiálu na krajnici. S dodáním hmot pro lože a výplň spár.</v>
      </c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19"/>
      <c r="B152" s="220"/>
      <c r="C152" s="256" t="s">
        <v>301</v>
      </c>
      <c r="D152" s="223"/>
      <c r="E152" s="224">
        <v>14.3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35">
        <v>37</v>
      </c>
      <c r="B153" s="236" t="s">
        <v>314</v>
      </c>
      <c r="C153" s="254" t="s">
        <v>315</v>
      </c>
      <c r="D153" s="237" t="s">
        <v>260</v>
      </c>
      <c r="E153" s="238">
        <v>14.2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3.3E-4</v>
      </c>
      <c r="O153" s="238">
        <f>ROUND(E153*N153,2)</f>
        <v>0</v>
      </c>
      <c r="P153" s="238">
        <v>0</v>
      </c>
      <c r="Q153" s="238">
        <f>ROUND(E153*P153,2)</f>
        <v>0</v>
      </c>
      <c r="R153" s="240" t="s">
        <v>299</v>
      </c>
      <c r="S153" s="240" t="s">
        <v>139</v>
      </c>
      <c r="T153" s="241" t="s">
        <v>139</v>
      </c>
      <c r="U153" s="222">
        <v>0.41</v>
      </c>
      <c r="V153" s="222">
        <f>ROUND(E153*U153,2)</f>
        <v>5.82</v>
      </c>
      <c r="W153" s="222"/>
      <c r="X153" s="222" t="s">
        <v>140</v>
      </c>
      <c r="Y153" s="222" t="s">
        <v>141</v>
      </c>
      <c r="Z153" s="212"/>
      <c r="AA153" s="212"/>
      <c r="AB153" s="212"/>
      <c r="AC153" s="212"/>
      <c r="AD153" s="212"/>
      <c r="AE153" s="212"/>
      <c r="AF153" s="212"/>
      <c r="AG153" s="212" t="s">
        <v>142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5">
      <c r="A154" s="219"/>
      <c r="B154" s="220"/>
      <c r="C154" s="256" t="s">
        <v>316</v>
      </c>
      <c r="D154" s="223"/>
      <c r="E154" s="224">
        <v>14.2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146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0.399999999999999" outlineLevel="1" x14ac:dyDescent="0.25">
      <c r="A155" s="235">
        <v>38</v>
      </c>
      <c r="B155" s="236" t="s">
        <v>317</v>
      </c>
      <c r="C155" s="254" t="s">
        <v>318</v>
      </c>
      <c r="D155" s="237" t="s">
        <v>260</v>
      </c>
      <c r="E155" s="238">
        <v>228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38">
        <v>0.10249999999999999</v>
      </c>
      <c r="O155" s="238">
        <f>ROUND(E155*N155,2)</f>
        <v>23.37</v>
      </c>
      <c r="P155" s="238">
        <v>0</v>
      </c>
      <c r="Q155" s="238">
        <f>ROUND(E155*P155,2)</f>
        <v>0</v>
      </c>
      <c r="R155" s="240" t="s">
        <v>299</v>
      </c>
      <c r="S155" s="240" t="s">
        <v>139</v>
      </c>
      <c r="T155" s="241" t="s">
        <v>139</v>
      </c>
      <c r="U155" s="222">
        <v>0.14000000000000001</v>
      </c>
      <c r="V155" s="222">
        <f>ROUND(E155*U155,2)</f>
        <v>31.92</v>
      </c>
      <c r="W155" s="222"/>
      <c r="X155" s="222" t="s">
        <v>140</v>
      </c>
      <c r="Y155" s="222" t="s">
        <v>141</v>
      </c>
      <c r="Z155" s="212"/>
      <c r="AA155" s="212"/>
      <c r="AB155" s="212"/>
      <c r="AC155" s="212"/>
      <c r="AD155" s="212"/>
      <c r="AE155" s="212"/>
      <c r="AF155" s="212"/>
      <c r="AG155" s="212" t="s">
        <v>142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19"/>
      <c r="B156" s="220"/>
      <c r="C156" s="255" t="s">
        <v>319</v>
      </c>
      <c r="D156" s="242"/>
      <c r="E156" s="242"/>
      <c r="F156" s="242"/>
      <c r="G156" s="24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144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5">
      <c r="A157" s="219"/>
      <c r="B157" s="220"/>
      <c r="C157" s="256" t="s">
        <v>320</v>
      </c>
      <c r="D157" s="223"/>
      <c r="E157" s="224">
        <v>228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146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20.399999999999999" outlineLevel="1" x14ac:dyDescent="0.25">
      <c r="A158" s="235">
        <v>39</v>
      </c>
      <c r="B158" s="236" t="s">
        <v>321</v>
      </c>
      <c r="C158" s="254" t="s">
        <v>322</v>
      </c>
      <c r="D158" s="237" t="s">
        <v>260</v>
      </c>
      <c r="E158" s="238">
        <v>14.5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0.188</v>
      </c>
      <c r="O158" s="238">
        <f>ROUND(E158*N158,2)</f>
        <v>2.73</v>
      </c>
      <c r="P158" s="238">
        <v>0</v>
      </c>
      <c r="Q158" s="238">
        <f>ROUND(E158*P158,2)</f>
        <v>0</v>
      </c>
      <c r="R158" s="240" t="s">
        <v>299</v>
      </c>
      <c r="S158" s="240" t="s">
        <v>139</v>
      </c>
      <c r="T158" s="241" t="s">
        <v>139</v>
      </c>
      <c r="U158" s="222">
        <v>0.27</v>
      </c>
      <c r="V158" s="222">
        <f>ROUND(E158*U158,2)</f>
        <v>3.92</v>
      </c>
      <c r="W158" s="222"/>
      <c r="X158" s="222" t="s">
        <v>140</v>
      </c>
      <c r="Y158" s="222" t="s">
        <v>141</v>
      </c>
      <c r="Z158" s="212"/>
      <c r="AA158" s="212"/>
      <c r="AB158" s="212"/>
      <c r="AC158" s="212"/>
      <c r="AD158" s="212"/>
      <c r="AE158" s="212"/>
      <c r="AF158" s="212"/>
      <c r="AG158" s="212" t="s">
        <v>142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5">
      <c r="A159" s="219"/>
      <c r="B159" s="220"/>
      <c r="C159" s="255" t="s">
        <v>323</v>
      </c>
      <c r="D159" s="242"/>
      <c r="E159" s="242"/>
      <c r="F159" s="242"/>
      <c r="G159" s="24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144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19"/>
      <c r="B160" s="220"/>
      <c r="C160" s="256" t="s">
        <v>324</v>
      </c>
      <c r="D160" s="223"/>
      <c r="E160" s="224">
        <v>14.5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146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5">
      <c r="A161" s="235">
        <v>40</v>
      </c>
      <c r="B161" s="236" t="s">
        <v>325</v>
      </c>
      <c r="C161" s="254" t="s">
        <v>326</v>
      </c>
      <c r="D161" s="237" t="s">
        <v>327</v>
      </c>
      <c r="E161" s="238">
        <v>89.49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6.0000000000000002E-5</v>
      </c>
      <c r="O161" s="238">
        <f>ROUND(E161*N161,2)</f>
        <v>0.01</v>
      </c>
      <c r="P161" s="238">
        <v>0</v>
      </c>
      <c r="Q161" s="238">
        <f>ROUND(E161*P161,2)</f>
        <v>0</v>
      </c>
      <c r="R161" s="240" t="s">
        <v>328</v>
      </c>
      <c r="S161" s="240" t="s">
        <v>139</v>
      </c>
      <c r="T161" s="241" t="s">
        <v>139</v>
      </c>
      <c r="U161" s="222">
        <v>0.43</v>
      </c>
      <c r="V161" s="222">
        <f>ROUND(E161*U161,2)</f>
        <v>38.479999999999997</v>
      </c>
      <c r="W161" s="222"/>
      <c r="X161" s="222" t="s">
        <v>140</v>
      </c>
      <c r="Y161" s="222" t="s">
        <v>141</v>
      </c>
      <c r="Z161" s="212"/>
      <c r="AA161" s="212"/>
      <c r="AB161" s="212"/>
      <c r="AC161" s="212"/>
      <c r="AD161" s="212"/>
      <c r="AE161" s="212"/>
      <c r="AF161" s="212"/>
      <c r="AG161" s="212" t="s">
        <v>142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5">
      <c r="A162" s="219"/>
      <c r="B162" s="220"/>
      <c r="C162" s="256" t="s">
        <v>329</v>
      </c>
      <c r="D162" s="223"/>
      <c r="E162" s="224"/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146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19"/>
      <c r="B163" s="220"/>
      <c r="C163" s="256" t="s">
        <v>330</v>
      </c>
      <c r="D163" s="223"/>
      <c r="E163" s="224">
        <v>89.49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146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35">
        <v>41</v>
      </c>
      <c r="B164" s="236" t="s">
        <v>331</v>
      </c>
      <c r="C164" s="254" t="s">
        <v>332</v>
      </c>
      <c r="D164" s="237" t="s">
        <v>201</v>
      </c>
      <c r="E164" s="238">
        <v>0.88595000000000002</v>
      </c>
      <c r="F164" s="239"/>
      <c r="G164" s="240">
        <f>ROUND(E164*F164,2)</f>
        <v>0</v>
      </c>
      <c r="H164" s="239"/>
      <c r="I164" s="240">
        <f>ROUND(E164*H164,2)</f>
        <v>0</v>
      </c>
      <c r="J164" s="239"/>
      <c r="K164" s="240">
        <f>ROUND(E164*J164,2)</f>
        <v>0</v>
      </c>
      <c r="L164" s="240">
        <v>21</v>
      </c>
      <c r="M164" s="240">
        <f>G164*(1+L164/100)</f>
        <v>0</v>
      </c>
      <c r="N164" s="238">
        <v>1</v>
      </c>
      <c r="O164" s="238">
        <f>ROUND(E164*N164,2)</f>
        <v>0.89</v>
      </c>
      <c r="P164" s="238">
        <v>0</v>
      </c>
      <c r="Q164" s="238">
        <f>ROUND(E164*P164,2)</f>
        <v>0</v>
      </c>
      <c r="R164" s="240" t="s">
        <v>333</v>
      </c>
      <c r="S164" s="240" t="s">
        <v>139</v>
      </c>
      <c r="T164" s="241" t="s">
        <v>139</v>
      </c>
      <c r="U164" s="222">
        <v>0</v>
      </c>
      <c r="V164" s="222">
        <f>ROUND(E164*U164,2)</f>
        <v>0</v>
      </c>
      <c r="W164" s="222"/>
      <c r="X164" s="222" t="s">
        <v>334</v>
      </c>
      <c r="Y164" s="222" t="s">
        <v>141</v>
      </c>
      <c r="Z164" s="212"/>
      <c r="AA164" s="212"/>
      <c r="AB164" s="212"/>
      <c r="AC164" s="212"/>
      <c r="AD164" s="212"/>
      <c r="AE164" s="212"/>
      <c r="AF164" s="212"/>
      <c r="AG164" s="212" t="s">
        <v>335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19"/>
      <c r="B165" s="220"/>
      <c r="C165" s="256" t="s">
        <v>336</v>
      </c>
      <c r="D165" s="223"/>
      <c r="E165" s="224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146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56" t="s">
        <v>337</v>
      </c>
      <c r="D166" s="223"/>
      <c r="E166" s="224">
        <v>0.78751000000000004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146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56" t="s">
        <v>338</v>
      </c>
      <c r="D167" s="223"/>
      <c r="E167" s="224">
        <v>9.844E-2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5">
      <c r="A168" s="235">
        <v>42</v>
      </c>
      <c r="B168" s="236" t="s">
        <v>339</v>
      </c>
      <c r="C168" s="254" t="s">
        <v>340</v>
      </c>
      <c r="D168" s="237" t="s">
        <v>218</v>
      </c>
      <c r="E168" s="238">
        <v>16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8.1970000000000001E-2</v>
      </c>
      <c r="O168" s="238">
        <f>ROUND(E168*N168,2)</f>
        <v>1.31</v>
      </c>
      <c r="P168" s="238">
        <v>0</v>
      </c>
      <c r="Q168" s="238">
        <f>ROUND(E168*P168,2)</f>
        <v>0</v>
      </c>
      <c r="R168" s="240" t="s">
        <v>333</v>
      </c>
      <c r="S168" s="240" t="s">
        <v>139</v>
      </c>
      <c r="T168" s="241" t="s">
        <v>139</v>
      </c>
      <c r="U168" s="222">
        <v>0</v>
      </c>
      <c r="V168" s="222">
        <f>ROUND(E168*U168,2)</f>
        <v>0</v>
      </c>
      <c r="W168" s="222"/>
      <c r="X168" s="222" t="s">
        <v>334</v>
      </c>
      <c r="Y168" s="222" t="s">
        <v>141</v>
      </c>
      <c r="Z168" s="212"/>
      <c r="AA168" s="212"/>
      <c r="AB168" s="212"/>
      <c r="AC168" s="212"/>
      <c r="AD168" s="212"/>
      <c r="AE168" s="212"/>
      <c r="AF168" s="212"/>
      <c r="AG168" s="212" t="s">
        <v>335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5">
      <c r="A169" s="219"/>
      <c r="B169" s="220"/>
      <c r="C169" s="258" t="s">
        <v>208</v>
      </c>
      <c r="D169" s="225"/>
      <c r="E169" s="226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146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59" t="s">
        <v>341</v>
      </c>
      <c r="D170" s="225"/>
      <c r="E170" s="226">
        <v>15.95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146</v>
      </c>
      <c r="AH170" s="212">
        <v>2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58" t="s">
        <v>215</v>
      </c>
      <c r="D171" s="225"/>
      <c r="E171" s="226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146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56" t="s">
        <v>342</v>
      </c>
      <c r="D172" s="223"/>
      <c r="E172" s="224">
        <v>16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146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5">
      <c r="A173" s="235">
        <v>43</v>
      </c>
      <c r="B173" s="236" t="s">
        <v>343</v>
      </c>
      <c r="C173" s="254" t="s">
        <v>344</v>
      </c>
      <c r="D173" s="237" t="s">
        <v>235</v>
      </c>
      <c r="E173" s="238">
        <v>15.015000000000001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38">
        <v>0.13100000000000001</v>
      </c>
      <c r="O173" s="238">
        <f>ROUND(E173*N173,2)</f>
        <v>1.97</v>
      </c>
      <c r="P173" s="238">
        <v>0</v>
      </c>
      <c r="Q173" s="238">
        <f>ROUND(E173*P173,2)</f>
        <v>0</v>
      </c>
      <c r="R173" s="240" t="s">
        <v>333</v>
      </c>
      <c r="S173" s="240" t="s">
        <v>139</v>
      </c>
      <c r="T173" s="241" t="s">
        <v>139</v>
      </c>
      <c r="U173" s="222">
        <v>0</v>
      </c>
      <c r="V173" s="222">
        <f>ROUND(E173*U173,2)</f>
        <v>0</v>
      </c>
      <c r="W173" s="222"/>
      <c r="X173" s="222" t="s">
        <v>334</v>
      </c>
      <c r="Y173" s="222" t="s">
        <v>141</v>
      </c>
      <c r="Z173" s="212"/>
      <c r="AA173" s="212"/>
      <c r="AB173" s="212"/>
      <c r="AC173" s="212"/>
      <c r="AD173" s="212"/>
      <c r="AE173" s="212"/>
      <c r="AF173" s="212"/>
      <c r="AG173" s="212" t="s">
        <v>335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5">
      <c r="A174" s="219"/>
      <c r="B174" s="220"/>
      <c r="C174" s="256" t="s">
        <v>345</v>
      </c>
      <c r="D174" s="223"/>
      <c r="E174" s="224">
        <v>15.015000000000001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146</v>
      </c>
      <c r="AH174" s="212">
        <v>5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5">
      <c r="A175" s="228" t="s">
        <v>133</v>
      </c>
      <c r="B175" s="229" t="s">
        <v>84</v>
      </c>
      <c r="C175" s="253" t="s">
        <v>85</v>
      </c>
      <c r="D175" s="230"/>
      <c r="E175" s="231"/>
      <c r="F175" s="232"/>
      <c r="G175" s="232">
        <f>SUMIF(AG176:AG192,"&lt;&gt;NOR",G176:G192)</f>
        <v>0</v>
      </c>
      <c r="H175" s="232"/>
      <c r="I175" s="232">
        <f>SUM(I176:I192)</f>
        <v>0</v>
      </c>
      <c r="J175" s="232"/>
      <c r="K175" s="232">
        <f>SUM(K176:K192)</f>
        <v>0</v>
      </c>
      <c r="L175" s="232"/>
      <c r="M175" s="232">
        <f>SUM(M176:M192)</f>
        <v>0</v>
      </c>
      <c r="N175" s="231"/>
      <c r="O175" s="231">
        <f>SUM(O176:O192)</f>
        <v>17.84</v>
      </c>
      <c r="P175" s="231"/>
      <c r="Q175" s="231">
        <f>SUM(Q176:Q192)</f>
        <v>0</v>
      </c>
      <c r="R175" s="232"/>
      <c r="S175" s="232"/>
      <c r="T175" s="233"/>
      <c r="U175" s="227"/>
      <c r="V175" s="227">
        <f>SUM(V176:V192)</f>
        <v>31.55</v>
      </c>
      <c r="W175" s="227"/>
      <c r="X175" s="227"/>
      <c r="Y175" s="227"/>
      <c r="AG175" t="s">
        <v>134</v>
      </c>
    </row>
    <row r="176" spans="1:60" ht="20.399999999999999" outlineLevel="1" x14ac:dyDescent="0.25">
      <c r="A176" s="235">
        <v>44</v>
      </c>
      <c r="B176" s="236" t="s">
        <v>346</v>
      </c>
      <c r="C176" s="254" t="s">
        <v>347</v>
      </c>
      <c r="D176" s="237" t="s">
        <v>137</v>
      </c>
      <c r="E176" s="238">
        <v>6.92</v>
      </c>
      <c r="F176" s="239"/>
      <c r="G176" s="240">
        <f>ROUND(E176*F176,2)</f>
        <v>0</v>
      </c>
      <c r="H176" s="239"/>
      <c r="I176" s="240">
        <f>ROUND(E176*H176,2)</f>
        <v>0</v>
      </c>
      <c r="J176" s="239"/>
      <c r="K176" s="240">
        <f>ROUND(E176*J176,2)</f>
        <v>0</v>
      </c>
      <c r="L176" s="240">
        <v>21</v>
      </c>
      <c r="M176" s="240">
        <f>G176*(1+L176/100)</f>
        <v>0</v>
      </c>
      <c r="N176" s="238">
        <v>2.5249999999999999</v>
      </c>
      <c r="O176" s="238">
        <f>ROUND(E176*N176,2)</f>
        <v>17.47</v>
      </c>
      <c r="P176" s="238">
        <v>0</v>
      </c>
      <c r="Q176" s="238">
        <f>ROUND(E176*P176,2)</f>
        <v>0</v>
      </c>
      <c r="R176" s="240" t="s">
        <v>196</v>
      </c>
      <c r="S176" s="240" t="s">
        <v>139</v>
      </c>
      <c r="T176" s="241" t="s">
        <v>139</v>
      </c>
      <c r="U176" s="222">
        <v>2.58</v>
      </c>
      <c r="V176" s="222">
        <f>ROUND(E176*U176,2)</f>
        <v>17.850000000000001</v>
      </c>
      <c r="W176" s="222"/>
      <c r="X176" s="222" t="s">
        <v>140</v>
      </c>
      <c r="Y176" s="222" t="s">
        <v>141</v>
      </c>
      <c r="Z176" s="212"/>
      <c r="AA176" s="212"/>
      <c r="AB176" s="212"/>
      <c r="AC176" s="212"/>
      <c r="AD176" s="212"/>
      <c r="AE176" s="212"/>
      <c r="AF176" s="212"/>
      <c r="AG176" s="212" t="s">
        <v>142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5">
      <c r="A177" s="219"/>
      <c r="B177" s="220"/>
      <c r="C177" s="255" t="s">
        <v>348</v>
      </c>
      <c r="D177" s="242"/>
      <c r="E177" s="242"/>
      <c r="F177" s="242"/>
      <c r="G177" s="24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144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5">
      <c r="A178" s="219"/>
      <c r="B178" s="220"/>
      <c r="C178" s="260" t="s">
        <v>349</v>
      </c>
      <c r="D178" s="245"/>
      <c r="E178" s="245"/>
      <c r="F178" s="245"/>
      <c r="G178" s="245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184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56" t="s">
        <v>350</v>
      </c>
      <c r="D179" s="223"/>
      <c r="E179" s="224">
        <v>6.92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146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5">
      <c r="A180" s="219"/>
      <c r="B180" s="220"/>
      <c r="C180" s="258" t="s">
        <v>208</v>
      </c>
      <c r="D180" s="225"/>
      <c r="E180" s="226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146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19"/>
      <c r="B181" s="220"/>
      <c r="C181" s="259" t="s">
        <v>351</v>
      </c>
      <c r="D181" s="225"/>
      <c r="E181" s="226">
        <v>30.1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146</v>
      </c>
      <c r="AH181" s="212">
        <v>2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19"/>
      <c r="B182" s="220"/>
      <c r="C182" s="259" t="s">
        <v>352</v>
      </c>
      <c r="D182" s="225"/>
      <c r="E182" s="226">
        <v>13.1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146</v>
      </c>
      <c r="AH182" s="212">
        <v>2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19"/>
      <c r="B183" s="220"/>
      <c r="C183" s="259" t="s">
        <v>353</v>
      </c>
      <c r="D183" s="225"/>
      <c r="E183" s="226">
        <v>26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146</v>
      </c>
      <c r="AH183" s="212">
        <v>2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58" t="s">
        <v>215</v>
      </c>
      <c r="D184" s="225"/>
      <c r="E184" s="226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146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0.399999999999999" outlineLevel="1" x14ac:dyDescent="0.25">
      <c r="A185" s="235">
        <v>45</v>
      </c>
      <c r="B185" s="236" t="s">
        <v>354</v>
      </c>
      <c r="C185" s="254" t="s">
        <v>355</v>
      </c>
      <c r="D185" s="237" t="s">
        <v>235</v>
      </c>
      <c r="E185" s="238">
        <v>69.2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2.2000000000000001E-4</v>
      </c>
      <c r="O185" s="238">
        <f>ROUND(E185*N185,2)</f>
        <v>0.02</v>
      </c>
      <c r="P185" s="238">
        <v>0</v>
      </c>
      <c r="Q185" s="238">
        <f>ROUND(E185*P185,2)</f>
        <v>0</v>
      </c>
      <c r="R185" s="240" t="s">
        <v>196</v>
      </c>
      <c r="S185" s="240" t="s">
        <v>139</v>
      </c>
      <c r="T185" s="241" t="s">
        <v>139</v>
      </c>
      <c r="U185" s="222">
        <v>0.02</v>
      </c>
      <c r="V185" s="222">
        <f>ROUND(E185*U185,2)</f>
        <v>1.38</v>
      </c>
      <c r="W185" s="222"/>
      <c r="X185" s="222" t="s">
        <v>140</v>
      </c>
      <c r="Y185" s="222" t="s">
        <v>141</v>
      </c>
      <c r="Z185" s="212"/>
      <c r="AA185" s="212"/>
      <c r="AB185" s="212"/>
      <c r="AC185" s="212"/>
      <c r="AD185" s="212"/>
      <c r="AE185" s="212"/>
      <c r="AF185" s="212"/>
      <c r="AG185" s="212" t="s">
        <v>142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5">
      <c r="A186" s="219"/>
      <c r="B186" s="220"/>
      <c r="C186" s="255" t="s">
        <v>348</v>
      </c>
      <c r="D186" s="242"/>
      <c r="E186" s="242"/>
      <c r="F186" s="242"/>
      <c r="G186" s="24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144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19"/>
      <c r="B187" s="220"/>
      <c r="C187" s="256" t="s">
        <v>356</v>
      </c>
      <c r="D187" s="223"/>
      <c r="E187" s="224">
        <v>30.1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146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19"/>
      <c r="B188" s="220"/>
      <c r="C188" s="256" t="s">
        <v>357</v>
      </c>
      <c r="D188" s="223"/>
      <c r="E188" s="224">
        <v>13.1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146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56" t="s">
        <v>358</v>
      </c>
      <c r="D189" s="223"/>
      <c r="E189" s="224">
        <v>26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146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0.399999999999999" outlineLevel="1" x14ac:dyDescent="0.25">
      <c r="A190" s="235">
        <v>46</v>
      </c>
      <c r="B190" s="236" t="s">
        <v>359</v>
      </c>
      <c r="C190" s="254" t="s">
        <v>360</v>
      </c>
      <c r="D190" s="237" t="s">
        <v>235</v>
      </c>
      <c r="E190" s="238">
        <v>69.2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5.0000000000000001E-3</v>
      </c>
      <c r="O190" s="238">
        <f>ROUND(E190*N190,2)</f>
        <v>0.35</v>
      </c>
      <c r="P190" s="238">
        <v>0</v>
      </c>
      <c r="Q190" s="238">
        <f>ROUND(E190*P190,2)</f>
        <v>0</v>
      </c>
      <c r="R190" s="240" t="s">
        <v>196</v>
      </c>
      <c r="S190" s="240" t="s">
        <v>139</v>
      </c>
      <c r="T190" s="241" t="s">
        <v>139</v>
      </c>
      <c r="U190" s="222">
        <v>0.17799999999999999</v>
      </c>
      <c r="V190" s="222">
        <f>ROUND(E190*U190,2)</f>
        <v>12.32</v>
      </c>
      <c r="W190" s="222"/>
      <c r="X190" s="222" t="s">
        <v>140</v>
      </c>
      <c r="Y190" s="222" t="s">
        <v>141</v>
      </c>
      <c r="Z190" s="212"/>
      <c r="AA190" s="212"/>
      <c r="AB190" s="212"/>
      <c r="AC190" s="212"/>
      <c r="AD190" s="212"/>
      <c r="AE190" s="212"/>
      <c r="AF190" s="212"/>
      <c r="AG190" s="212" t="s">
        <v>142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19"/>
      <c r="B191" s="220"/>
      <c r="C191" s="255" t="s">
        <v>348</v>
      </c>
      <c r="D191" s="242"/>
      <c r="E191" s="242"/>
      <c r="F191" s="242"/>
      <c r="G191" s="24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144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5">
      <c r="A192" s="219"/>
      <c r="B192" s="220"/>
      <c r="C192" s="256" t="s">
        <v>361</v>
      </c>
      <c r="D192" s="223"/>
      <c r="E192" s="224">
        <v>69.2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146</v>
      </c>
      <c r="AH192" s="212">
        <v>5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x14ac:dyDescent="0.25">
      <c r="A193" s="228" t="s">
        <v>133</v>
      </c>
      <c r="B193" s="229" t="s">
        <v>86</v>
      </c>
      <c r="C193" s="253" t="s">
        <v>87</v>
      </c>
      <c r="D193" s="230"/>
      <c r="E193" s="231"/>
      <c r="F193" s="232"/>
      <c r="G193" s="232">
        <f>SUMIF(AG194:AG199,"&lt;&gt;NOR",G194:G199)</f>
        <v>0</v>
      </c>
      <c r="H193" s="232"/>
      <c r="I193" s="232">
        <f>SUM(I194:I199)</f>
        <v>0</v>
      </c>
      <c r="J193" s="232"/>
      <c r="K193" s="232">
        <f>SUM(K194:K199)</f>
        <v>0</v>
      </c>
      <c r="L193" s="232"/>
      <c r="M193" s="232">
        <f>SUM(M194:M199)</f>
        <v>0</v>
      </c>
      <c r="N193" s="231"/>
      <c r="O193" s="231">
        <f>SUM(O194:O199)</f>
        <v>0</v>
      </c>
      <c r="P193" s="231"/>
      <c r="Q193" s="231">
        <f>SUM(Q194:Q199)</f>
        <v>0</v>
      </c>
      <c r="R193" s="232"/>
      <c r="S193" s="232"/>
      <c r="T193" s="233"/>
      <c r="U193" s="227"/>
      <c r="V193" s="227">
        <f>SUM(V194:V199)</f>
        <v>23.31</v>
      </c>
      <c r="W193" s="227"/>
      <c r="X193" s="227"/>
      <c r="Y193" s="227"/>
      <c r="AG193" t="s">
        <v>134</v>
      </c>
    </row>
    <row r="194" spans="1:60" ht="40.799999999999997" outlineLevel="1" x14ac:dyDescent="0.25">
      <c r="A194" s="235">
        <v>47</v>
      </c>
      <c r="B194" s="236" t="s">
        <v>362</v>
      </c>
      <c r="C194" s="254" t="s">
        <v>363</v>
      </c>
      <c r="D194" s="237" t="s">
        <v>235</v>
      </c>
      <c r="E194" s="238">
        <v>69.2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4.0000000000000003E-5</v>
      </c>
      <c r="O194" s="238">
        <f>ROUND(E194*N194,2)</f>
        <v>0</v>
      </c>
      <c r="P194" s="238">
        <v>0</v>
      </c>
      <c r="Q194" s="238">
        <f>ROUND(E194*P194,2)</f>
        <v>0</v>
      </c>
      <c r="R194" s="240" t="s">
        <v>196</v>
      </c>
      <c r="S194" s="240" t="s">
        <v>139</v>
      </c>
      <c r="T194" s="241" t="s">
        <v>139</v>
      </c>
      <c r="U194" s="222">
        <v>0.308</v>
      </c>
      <c r="V194" s="222">
        <f>ROUND(E194*U194,2)</f>
        <v>21.31</v>
      </c>
      <c r="W194" s="222"/>
      <c r="X194" s="222" t="s">
        <v>140</v>
      </c>
      <c r="Y194" s="222" t="s">
        <v>141</v>
      </c>
      <c r="Z194" s="212"/>
      <c r="AA194" s="212"/>
      <c r="AB194" s="212"/>
      <c r="AC194" s="212"/>
      <c r="AD194" s="212"/>
      <c r="AE194" s="212"/>
      <c r="AF194" s="212"/>
      <c r="AG194" s="212" t="s">
        <v>142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5">
      <c r="A195" s="219"/>
      <c r="B195" s="220"/>
      <c r="C195" s="256" t="s">
        <v>356</v>
      </c>
      <c r="D195" s="223"/>
      <c r="E195" s="224">
        <v>30.1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146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19"/>
      <c r="B196" s="220"/>
      <c r="C196" s="256" t="s">
        <v>357</v>
      </c>
      <c r="D196" s="223"/>
      <c r="E196" s="224">
        <v>13.1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146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19"/>
      <c r="B197" s="220"/>
      <c r="C197" s="256" t="s">
        <v>358</v>
      </c>
      <c r="D197" s="223"/>
      <c r="E197" s="224">
        <v>26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146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35">
        <v>48</v>
      </c>
      <c r="B198" s="236" t="s">
        <v>364</v>
      </c>
      <c r="C198" s="254" t="s">
        <v>365</v>
      </c>
      <c r="D198" s="237" t="s">
        <v>235</v>
      </c>
      <c r="E198" s="238">
        <v>100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</v>
      </c>
      <c r="Q198" s="238">
        <f>ROUND(E198*P198,2)</f>
        <v>0</v>
      </c>
      <c r="R198" s="240" t="s">
        <v>366</v>
      </c>
      <c r="S198" s="240" t="s">
        <v>139</v>
      </c>
      <c r="T198" s="241" t="s">
        <v>139</v>
      </c>
      <c r="U198" s="222">
        <v>0.02</v>
      </c>
      <c r="V198" s="222">
        <f>ROUND(E198*U198,2)</f>
        <v>2</v>
      </c>
      <c r="W198" s="222"/>
      <c r="X198" s="222" t="s">
        <v>140</v>
      </c>
      <c r="Y198" s="222" t="s">
        <v>141</v>
      </c>
      <c r="Z198" s="212"/>
      <c r="AA198" s="212"/>
      <c r="AB198" s="212"/>
      <c r="AC198" s="212"/>
      <c r="AD198" s="212"/>
      <c r="AE198" s="212"/>
      <c r="AF198" s="212"/>
      <c r="AG198" s="212" t="s">
        <v>142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19"/>
      <c r="B199" s="220"/>
      <c r="C199" s="256" t="s">
        <v>367</v>
      </c>
      <c r="D199" s="223"/>
      <c r="E199" s="224">
        <v>100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146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5">
      <c r="A200" s="228" t="s">
        <v>133</v>
      </c>
      <c r="B200" s="229" t="s">
        <v>88</v>
      </c>
      <c r="C200" s="253" t="s">
        <v>89</v>
      </c>
      <c r="D200" s="230"/>
      <c r="E200" s="231"/>
      <c r="F200" s="232"/>
      <c r="G200" s="232">
        <f>SUMIF(AG201:AG202,"&lt;&gt;NOR",G201:G202)</f>
        <v>0</v>
      </c>
      <c r="H200" s="232"/>
      <c r="I200" s="232">
        <f>SUM(I201:I202)</f>
        <v>0</v>
      </c>
      <c r="J200" s="232"/>
      <c r="K200" s="232">
        <f>SUM(K201:K202)</f>
        <v>0</v>
      </c>
      <c r="L200" s="232"/>
      <c r="M200" s="232">
        <f>SUM(M201:M202)</f>
        <v>0</v>
      </c>
      <c r="N200" s="231"/>
      <c r="O200" s="231">
        <f>SUM(O201:O202)</f>
        <v>0</v>
      </c>
      <c r="P200" s="231"/>
      <c r="Q200" s="231">
        <f>SUM(Q201:Q202)</f>
        <v>0</v>
      </c>
      <c r="R200" s="232"/>
      <c r="S200" s="232"/>
      <c r="T200" s="233"/>
      <c r="U200" s="227"/>
      <c r="V200" s="227">
        <f>SUM(V201:V202)</f>
        <v>678.28</v>
      </c>
      <c r="W200" s="227"/>
      <c r="X200" s="227"/>
      <c r="Y200" s="227"/>
      <c r="AG200" t="s">
        <v>134</v>
      </c>
    </row>
    <row r="201" spans="1:60" outlineLevel="1" x14ac:dyDescent="0.25">
      <c r="A201" s="235">
        <v>49</v>
      </c>
      <c r="B201" s="236" t="s">
        <v>368</v>
      </c>
      <c r="C201" s="254" t="s">
        <v>369</v>
      </c>
      <c r="D201" s="237" t="s">
        <v>201</v>
      </c>
      <c r="E201" s="238">
        <v>536.61364000000003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 t="s">
        <v>196</v>
      </c>
      <c r="S201" s="240" t="s">
        <v>139</v>
      </c>
      <c r="T201" s="241" t="s">
        <v>139</v>
      </c>
      <c r="U201" s="222">
        <v>1.264</v>
      </c>
      <c r="V201" s="222">
        <f>ROUND(E201*U201,2)</f>
        <v>678.28</v>
      </c>
      <c r="W201" s="222"/>
      <c r="X201" s="222" t="s">
        <v>370</v>
      </c>
      <c r="Y201" s="222" t="s">
        <v>141</v>
      </c>
      <c r="Z201" s="212"/>
      <c r="AA201" s="212"/>
      <c r="AB201" s="212"/>
      <c r="AC201" s="212"/>
      <c r="AD201" s="212"/>
      <c r="AE201" s="212"/>
      <c r="AF201" s="212"/>
      <c r="AG201" s="212" t="s">
        <v>371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1" outlineLevel="2" x14ac:dyDescent="0.25">
      <c r="A202" s="219"/>
      <c r="B202" s="220"/>
      <c r="C202" s="255" t="s">
        <v>372</v>
      </c>
      <c r="D202" s="242"/>
      <c r="E202" s="242"/>
      <c r="F202" s="242"/>
      <c r="G202" s="24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144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43" t="str">
        <f>C202</f>
        <v>přesun hmot pro budovy občanské výstavby (JKSO 801), budovy pro bydlení (JKSO 803) budovy pro výrobu a služby (JKSO 812) s nosnou svislou konstrukcí monolitickou betonovou tyčovou nebo plošnou</v>
      </c>
      <c r="BB202" s="212"/>
      <c r="BC202" s="212"/>
      <c r="BD202" s="212"/>
      <c r="BE202" s="212"/>
      <c r="BF202" s="212"/>
      <c r="BG202" s="212"/>
      <c r="BH202" s="212"/>
    </row>
    <row r="203" spans="1:60" x14ac:dyDescent="0.25">
      <c r="A203" s="228" t="s">
        <v>133</v>
      </c>
      <c r="B203" s="229" t="s">
        <v>90</v>
      </c>
      <c r="C203" s="253" t="s">
        <v>91</v>
      </c>
      <c r="D203" s="230"/>
      <c r="E203" s="231"/>
      <c r="F203" s="232"/>
      <c r="G203" s="232">
        <f>SUMIF(AG204:AG241,"&lt;&gt;NOR",G204:G241)</f>
        <v>0</v>
      </c>
      <c r="H203" s="232"/>
      <c r="I203" s="232">
        <f>SUM(I204:I241)</f>
        <v>0</v>
      </c>
      <c r="J203" s="232"/>
      <c r="K203" s="232">
        <f>SUM(K204:K241)</f>
        <v>0</v>
      </c>
      <c r="L203" s="232"/>
      <c r="M203" s="232">
        <f>SUM(M204:M241)</f>
        <v>0</v>
      </c>
      <c r="N203" s="231"/>
      <c r="O203" s="231">
        <f>SUM(O204:O241)</f>
        <v>0.99</v>
      </c>
      <c r="P203" s="231"/>
      <c r="Q203" s="231">
        <f>SUM(Q204:Q241)</f>
        <v>0</v>
      </c>
      <c r="R203" s="232"/>
      <c r="S203" s="232"/>
      <c r="T203" s="233"/>
      <c r="U203" s="227"/>
      <c r="V203" s="227">
        <f>SUM(V204:V241)</f>
        <v>58.37</v>
      </c>
      <c r="W203" s="227"/>
      <c r="X203" s="227"/>
      <c r="Y203" s="227"/>
      <c r="AG203" t="s">
        <v>134</v>
      </c>
    </row>
    <row r="204" spans="1:60" ht="40.799999999999997" outlineLevel="1" x14ac:dyDescent="0.25">
      <c r="A204" s="235">
        <v>50</v>
      </c>
      <c r="B204" s="236" t="s">
        <v>373</v>
      </c>
      <c r="C204" s="254" t="s">
        <v>374</v>
      </c>
      <c r="D204" s="237" t="s">
        <v>235</v>
      </c>
      <c r="E204" s="238">
        <v>75.013999999999996</v>
      </c>
      <c r="F204" s="239"/>
      <c r="G204" s="240">
        <f>ROUND(E204*F204,2)</f>
        <v>0</v>
      </c>
      <c r="H204" s="239"/>
      <c r="I204" s="240">
        <f>ROUND(E204*H204,2)</f>
        <v>0</v>
      </c>
      <c r="J204" s="239"/>
      <c r="K204" s="240">
        <f>ROUND(E204*J204,2)</f>
        <v>0</v>
      </c>
      <c r="L204" s="240">
        <v>21</v>
      </c>
      <c r="M204" s="240">
        <f>G204*(1+L204/100)</f>
        <v>0</v>
      </c>
      <c r="N204" s="238">
        <v>3.3E-4</v>
      </c>
      <c r="O204" s="238">
        <f>ROUND(E204*N204,2)</f>
        <v>0.02</v>
      </c>
      <c r="P204" s="238">
        <v>0</v>
      </c>
      <c r="Q204" s="238">
        <f>ROUND(E204*P204,2)</f>
        <v>0</v>
      </c>
      <c r="R204" s="240" t="s">
        <v>375</v>
      </c>
      <c r="S204" s="240" t="s">
        <v>139</v>
      </c>
      <c r="T204" s="241" t="s">
        <v>139</v>
      </c>
      <c r="U204" s="222">
        <v>0.03</v>
      </c>
      <c r="V204" s="222">
        <f>ROUND(E204*U204,2)</f>
        <v>2.25</v>
      </c>
      <c r="W204" s="222"/>
      <c r="X204" s="222" t="s">
        <v>140</v>
      </c>
      <c r="Y204" s="222" t="s">
        <v>141</v>
      </c>
      <c r="Z204" s="212"/>
      <c r="AA204" s="212"/>
      <c r="AB204" s="212"/>
      <c r="AC204" s="212"/>
      <c r="AD204" s="212"/>
      <c r="AE204" s="212"/>
      <c r="AF204" s="212"/>
      <c r="AG204" s="212" t="s">
        <v>142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19"/>
      <c r="B205" s="220"/>
      <c r="C205" s="256" t="s">
        <v>376</v>
      </c>
      <c r="D205" s="223"/>
      <c r="E205" s="224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146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19"/>
      <c r="B206" s="220"/>
      <c r="C206" s="256" t="s">
        <v>356</v>
      </c>
      <c r="D206" s="223"/>
      <c r="E206" s="224">
        <v>30.1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146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5">
      <c r="A207" s="219"/>
      <c r="B207" s="220"/>
      <c r="C207" s="256" t="s">
        <v>357</v>
      </c>
      <c r="D207" s="223"/>
      <c r="E207" s="224">
        <v>13.1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146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5">
      <c r="A208" s="219"/>
      <c r="B208" s="220"/>
      <c r="C208" s="256" t="s">
        <v>358</v>
      </c>
      <c r="D208" s="223"/>
      <c r="E208" s="224">
        <v>26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146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19"/>
      <c r="B209" s="220"/>
      <c r="C209" s="256" t="s">
        <v>377</v>
      </c>
      <c r="D209" s="223"/>
      <c r="E209" s="224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146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5">
      <c r="A210" s="219"/>
      <c r="B210" s="220"/>
      <c r="C210" s="256" t="s">
        <v>378</v>
      </c>
      <c r="D210" s="223"/>
      <c r="E210" s="224">
        <v>2.2080000000000002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146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19"/>
      <c r="B211" s="220"/>
      <c r="C211" s="256" t="s">
        <v>379</v>
      </c>
      <c r="D211" s="223"/>
      <c r="E211" s="224">
        <v>1.552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146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19"/>
      <c r="B212" s="220"/>
      <c r="C212" s="256" t="s">
        <v>380</v>
      </c>
      <c r="D212" s="223"/>
      <c r="E212" s="224">
        <v>2.0539999999999998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146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0.399999999999999" outlineLevel="1" x14ac:dyDescent="0.25">
      <c r="A213" s="235">
        <v>51</v>
      </c>
      <c r="B213" s="236" t="s">
        <v>381</v>
      </c>
      <c r="C213" s="254" t="s">
        <v>382</v>
      </c>
      <c r="D213" s="237" t="s">
        <v>235</v>
      </c>
      <c r="E213" s="238">
        <v>75.013999999999996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38">
        <v>8.1999999999999998E-4</v>
      </c>
      <c r="O213" s="238">
        <f>ROUND(E213*N213,2)</f>
        <v>0.06</v>
      </c>
      <c r="P213" s="238">
        <v>0</v>
      </c>
      <c r="Q213" s="238">
        <f>ROUND(E213*P213,2)</f>
        <v>0</v>
      </c>
      <c r="R213" s="240" t="s">
        <v>375</v>
      </c>
      <c r="S213" s="240" t="s">
        <v>139</v>
      </c>
      <c r="T213" s="241" t="s">
        <v>139</v>
      </c>
      <c r="U213" s="222">
        <v>0.45982000000000001</v>
      </c>
      <c r="V213" s="222">
        <f>ROUND(E213*U213,2)</f>
        <v>34.49</v>
      </c>
      <c r="W213" s="222"/>
      <c r="X213" s="222" t="s">
        <v>140</v>
      </c>
      <c r="Y213" s="222" t="s">
        <v>141</v>
      </c>
      <c r="Z213" s="212"/>
      <c r="AA213" s="212"/>
      <c r="AB213" s="212"/>
      <c r="AC213" s="212"/>
      <c r="AD213" s="212"/>
      <c r="AE213" s="212"/>
      <c r="AF213" s="212"/>
      <c r="AG213" s="212" t="s">
        <v>142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5">
      <c r="A214" s="219"/>
      <c r="B214" s="220"/>
      <c r="C214" s="256" t="s">
        <v>383</v>
      </c>
      <c r="D214" s="223"/>
      <c r="E214" s="224">
        <v>75.013999999999996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146</v>
      </c>
      <c r="AH214" s="212">
        <v>5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5">
      <c r="A215" s="235">
        <v>52</v>
      </c>
      <c r="B215" s="236" t="s">
        <v>384</v>
      </c>
      <c r="C215" s="254" t="s">
        <v>385</v>
      </c>
      <c r="D215" s="237" t="s">
        <v>235</v>
      </c>
      <c r="E215" s="238">
        <v>25.8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38">
        <v>5.1999999999999995E-4</v>
      </c>
      <c r="O215" s="238">
        <f>ROUND(E215*N215,2)</f>
        <v>0.01</v>
      </c>
      <c r="P215" s="238">
        <v>0</v>
      </c>
      <c r="Q215" s="238">
        <f>ROUND(E215*P215,2)</f>
        <v>0</v>
      </c>
      <c r="R215" s="240" t="s">
        <v>375</v>
      </c>
      <c r="S215" s="240" t="s">
        <v>139</v>
      </c>
      <c r="T215" s="241" t="s">
        <v>139</v>
      </c>
      <c r="U215" s="222">
        <v>0.16</v>
      </c>
      <c r="V215" s="222">
        <f>ROUND(E215*U215,2)</f>
        <v>4.13</v>
      </c>
      <c r="W215" s="222"/>
      <c r="X215" s="222" t="s">
        <v>140</v>
      </c>
      <c r="Y215" s="222" t="s">
        <v>141</v>
      </c>
      <c r="Z215" s="212"/>
      <c r="AA215" s="212"/>
      <c r="AB215" s="212"/>
      <c r="AC215" s="212"/>
      <c r="AD215" s="212"/>
      <c r="AE215" s="212"/>
      <c r="AF215" s="212"/>
      <c r="AG215" s="212" t="s">
        <v>142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5">
      <c r="A216" s="219"/>
      <c r="B216" s="220"/>
      <c r="C216" s="256" t="s">
        <v>386</v>
      </c>
      <c r="D216" s="223"/>
      <c r="E216" s="224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146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19"/>
      <c r="B217" s="220"/>
      <c r="C217" s="256" t="s">
        <v>387</v>
      </c>
      <c r="D217" s="223"/>
      <c r="E217" s="224">
        <v>14.6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146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19"/>
      <c r="B218" s="220"/>
      <c r="C218" s="256" t="s">
        <v>388</v>
      </c>
      <c r="D218" s="223"/>
      <c r="E218" s="224">
        <v>11.2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146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5">
      <c r="A219" s="235">
        <v>53</v>
      </c>
      <c r="B219" s="236" t="s">
        <v>389</v>
      </c>
      <c r="C219" s="254" t="s">
        <v>390</v>
      </c>
      <c r="D219" s="237" t="s">
        <v>260</v>
      </c>
      <c r="E219" s="238">
        <v>51.6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38">
        <v>3.3E-4</v>
      </c>
      <c r="O219" s="238">
        <f>ROUND(E219*N219,2)</f>
        <v>0.02</v>
      </c>
      <c r="P219" s="238">
        <v>0</v>
      </c>
      <c r="Q219" s="238">
        <f>ROUND(E219*P219,2)</f>
        <v>0</v>
      </c>
      <c r="R219" s="240" t="s">
        <v>375</v>
      </c>
      <c r="S219" s="240" t="s">
        <v>139</v>
      </c>
      <c r="T219" s="241" t="s">
        <v>139</v>
      </c>
      <c r="U219" s="222">
        <v>0.1</v>
      </c>
      <c r="V219" s="222">
        <f>ROUND(E219*U219,2)</f>
        <v>5.16</v>
      </c>
      <c r="W219" s="222"/>
      <c r="X219" s="222" t="s">
        <v>140</v>
      </c>
      <c r="Y219" s="222" t="s">
        <v>141</v>
      </c>
      <c r="Z219" s="212"/>
      <c r="AA219" s="212"/>
      <c r="AB219" s="212"/>
      <c r="AC219" s="212"/>
      <c r="AD219" s="212"/>
      <c r="AE219" s="212"/>
      <c r="AF219" s="212"/>
      <c r="AG219" s="212" t="s">
        <v>142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19"/>
      <c r="B220" s="220"/>
      <c r="C220" s="256" t="s">
        <v>391</v>
      </c>
      <c r="D220" s="223"/>
      <c r="E220" s="224">
        <v>29.2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146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19"/>
      <c r="B221" s="220"/>
      <c r="C221" s="256" t="s">
        <v>392</v>
      </c>
      <c r="D221" s="223"/>
      <c r="E221" s="224">
        <v>22.4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146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0.399999999999999" outlineLevel="1" x14ac:dyDescent="0.25">
      <c r="A222" s="235">
        <v>54</v>
      </c>
      <c r="B222" s="236" t="s">
        <v>393</v>
      </c>
      <c r="C222" s="254" t="s">
        <v>394</v>
      </c>
      <c r="D222" s="237" t="s">
        <v>235</v>
      </c>
      <c r="E222" s="238">
        <v>25.8</v>
      </c>
      <c r="F222" s="239"/>
      <c r="G222" s="240">
        <f>ROUND(E222*F222,2)</f>
        <v>0</v>
      </c>
      <c r="H222" s="239"/>
      <c r="I222" s="240">
        <f>ROUND(E222*H222,2)</f>
        <v>0</v>
      </c>
      <c r="J222" s="239"/>
      <c r="K222" s="240">
        <f>ROUND(E222*J222,2)</f>
        <v>0</v>
      </c>
      <c r="L222" s="240">
        <v>21</v>
      </c>
      <c r="M222" s="240">
        <f>G222*(1+L222/100)</f>
        <v>0</v>
      </c>
      <c r="N222" s="238">
        <v>3.7799999999999999E-3</v>
      </c>
      <c r="O222" s="238">
        <f>ROUND(E222*N222,2)</f>
        <v>0.1</v>
      </c>
      <c r="P222" s="238">
        <v>0</v>
      </c>
      <c r="Q222" s="238">
        <f>ROUND(E222*P222,2)</f>
        <v>0</v>
      </c>
      <c r="R222" s="240" t="s">
        <v>395</v>
      </c>
      <c r="S222" s="240" t="s">
        <v>139</v>
      </c>
      <c r="T222" s="241" t="s">
        <v>139</v>
      </c>
      <c r="U222" s="222">
        <v>0.42403000000000002</v>
      </c>
      <c r="V222" s="222">
        <f>ROUND(E222*U222,2)</f>
        <v>10.94</v>
      </c>
      <c r="W222" s="222"/>
      <c r="X222" s="222" t="s">
        <v>396</v>
      </c>
      <c r="Y222" s="222" t="s">
        <v>141</v>
      </c>
      <c r="Z222" s="212"/>
      <c r="AA222" s="212"/>
      <c r="AB222" s="212"/>
      <c r="AC222" s="212"/>
      <c r="AD222" s="212"/>
      <c r="AE222" s="212"/>
      <c r="AF222" s="212"/>
      <c r="AG222" s="212" t="s">
        <v>397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1" outlineLevel="2" x14ac:dyDescent="0.25">
      <c r="A223" s="219"/>
      <c r="B223" s="220"/>
      <c r="C223" s="257" t="s">
        <v>398</v>
      </c>
      <c r="D223" s="244"/>
      <c r="E223" s="244"/>
      <c r="F223" s="244"/>
      <c r="G223" s="244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184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43" t="str">
        <f>C223</f>
        <v>Nanesení hydroizolační stěrky ve dvou vrstvách. Vlepení těsnicí pásky do spoje podlaha-stěna, přitlačení a uhlazení, přetažení pásky další vrstvou izolační stěrky.</v>
      </c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5">
      <c r="A224" s="219"/>
      <c r="B224" s="220"/>
      <c r="C224" s="256" t="s">
        <v>386</v>
      </c>
      <c r="D224" s="223"/>
      <c r="E224" s="224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146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19"/>
      <c r="B225" s="220"/>
      <c r="C225" s="256" t="s">
        <v>387</v>
      </c>
      <c r="D225" s="223"/>
      <c r="E225" s="224">
        <v>14.6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146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19"/>
      <c r="B226" s="220"/>
      <c r="C226" s="256" t="s">
        <v>388</v>
      </c>
      <c r="D226" s="223"/>
      <c r="E226" s="224">
        <v>11.2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146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0.399999999999999" outlineLevel="1" x14ac:dyDescent="0.25">
      <c r="A227" s="235">
        <v>55</v>
      </c>
      <c r="B227" s="236" t="s">
        <v>399</v>
      </c>
      <c r="C227" s="254" t="s">
        <v>400</v>
      </c>
      <c r="D227" s="237" t="s">
        <v>235</v>
      </c>
      <c r="E227" s="238">
        <v>173.11359999999999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38">
        <v>4.4999999999999997E-3</v>
      </c>
      <c r="O227" s="238">
        <f>ROUND(E227*N227,2)</f>
        <v>0.78</v>
      </c>
      <c r="P227" s="238">
        <v>0</v>
      </c>
      <c r="Q227" s="238">
        <f>ROUND(E227*P227,2)</f>
        <v>0</v>
      </c>
      <c r="R227" s="240" t="s">
        <v>333</v>
      </c>
      <c r="S227" s="240" t="s">
        <v>139</v>
      </c>
      <c r="T227" s="241" t="s">
        <v>139</v>
      </c>
      <c r="U227" s="222">
        <v>0</v>
      </c>
      <c r="V227" s="222">
        <f>ROUND(E227*U227,2)</f>
        <v>0</v>
      </c>
      <c r="W227" s="222"/>
      <c r="X227" s="222" t="s">
        <v>334</v>
      </c>
      <c r="Y227" s="222" t="s">
        <v>141</v>
      </c>
      <c r="Z227" s="212"/>
      <c r="AA227" s="212"/>
      <c r="AB227" s="212"/>
      <c r="AC227" s="212"/>
      <c r="AD227" s="212"/>
      <c r="AE227" s="212"/>
      <c r="AF227" s="212"/>
      <c r="AG227" s="212" t="s">
        <v>335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2" x14ac:dyDescent="0.25">
      <c r="A228" s="219"/>
      <c r="B228" s="220"/>
      <c r="C228" s="256" t="s">
        <v>401</v>
      </c>
      <c r="D228" s="223"/>
      <c r="E228" s="224">
        <v>159.16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146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19"/>
      <c r="B229" s="220"/>
      <c r="C229" s="258" t="s">
        <v>208</v>
      </c>
      <c r="D229" s="225"/>
      <c r="E229" s="226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146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19"/>
      <c r="B230" s="220"/>
      <c r="C230" s="259" t="s">
        <v>351</v>
      </c>
      <c r="D230" s="225"/>
      <c r="E230" s="226">
        <v>30.1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146</v>
      </c>
      <c r="AH230" s="212">
        <v>2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19"/>
      <c r="B231" s="220"/>
      <c r="C231" s="259" t="s">
        <v>352</v>
      </c>
      <c r="D231" s="225"/>
      <c r="E231" s="226">
        <v>13.1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146</v>
      </c>
      <c r="AH231" s="212">
        <v>2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19"/>
      <c r="B232" s="220"/>
      <c r="C232" s="259" t="s">
        <v>353</v>
      </c>
      <c r="D232" s="225"/>
      <c r="E232" s="226">
        <v>26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146</v>
      </c>
      <c r="AH232" s="212">
        <v>2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19"/>
      <c r="B233" s="220"/>
      <c r="C233" s="258" t="s">
        <v>215</v>
      </c>
      <c r="D233" s="225"/>
      <c r="E233" s="226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146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19"/>
      <c r="B234" s="220"/>
      <c r="C234" s="256" t="s">
        <v>402</v>
      </c>
      <c r="D234" s="223"/>
      <c r="E234" s="224">
        <v>13.9536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146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19"/>
      <c r="B235" s="220"/>
      <c r="C235" s="258" t="s">
        <v>208</v>
      </c>
      <c r="D235" s="225"/>
      <c r="E235" s="226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146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19"/>
      <c r="B236" s="220"/>
      <c r="C236" s="259" t="s">
        <v>403</v>
      </c>
      <c r="D236" s="225"/>
      <c r="E236" s="226">
        <v>2.2080000000000002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146</v>
      </c>
      <c r="AH236" s="212">
        <v>2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19"/>
      <c r="B237" s="220"/>
      <c r="C237" s="259" t="s">
        <v>404</v>
      </c>
      <c r="D237" s="225"/>
      <c r="E237" s="226">
        <v>1.552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146</v>
      </c>
      <c r="AH237" s="212">
        <v>2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19"/>
      <c r="B238" s="220"/>
      <c r="C238" s="259" t="s">
        <v>405</v>
      </c>
      <c r="D238" s="225"/>
      <c r="E238" s="226">
        <v>2.0539999999999998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146</v>
      </c>
      <c r="AH238" s="212">
        <v>2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19"/>
      <c r="B239" s="220"/>
      <c r="C239" s="258" t="s">
        <v>215</v>
      </c>
      <c r="D239" s="225"/>
      <c r="E239" s="226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146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35">
        <v>56</v>
      </c>
      <c r="B240" s="236" t="s">
        <v>406</v>
      </c>
      <c r="C240" s="254" t="s">
        <v>407</v>
      </c>
      <c r="D240" s="237" t="s">
        <v>201</v>
      </c>
      <c r="E240" s="238">
        <v>0.89571999999999996</v>
      </c>
      <c r="F240" s="239"/>
      <c r="G240" s="240">
        <f>ROUND(E240*F240,2)</f>
        <v>0</v>
      </c>
      <c r="H240" s="239"/>
      <c r="I240" s="240">
        <f>ROUND(E240*H240,2)</f>
        <v>0</v>
      </c>
      <c r="J240" s="239"/>
      <c r="K240" s="240">
        <f>ROUND(E240*J240,2)</f>
        <v>0</v>
      </c>
      <c r="L240" s="240">
        <v>21</v>
      </c>
      <c r="M240" s="240">
        <f>G240*(1+L240/100)</f>
        <v>0</v>
      </c>
      <c r="N240" s="238">
        <v>0</v>
      </c>
      <c r="O240" s="238">
        <f>ROUND(E240*N240,2)</f>
        <v>0</v>
      </c>
      <c r="P240" s="238">
        <v>0</v>
      </c>
      <c r="Q240" s="238">
        <f>ROUND(E240*P240,2)</f>
        <v>0</v>
      </c>
      <c r="R240" s="240" t="s">
        <v>375</v>
      </c>
      <c r="S240" s="240" t="s">
        <v>139</v>
      </c>
      <c r="T240" s="241" t="s">
        <v>139</v>
      </c>
      <c r="U240" s="222">
        <v>1.5669999999999999</v>
      </c>
      <c r="V240" s="222">
        <f>ROUND(E240*U240,2)</f>
        <v>1.4</v>
      </c>
      <c r="W240" s="222"/>
      <c r="X240" s="222" t="s">
        <v>370</v>
      </c>
      <c r="Y240" s="222" t="s">
        <v>141</v>
      </c>
      <c r="Z240" s="212"/>
      <c r="AA240" s="212"/>
      <c r="AB240" s="212"/>
      <c r="AC240" s="212"/>
      <c r="AD240" s="212"/>
      <c r="AE240" s="212"/>
      <c r="AF240" s="212"/>
      <c r="AG240" s="212" t="s">
        <v>371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19"/>
      <c r="B241" s="220"/>
      <c r="C241" s="255" t="s">
        <v>408</v>
      </c>
      <c r="D241" s="242"/>
      <c r="E241" s="242"/>
      <c r="F241" s="242"/>
      <c r="G241" s="24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144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x14ac:dyDescent="0.25">
      <c r="A242" s="228" t="s">
        <v>133</v>
      </c>
      <c r="B242" s="229" t="s">
        <v>92</v>
      </c>
      <c r="C242" s="253" t="s">
        <v>93</v>
      </c>
      <c r="D242" s="230"/>
      <c r="E242" s="231"/>
      <c r="F242" s="232"/>
      <c r="G242" s="232">
        <f>SUMIF(AG243:AG307,"&lt;&gt;NOR",G243:G307)</f>
        <v>0</v>
      </c>
      <c r="H242" s="232"/>
      <c r="I242" s="232">
        <f>SUM(I243:I307)</f>
        <v>0</v>
      </c>
      <c r="J242" s="232"/>
      <c r="K242" s="232">
        <f>SUM(K243:K307)</f>
        <v>0</v>
      </c>
      <c r="L242" s="232"/>
      <c r="M242" s="232">
        <f>SUM(M243:M307)</f>
        <v>0</v>
      </c>
      <c r="N242" s="231"/>
      <c r="O242" s="231">
        <f>SUM(O243:O307)</f>
        <v>3.1300000000000003</v>
      </c>
      <c r="P242" s="231"/>
      <c r="Q242" s="231">
        <f>SUM(Q243:Q307)</f>
        <v>0</v>
      </c>
      <c r="R242" s="232"/>
      <c r="S242" s="232"/>
      <c r="T242" s="233"/>
      <c r="U242" s="227"/>
      <c r="V242" s="227">
        <f>SUM(V243:V307)</f>
        <v>122.6</v>
      </c>
      <c r="W242" s="227"/>
      <c r="X242" s="227"/>
      <c r="Y242" s="227"/>
      <c r="AG242" t="s">
        <v>134</v>
      </c>
    </row>
    <row r="243" spans="1:60" outlineLevel="1" x14ac:dyDescent="0.25">
      <c r="A243" s="235">
        <v>57</v>
      </c>
      <c r="B243" s="236" t="s">
        <v>409</v>
      </c>
      <c r="C243" s="254" t="s">
        <v>410</v>
      </c>
      <c r="D243" s="237" t="s">
        <v>235</v>
      </c>
      <c r="E243" s="238">
        <v>70.282399999999996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0</v>
      </c>
      <c r="O243" s="238">
        <f>ROUND(E243*N243,2)</f>
        <v>0</v>
      </c>
      <c r="P243" s="238">
        <v>0</v>
      </c>
      <c r="Q243" s="238">
        <f>ROUND(E243*P243,2)</f>
        <v>0</v>
      </c>
      <c r="R243" s="240" t="s">
        <v>411</v>
      </c>
      <c r="S243" s="240" t="s">
        <v>139</v>
      </c>
      <c r="T243" s="241" t="s">
        <v>139</v>
      </c>
      <c r="U243" s="222">
        <v>0.14000000000000001</v>
      </c>
      <c r="V243" s="222">
        <f>ROUND(E243*U243,2)</f>
        <v>9.84</v>
      </c>
      <c r="W243" s="222"/>
      <c r="X243" s="222" t="s">
        <v>140</v>
      </c>
      <c r="Y243" s="222" t="s">
        <v>141</v>
      </c>
      <c r="Z243" s="212"/>
      <c r="AA243" s="212"/>
      <c r="AB243" s="212"/>
      <c r="AC243" s="212"/>
      <c r="AD243" s="212"/>
      <c r="AE243" s="212"/>
      <c r="AF243" s="212"/>
      <c r="AG243" s="212" t="s">
        <v>142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5">
      <c r="A244" s="219"/>
      <c r="B244" s="220"/>
      <c r="C244" s="256" t="s">
        <v>412</v>
      </c>
      <c r="D244" s="223"/>
      <c r="E244" s="224">
        <v>44.330199999999998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146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5">
      <c r="A245" s="219"/>
      <c r="B245" s="220"/>
      <c r="C245" s="256" t="s">
        <v>413</v>
      </c>
      <c r="D245" s="223"/>
      <c r="E245" s="224">
        <v>25.952200000000001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146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35">
        <v>58</v>
      </c>
      <c r="B246" s="236" t="s">
        <v>414</v>
      </c>
      <c r="C246" s="254" t="s">
        <v>415</v>
      </c>
      <c r="D246" s="237" t="s">
        <v>137</v>
      </c>
      <c r="E246" s="238">
        <v>5.6225899999999998</v>
      </c>
      <c r="F246" s="239"/>
      <c r="G246" s="240">
        <f>ROUND(E246*F246,2)</f>
        <v>0</v>
      </c>
      <c r="H246" s="239"/>
      <c r="I246" s="240">
        <f>ROUND(E246*H246,2)</f>
        <v>0</v>
      </c>
      <c r="J246" s="239"/>
      <c r="K246" s="240">
        <f>ROUND(E246*J246,2)</f>
        <v>0</v>
      </c>
      <c r="L246" s="240">
        <v>21</v>
      </c>
      <c r="M246" s="240">
        <f>G246*(1+L246/100)</f>
        <v>0</v>
      </c>
      <c r="N246" s="238">
        <v>0</v>
      </c>
      <c r="O246" s="238">
        <f>ROUND(E246*N246,2)</f>
        <v>0</v>
      </c>
      <c r="P246" s="238">
        <v>0</v>
      </c>
      <c r="Q246" s="238">
        <f>ROUND(E246*P246,2)</f>
        <v>0</v>
      </c>
      <c r="R246" s="240" t="s">
        <v>196</v>
      </c>
      <c r="S246" s="240" t="s">
        <v>139</v>
      </c>
      <c r="T246" s="241" t="s">
        <v>139</v>
      </c>
      <c r="U246" s="222">
        <v>1.8360000000000001</v>
      </c>
      <c r="V246" s="222">
        <f>ROUND(E246*U246,2)</f>
        <v>10.32</v>
      </c>
      <c r="W246" s="222"/>
      <c r="X246" s="222" t="s">
        <v>140</v>
      </c>
      <c r="Y246" s="222" t="s">
        <v>141</v>
      </c>
      <c r="Z246" s="212"/>
      <c r="AA246" s="212"/>
      <c r="AB246" s="212"/>
      <c r="AC246" s="212"/>
      <c r="AD246" s="212"/>
      <c r="AE246" s="212"/>
      <c r="AF246" s="212"/>
      <c r="AG246" s="212" t="s">
        <v>142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5">
      <c r="A247" s="219"/>
      <c r="B247" s="220"/>
      <c r="C247" s="255" t="s">
        <v>416</v>
      </c>
      <c r="D247" s="242"/>
      <c r="E247" s="242"/>
      <c r="F247" s="242"/>
      <c r="G247" s="24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144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43" t="str">
        <f>C247</f>
        <v>pod mazaniny a dlažby, popř. na plochých střechách, vodorovný nebo ve spádu, s udusáním a urovnáním povrchu,</v>
      </c>
      <c r="BB247" s="212"/>
      <c r="BC247" s="212"/>
      <c r="BD247" s="212"/>
      <c r="BE247" s="212"/>
      <c r="BF247" s="212"/>
      <c r="BG247" s="212"/>
      <c r="BH247" s="212"/>
    </row>
    <row r="248" spans="1:60" outlineLevel="2" x14ac:dyDescent="0.25">
      <c r="A248" s="219"/>
      <c r="B248" s="220"/>
      <c r="C248" s="256" t="s">
        <v>417</v>
      </c>
      <c r="D248" s="223"/>
      <c r="E248" s="224">
        <v>5.6225899999999998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146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19"/>
      <c r="B249" s="220"/>
      <c r="C249" s="258" t="s">
        <v>208</v>
      </c>
      <c r="D249" s="225"/>
      <c r="E249" s="226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146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19"/>
      <c r="B250" s="220"/>
      <c r="C250" s="259" t="s">
        <v>418</v>
      </c>
      <c r="D250" s="225"/>
      <c r="E250" s="226">
        <v>44.330199999999998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146</v>
      </c>
      <c r="AH250" s="212">
        <v>2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19"/>
      <c r="B251" s="220"/>
      <c r="C251" s="259" t="s">
        <v>419</v>
      </c>
      <c r="D251" s="225"/>
      <c r="E251" s="226">
        <v>25.952200000000001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146</v>
      </c>
      <c r="AH251" s="212">
        <v>2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19"/>
      <c r="B252" s="220"/>
      <c r="C252" s="258" t="s">
        <v>215</v>
      </c>
      <c r="D252" s="225"/>
      <c r="E252" s="226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146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30.6" outlineLevel="1" x14ac:dyDescent="0.25">
      <c r="A253" s="235">
        <v>59</v>
      </c>
      <c r="B253" s="236" t="s">
        <v>420</v>
      </c>
      <c r="C253" s="254" t="s">
        <v>421</v>
      </c>
      <c r="D253" s="237" t="s">
        <v>235</v>
      </c>
      <c r="E253" s="238">
        <v>87.040400000000005</v>
      </c>
      <c r="F253" s="239"/>
      <c r="G253" s="240">
        <f>ROUND(E253*F253,2)</f>
        <v>0</v>
      </c>
      <c r="H253" s="239"/>
      <c r="I253" s="240">
        <f>ROUND(E253*H253,2)</f>
        <v>0</v>
      </c>
      <c r="J253" s="239"/>
      <c r="K253" s="240">
        <f>ROUND(E253*J253,2)</f>
        <v>0</v>
      </c>
      <c r="L253" s="240">
        <v>21</v>
      </c>
      <c r="M253" s="240">
        <f>G253*(1+L253/100)</f>
        <v>0</v>
      </c>
      <c r="N253" s="238">
        <v>3.3E-4</v>
      </c>
      <c r="O253" s="238">
        <f>ROUND(E253*N253,2)</f>
        <v>0.03</v>
      </c>
      <c r="P253" s="238">
        <v>0</v>
      </c>
      <c r="Q253" s="238">
        <f>ROUND(E253*P253,2)</f>
        <v>0</v>
      </c>
      <c r="R253" s="240" t="s">
        <v>375</v>
      </c>
      <c r="S253" s="240" t="s">
        <v>139</v>
      </c>
      <c r="T253" s="241" t="s">
        <v>139</v>
      </c>
      <c r="U253" s="222">
        <v>2.75E-2</v>
      </c>
      <c r="V253" s="222">
        <f>ROUND(E253*U253,2)</f>
        <v>2.39</v>
      </c>
      <c r="W253" s="222"/>
      <c r="X253" s="222" t="s">
        <v>140</v>
      </c>
      <c r="Y253" s="222" t="s">
        <v>141</v>
      </c>
      <c r="Z253" s="212"/>
      <c r="AA253" s="212"/>
      <c r="AB253" s="212"/>
      <c r="AC253" s="212"/>
      <c r="AD253" s="212"/>
      <c r="AE253" s="212"/>
      <c r="AF253" s="212"/>
      <c r="AG253" s="212" t="s">
        <v>142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5">
      <c r="A254" s="219"/>
      <c r="B254" s="220"/>
      <c r="C254" s="256" t="s">
        <v>412</v>
      </c>
      <c r="D254" s="223"/>
      <c r="E254" s="224">
        <v>44.330199999999998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146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19"/>
      <c r="B255" s="220"/>
      <c r="C255" s="256" t="s">
        <v>422</v>
      </c>
      <c r="D255" s="223"/>
      <c r="E255" s="224">
        <v>9.5690000000000008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146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5">
      <c r="A256" s="219"/>
      <c r="B256" s="220"/>
      <c r="C256" s="256" t="s">
        <v>413</v>
      </c>
      <c r="D256" s="223"/>
      <c r="E256" s="224">
        <v>25.952200000000001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146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19"/>
      <c r="B257" s="220"/>
      <c r="C257" s="256" t="s">
        <v>423</v>
      </c>
      <c r="D257" s="223"/>
      <c r="E257" s="224">
        <v>7.1890000000000001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146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5">
      <c r="A258" s="235">
        <v>60</v>
      </c>
      <c r="B258" s="236" t="s">
        <v>424</v>
      </c>
      <c r="C258" s="254" t="s">
        <v>425</v>
      </c>
      <c r="D258" s="237" t="s">
        <v>235</v>
      </c>
      <c r="E258" s="238">
        <v>70.282399999999996</v>
      </c>
      <c r="F258" s="239"/>
      <c r="G258" s="240">
        <f>ROUND(E258*F258,2)</f>
        <v>0</v>
      </c>
      <c r="H258" s="239"/>
      <c r="I258" s="240">
        <f>ROUND(E258*H258,2)</f>
        <v>0</v>
      </c>
      <c r="J258" s="239"/>
      <c r="K258" s="240">
        <f>ROUND(E258*J258,2)</f>
        <v>0</v>
      </c>
      <c r="L258" s="240">
        <v>21</v>
      </c>
      <c r="M258" s="240">
        <f>G258*(1+L258/100)</f>
        <v>0</v>
      </c>
      <c r="N258" s="238">
        <v>0</v>
      </c>
      <c r="O258" s="238">
        <f>ROUND(E258*N258,2)</f>
        <v>0</v>
      </c>
      <c r="P258" s="238">
        <v>0</v>
      </c>
      <c r="Q258" s="238">
        <f>ROUND(E258*P258,2)</f>
        <v>0</v>
      </c>
      <c r="R258" s="240" t="s">
        <v>375</v>
      </c>
      <c r="S258" s="240" t="s">
        <v>139</v>
      </c>
      <c r="T258" s="241" t="s">
        <v>139</v>
      </c>
      <c r="U258" s="222">
        <v>2.1000000000000001E-2</v>
      </c>
      <c r="V258" s="222">
        <f>ROUND(E258*U258,2)</f>
        <v>1.48</v>
      </c>
      <c r="W258" s="222"/>
      <c r="X258" s="222" t="s">
        <v>140</v>
      </c>
      <c r="Y258" s="222" t="s">
        <v>141</v>
      </c>
      <c r="Z258" s="212"/>
      <c r="AA258" s="212"/>
      <c r="AB258" s="212"/>
      <c r="AC258" s="212"/>
      <c r="AD258" s="212"/>
      <c r="AE258" s="212"/>
      <c r="AF258" s="212"/>
      <c r="AG258" s="212" t="s">
        <v>142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2" x14ac:dyDescent="0.25">
      <c r="A259" s="219"/>
      <c r="B259" s="220"/>
      <c r="C259" s="256" t="s">
        <v>426</v>
      </c>
      <c r="D259" s="223"/>
      <c r="E259" s="224"/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146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19"/>
      <c r="B260" s="220"/>
      <c r="C260" s="256" t="s">
        <v>412</v>
      </c>
      <c r="D260" s="223"/>
      <c r="E260" s="224">
        <v>44.330199999999998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146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5">
      <c r="A261" s="219"/>
      <c r="B261" s="220"/>
      <c r="C261" s="256" t="s">
        <v>413</v>
      </c>
      <c r="D261" s="223"/>
      <c r="E261" s="224">
        <v>25.952200000000001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146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35">
        <v>61</v>
      </c>
      <c r="B262" s="236" t="s">
        <v>427</v>
      </c>
      <c r="C262" s="254" t="s">
        <v>428</v>
      </c>
      <c r="D262" s="237" t="s">
        <v>235</v>
      </c>
      <c r="E262" s="238">
        <v>87.040400000000005</v>
      </c>
      <c r="F262" s="239"/>
      <c r="G262" s="240">
        <f>ROUND(E262*F262,2)</f>
        <v>0</v>
      </c>
      <c r="H262" s="239"/>
      <c r="I262" s="240">
        <f>ROUND(E262*H262,2)</f>
        <v>0</v>
      </c>
      <c r="J262" s="239"/>
      <c r="K262" s="240">
        <f>ROUND(E262*J262,2)</f>
        <v>0</v>
      </c>
      <c r="L262" s="240">
        <v>21</v>
      </c>
      <c r="M262" s="240">
        <f>G262*(1+L262/100)</f>
        <v>0</v>
      </c>
      <c r="N262" s="238">
        <v>3.5E-4</v>
      </c>
      <c r="O262" s="238">
        <f>ROUND(E262*N262,2)</f>
        <v>0.03</v>
      </c>
      <c r="P262" s="238">
        <v>0</v>
      </c>
      <c r="Q262" s="238">
        <f>ROUND(E262*P262,2)</f>
        <v>0</v>
      </c>
      <c r="R262" s="240" t="s">
        <v>375</v>
      </c>
      <c r="S262" s="240" t="s">
        <v>139</v>
      </c>
      <c r="T262" s="241" t="s">
        <v>139</v>
      </c>
      <c r="U262" s="222">
        <v>0.2</v>
      </c>
      <c r="V262" s="222">
        <f>ROUND(E262*U262,2)</f>
        <v>17.41</v>
      </c>
      <c r="W262" s="222"/>
      <c r="X262" s="222" t="s">
        <v>140</v>
      </c>
      <c r="Y262" s="222" t="s">
        <v>141</v>
      </c>
      <c r="Z262" s="212"/>
      <c r="AA262" s="212"/>
      <c r="AB262" s="212"/>
      <c r="AC262" s="212"/>
      <c r="AD262" s="212"/>
      <c r="AE262" s="212"/>
      <c r="AF262" s="212"/>
      <c r="AG262" s="212" t="s">
        <v>142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19"/>
      <c r="B263" s="220"/>
      <c r="C263" s="256" t="s">
        <v>429</v>
      </c>
      <c r="D263" s="223"/>
      <c r="E263" s="224">
        <v>87.040400000000005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146</v>
      </c>
      <c r="AH263" s="212">
        <v>5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35">
        <v>62</v>
      </c>
      <c r="B264" s="236" t="s">
        <v>430</v>
      </c>
      <c r="C264" s="254" t="s">
        <v>431</v>
      </c>
      <c r="D264" s="237" t="s">
        <v>235</v>
      </c>
      <c r="E264" s="238">
        <v>87.040400000000005</v>
      </c>
      <c r="F264" s="239"/>
      <c r="G264" s="240">
        <f>ROUND(E264*F264,2)</f>
        <v>0</v>
      </c>
      <c r="H264" s="239"/>
      <c r="I264" s="240">
        <f>ROUND(E264*H264,2)</f>
        <v>0</v>
      </c>
      <c r="J264" s="239"/>
      <c r="K264" s="240">
        <f>ROUND(E264*J264,2)</f>
        <v>0</v>
      </c>
      <c r="L264" s="240">
        <v>21</v>
      </c>
      <c r="M264" s="240">
        <f>G264*(1+L264/100)</f>
        <v>0</v>
      </c>
      <c r="N264" s="238">
        <v>3.0000000000000001E-5</v>
      </c>
      <c r="O264" s="238">
        <f>ROUND(E264*N264,2)</f>
        <v>0</v>
      </c>
      <c r="P264" s="238">
        <v>0</v>
      </c>
      <c r="Q264" s="238">
        <f>ROUND(E264*P264,2)</f>
        <v>0</v>
      </c>
      <c r="R264" s="240" t="s">
        <v>375</v>
      </c>
      <c r="S264" s="240" t="s">
        <v>139</v>
      </c>
      <c r="T264" s="241" t="s">
        <v>139</v>
      </c>
      <c r="U264" s="222">
        <v>0.317</v>
      </c>
      <c r="V264" s="222">
        <f>ROUND(E264*U264,2)</f>
        <v>27.59</v>
      </c>
      <c r="W264" s="222"/>
      <c r="X264" s="222" t="s">
        <v>140</v>
      </c>
      <c r="Y264" s="222" t="s">
        <v>141</v>
      </c>
      <c r="Z264" s="212"/>
      <c r="AA264" s="212"/>
      <c r="AB264" s="212"/>
      <c r="AC264" s="212"/>
      <c r="AD264" s="212"/>
      <c r="AE264" s="212"/>
      <c r="AF264" s="212"/>
      <c r="AG264" s="212" t="s">
        <v>142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5">
      <c r="A265" s="219"/>
      <c r="B265" s="220"/>
      <c r="C265" s="256" t="s">
        <v>412</v>
      </c>
      <c r="D265" s="223"/>
      <c r="E265" s="224">
        <v>44.330199999999998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146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19"/>
      <c r="B266" s="220"/>
      <c r="C266" s="256" t="s">
        <v>422</v>
      </c>
      <c r="D266" s="223"/>
      <c r="E266" s="224">
        <v>9.5690000000000008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146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19"/>
      <c r="B267" s="220"/>
      <c r="C267" s="256" t="s">
        <v>413</v>
      </c>
      <c r="D267" s="223"/>
      <c r="E267" s="224">
        <v>25.952200000000001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146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19"/>
      <c r="B268" s="220"/>
      <c r="C268" s="256" t="s">
        <v>423</v>
      </c>
      <c r="D268" s="223"/>
      <c r="E268" s="224">
        <v>7.1890000000000001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146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0.399999999999999" outlineLevel="1" x14ac:dyDescent="0.25">
      <c r="A269" s="235">
        <v>63</v>
      </c>
      <c r="B269" s="236" t="s">
        <v>432</v>
      </c>
      <c r="C269" s="254" t="s">
        <v>433</v>
      </c>
      <c r="D269" s="237" t="s">
        <v>260</v>
      </c>
      <c r="E269" s="238">
        <v>47.88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38">
        <v>7.6000000000000004E-4</v>
      </c>
      <c r="O269" s="238">
        <f>ROUND(E269*N269,2)</f>
        <v>0.04</v>
      </c>
      <c r="P269" s="238">
        <v>0</v>
      </c>
      <c r="Q269" s="238">
        <f>ROUND(E269*P269,2)</f>
        <v>0</v>
      </c>
      <c r="R269" s="240" t="s">
        <v>375</v>
      </c>
      <c r="S269" s="240" t="s">
        <v>139</v>
      </c>
      <c r="T269" s="241" t="s">
        <v>139</v>
      </c>
      <c r="U269" s="222">
        <v>0.189</v>
      </c>
      <c r="V269" s="222">
        <f>ROUND(E269*U269,2)</f>
        <v>9.0500000000000007</v>
      </c>
      <c r="W269" s="222"/>
      <c r="X269" s="222" t="s">
        <v>140</v>
      </c>
      <c r="Y269" s="222" t="s">
        <v>141</v>
      </c>
      <c r="Z269" s="212"/>
      <c r="AA269" s="212"/>
      <c r="AB269" s="212"/>
      <c r="AC269" s="212"/>
      <c r="AD269" s="212"/>
      <c r="AE269" s="212"/>
      <c r="AF269" s="212"/>
      <c r="AG269" s="212" t="s">
        <v>142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5">
      <c r="A270" s="219"/>
      <c r="B270" s="220"/>
      <c r="C270" s="255" t="s">
        <v>434</v>
      </c>
      <c r="D270" s="242"/>
      <c r="E270" s="242"/>
      <c r="F270" s="242"/>
      <c r="G270" s="24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144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2" x14ac:dyDescent="0.25">
      <c r="A271" s="219"/>
      <c r="B271" s="220"/>
      <c r="C271" s="260" t="s">
        <v>435</v>
      </c>
      <c r="D271" s="245"/>
      <c r="E271" s="245"/>
      <c r="F271" s="245"/>
      <c r="G271" s="245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184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5">
      <c r="A272" s="219"/>
      <c r="B272" s="220"/>
      <c r="C272" s="256" t="s">
        <v>436</v>
      </c>
      <c r="D272" s="223"/>
      <c r="E272" s="224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146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19"/>
      <c r="B273" s="220"/>
      <c r="C273" s="256" t="s">
        <v>437</v>
      </c>
      <c r="D273" s="223"/>
      <c r="E273" s="224">
        <v>27.34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146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19"/>
      <c r="B274" s="220"/>
      <c r="C274" s="256" t="s">
        <v>438</v>
      </c>
      <c r="D274" s="223"/>
      <c r="E274" s="224">
        <v>20.54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146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0.399999999999999" outlineLevel="1" x14ac:dyDescent="0.25">
      <c r="A275" s="235">
        <v>64</v>
      </c>
      <c r="B275" s="236" t="s">
        <v>439</v>
      </c>
      <c r="C275" s="254" t="s">
        <v>440</v>
      </c>
      <c r="D275" s="237" t="s">
        <v>260</v>
      </c>
      <c r="E275" s="238">
        <v>47.88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38">
        <v>7.6000000000000004E-4</v>
      </c>
      <c r="O275" s="238">
        <f>ROUND(E275*N275,2)</f>
        <v>0.04</v>
      </c>
      <c r="P275" s="238">
        <v>0</v>
      </c>
      <c r="Q275" s="238">
        <f>ROUND(E275*P275,2)</f>
        <v>0</v>
      </c>
      <c r="R275" s="240" t="s">
        <v>375</v>
      </c>
      <c r="S275" s="240" t="s">
        <v>139</v>
      </c>
      <c r="T275" s="241" t="s">
        <v>139</v>
      </c>
      <c r="U275" s="222">
        <v>0.189</v>
      </c>
      <c r="V275" s="222">
        <f>ROUND(E275*U275,2)</f>
        <v>9.0500000000000007</v>
      </c>
      <c r="W275" s="222"/>
      <c r="X275" s="222" t="s">
        <v>140</v>
      </c>
      <c r="Y275" s="222" t="s">
        <v>141</v>
      </c>
      <c r="Z275" s="212"/>
      <c r="AA275" s="212"/>
      <c r="AB275" s="212"/>
      <c r="AC275" s="212"/>
      <c r="AD275" s="212"/>
      <c r="AE275" s="212"/>
      <c r="AF275" s="212"/>
      <c r="AG275" s="212" t="s">
        <v>142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5">
      <c r="A276" s="219"/>
      <c r="B276" s="220"/>
      <c r="C276" s="255" t="s">
        <v>434</v>
      </c>
      <c r="D276" s="242"/>
      <c r="E276" s="242"/>
      <c r="F276" s="242"/>
      <c r="G276" s="24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144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5">
      <c r="A277" s="219"/>
      <c r="B277" s="220"/>
      <c r="C277" s="260" t="s">
        <v>435</v>
      </c>
      <c r="D277" s="245"/>
      <c r="E277" s="245"/>
      <c r="F277" s="245"/>
      <c r="G277" s="245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184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19"/>
      <c r="B278" s="220"/>
      <c r="C278" s="256" t="s">
        <v>441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146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19"/>
      <c r="B279" s="220"/>
      <c r="C279" s="256" t="s">
        <v>437</v>
      </c>
      <c r="D279" s="223"/>
      <c r="E279" s="224">
        <v>27.34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146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19"/>
      <c r="B280" s="220"/>
      <c r="C280" s="256" t="s">
        <v>438</v>
      </c>
      <c r="D280" s="223"/>
      <c r="E280" s="224">
        <v>20.54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146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5">
      <c r="A281" s="235">
        <v>65</v>
      </c>
      <c r="B281" s="236" t="s">
        <v>442</v>
      </c>
      <c r="C281" s="254" t="s">
        <v>443</v>
      </c>
      <c r="D281" s="237" t="s">
        <v>235</v>
      </c>
      <c r="E281" s="238">
        <v>70.282399999999996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38">
        <v>0</v>
      </c>
      <c r="O281" s="238">
        <f>ROUND(E281*N281,2)</f>
        <v>0</v>
      </c>
      <c r="P281" s="238">
        <v>0</v>
      </c>
      <c r="Q281" s="238">
        <f>ROUND(E281*P281,2)</f>
        <v>0</v>
      </c>
      <c r="R281" s="240" t="s">
        <v>375</v>
      </c>
      <c r="S281" s="240" t="s">
        <v>139</v>
      </c>
      <c r="T281" s="241" t="s">
        <v>139</v>
      </c>
      <c r="U281" s="222">
        <v>0.1</v>
      </c>
      <c r="V281" s="222">
        <f>ROUND(E281*U281,2)</f>
        <v>7.03</v>
      </c>
      <c r="W281" s="222"/>
      <c r="X281" s="222" t="s">
        <v>140</v>
      </c>
      <c r="Y281" s="222" t="s">
        <v>141</v>
      </c>
      <c r="Z281" s="212"/>
      <c r="AA281" s="212"/>
      <c r="AB281" s="212"/>
      <c r="AC281" s="212"/>
      <c r="AD281" s="212"/>
      <c r="AE281" s="212"/>
      <c r="AF281" s="212"/>
      <c r="AG281" s="212" t="s">
        <v>142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5">
      <c r="A282" s="219"/>
      <c r="B282" s="220"/>
      <c r="C282" s="256" t="s">
        <v>444</v>
      </c>
      <c r="D282" s="223"/>
      <c r="E282" s="224"/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146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19"/>
      <c r="B283" s="220"/>
      <c r="C283" s="256" t="s">
        <v>412</v>
      </c>
      <c r="D283" s="223"/>
      <c r="E283" s="224">
        <v>44.330199999999998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146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19"/>
      <c r="B284" s="220"/>
      <c r="C284" s="256" t="s">
        <v>413</v>
      </c>
      <c r="D284" s="223"/>
      <c r="E284" s="224">
        <v>25.952200000000001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146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5">
      <c r="A285" s="235">
        <v>66</v>
      </c>
      <c r="B285" s="236" t="s">
        <v>445</v>
      </c>
      <c r="C285" s="254" t="s">
        <v>446</v>
      </c>
      <c r="D285" s="237" t="s">
        <v>235</v>
      </c>
      <c r="E285" s="238">
        <v>70.282399999999996</v>
      </c>
      <c r="F285" s="239"/>
      <c r="G285" s="240">
        <f>ROUND(E285*F285,2)</f>
        <v>0</v>
      </c>
      <c r="H285" s="239"/>
      <c r="I285" s="240">
        <f>ROUND(E285*H285,2)</f>
        <v>0</v>
      </c>
      <c r="J285" s="239"/>
      <c r="K285" s="240">
        <f>ROUND(E285*J285,2)</f>
        <v>0</v>
      </c>
      <c r="L285" s="240">
        <v>21</v>
      </c>
      <c r="M285" s="240">
        <f>G285*(1+L285/100)</f>
        <v>0</v>
      </c>
      <c r="N285" s="238">
        <v>3.0000000000000001E-5</v>
      </c>
      <c r="O285" s="238">
        <f>ROUND(E285*N285,2)</f>
        <v>0</v>
      </c>
      <c r="P285" s="238">
        <v>0</v>
      </c>
      <c r="Q285" s="238">
        <f>ROUND(E285*P285,2)</f>
        <v>0</v>
      </c>
      <c r="R285" s="240" t="s">
        <v>375</v>
      </c>
      <c r="S285" s="240" t="s">
        <v>139</v>
      </c>
      <c r="T285" s="241" t="s">
        <v>139</v>
      </c>
      <c r="U285" s="222">
        <v>0.11765</v>
      </c>
      <c r="V285" s="222">
        <f>ROUND(E285*U285,2)</f>
        <v>8.27</v>
      </c>
      <c r="W285" s="222"/>
      <c r="X285" s="222" t="s">
        <v>140</v>
      </c>
      <c r="Y285" s="222" t="s">
        <v>141</v>
      </c>
      <c r="Z285" s="212"/>
      <c r="AA285" s="212"/>
      <c r="AB285" s="212"/>
      <c r="AC285" s="212"/>
      <c r="AD285" s="212"/>
      <c r="AE285" s="212"/>
      <c r="AF285" s="212"/>
      <c r="AG285" s="212" t="s">
        <v>142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5">
      <c r="A286" s="219"/>
      <c r="B286" s="220"/>
      <c r="C286" s="256" t="s">
        <v>447</v>
      </c>
      <c r="D286" s="223"/>
      <c r="E286" s="224"/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146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19"/>
      <c r="B287" s="220"/>
      <c r="C287" s="256" t="s">
        <v>412</v>
      </c>
      <c r="D287" s="223"/>
      <c r="E287" s="224">
        <v>44.330199999999998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146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19"/>
      <c r="B288" s="220"/>
      <c r="C288" s="256" t="s">
        <v>413</v>
      </c>
      <c r="D288" s="223"/>
      <c r="E288" s="224">
        <v>25.952200000000001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146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5">
      <c r="A289" s="235">
        <v>67</v>
      </c>
      <c r="B289" s="236" t="s">
        <v>448</v>
      </c>
      <c r="C289" s="254" t="s">
        <v>449</v>
      </c>
      <c r="D289" s="237" t="s">
        <v>235</v>
      </c>
      <c r="E289" s="238">
        <v>57.317599999999999</v>
      </c>
      <c r="F289" s="239"/>
      <c r="G289" s="240">
        <f>ROUND(E289*F289,2)</f>
        <v>0</v>
      </c>
      <c r="H289" s="239"/>
      <c r="I289" s="240">
        <f>ROUND(E289*H289,2)</f>
        <v>0</v>
      </c>
      <c r="J289" s="239"/>
      <c r="K289" s="240">
        <f>ROUND(E289*J289,2)</f>
        <v>0</v>
      </c>
      <c r="L289" s="240">
        <v>21</v>
      </c>
      <c r="M289" s="240">
        <f>G289*(1+L289/100)</f>
        <v>0</v>
      </c>
      <c r="N289" s="238">
        <v>1.3699999999999999E-3</v>
      </c>
      <c r="O289" s="238">
        <f>ROUND(E289*N289,2)</f>
        <v>0.08</v>
      </c>
      <c r="P289" s="238">
        <v>0</v>
      </c>
      <c r="Q289" s="238">
        <f>ROUND(E289*P289,2)</f>
        <v>0</v>
      </c>
      <c r="R289" s="240"/>
      <c r="S289" s="240" t="s">
        <v>261</v>
      </c>
      <c r="T289" s="241" t="s">
        <v>262</v>
      </c>
      <c r="U289" s="222">
        <v>0.24</v>
      </c>
      <c r="V289" s="222">
        <f>ROUND(E289*U289,2)</f>
        <v>13.76</v>
      </c>
      <c r="W289" s="222"/>
      <c r="X289" s="222" t="s">
        <v>140</v>
      </c>
      <c r="Y289" s="222" t="s">
        <v>141</v>
      </c>
      <c r="Z289" s="212"/>
      <c r="AA289" s="212"/>
      <c r="AB289" s="212"/>
      <c r="AC289" s="212"/>
      <c r="AD289" s="212"/>
      <c r="AE289" s="212"/>
      <c r="AF289" s="212"/>
      <c r="AG289" s="212" t="s">
        <v>142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5">
      <c r="A290" s="219"/>
      <c r="B290" s="220"/>
      <c r="C290" s="256" t="s">
        <v>450</v>
      </c>
      <c r="D290" s="223"/>
      <c r="E290" s="224">
        <v>127.6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146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19"/>
      <c r="B291" s="220"/>
      <c r="C291" s="256" t="s">
        <v>451</v>
      </c>
      <c r="D291" s="223"/>
      <c r="E291" s="224">
        <v>-70.282399999999996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146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5">
      <c r="A292" s="235">
        <v>68</v>
      </c>
      <c r="B292" s="236" t="s">
        <v>452</v>
      </c>
      <c r="C292" s="254" t="s">
        <v>453</v>
      </c>
      <c r="D292" s="237" t="s">
        <v>235</v>
      </c>
      <c r="E292" s="238">
        <v>77.310640000000006</v>
      </c>
      <c r="F292" s="239"/>
      <c r="G292" s="240">
        <f>ROUND(E292*F292,2)</f>
        <v>0</v>
      </c>
      <c r="H292" s="239"/>
      <c r="I292" s="240">
        <f>ROUND(E292*H292,2)</f>
        <v>0</v>
      </c>
      <c r="J292" s="239"/>
      <c r="K292" s="240">
        <f>ROUND(E292*J292,2)</f>
        <v>0</v>
      </c>
      <c r="L292" s="240">
        <v>21</v>
      </c>
      <c r="M292" s="240">
        <f>G292*(1+L292/100)</f>
        <v>0</v>
      </c>
      <c r="N292" s="238">
        <v>1E-3</v>
      </c>
      <c r="O292" s="238">
        <f>ROUND(E292*N292,2)</f>
        <v>0.08</v>
      </c>
      <c r="P292" s="238">
        <v>0</v>
      </c>
      <c r="Q292" s="238">
        <f>ROUND(E292*P292,2)</f>
        <v>0</v>
      </c>
      <c r="R292" s="240" t="s">
        <v>333</v>
      </c>
      <c r="S292" s="240" t="s">
        <v>139</v>
      </c>
      <c r="T292" s="241" t="s">
        <v>139</v>
      </c>
      <c r="U292" s="222">
        <v>0</v>
      </c>
      <c r="V292" s="222">
        <f>ROUND(E292*U292,2)</f>
        <v>0</v>
      </c>
      <c r="W292" s="222"/>
      <c r="X292" s="222" t="s">
        <v>334</v>
      </c>
      <c r="Y292" s="222" t="s">
        <v>141</v>
      </c>
      <c r="Z292" s="212"/>
      <c r="AA292" s="212"/>
      <c r="AB292" s="212"/>
      <c r="AC292" s="212"/>
      <c r="AD292" s="212"/>
      <c r="AE292" s="212"/>
      <c r="AF292" s="212"/>
      <c r="AG292" s="212" t="s">
        <v>335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5">
      <c r="A293" s="219"/>
      <c r="B293" s="220"/>
      <c r="C293" s="256" t="s">
        <v>454</v>
      </c>
      <c r="D293" s="223"/>
      <c r="E293" s="224">
        <v>77.310640000000006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146</v>
      </c>
      <c r="AH293" s="212">
        <v>5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0.399999999999999" outlineLevel="1" x14ac:dyDescent="0.25">
      <c r="A294" s="235">
        <v>69</v>
      </c>
      <c r="B294" s="236" t="s">
        <v>455</v>
      </c>
      <c r="C294" s="254" t="s">
        <v>456</v>
      </c>
      <c r="D294" s="237" t="s">
        <v>137</v>
      </c>
      <c r="E294" s="238">
        <v>6.18485</v>
      </c>
      <c r="F294" s="239"/>
      <c r="G294" s="240">
        <f>ROUND(E294*F294,2)</f>
        <v>0</v>
      </c>
      <c r="H294" s="239"/>
      <c r="I294" s="240">
        <f>ROUND(E294*H294,2)</f>
        <v>0</v>
      </c>
      <c r="J294" s="239"/>
      <c r="K294" s="240">
        <f>ROUND(E294*J294,2)</f>
        <v>0</v>
      </c>
      <c r="L294" s="240">
        <v>21</v>
      </c>
      <c r="M294" s="240">
        <f>G294*(1+L294/100)</f>
        <v>0</v>
      </c>
      <c r="N294" s="238">
        <v>0.35</v>
      </c>
      <c r="O294" s="238">
        <f>ROUND(E294*N294,2)</f>
        <v>2.16</v>
      </c>
      <c r="P294" s="238">
        <v>0</v>
      </c>
      <c r="Q294" s="238">
        <f>ROUND(E294*P294,2)</f>
        <v>0</v>
      </c>
      <c r="R294" s="240" t="s">
        <v>333</v>
      </c>
      <c r="S294" s="240" t="s">
        <v>139</v>
      </c>
      <c r="T294" s="241" t="s">
        <v>139</v>
      </c>
      <c r="U294" s="222">
        <v>0</v>
      </c>
      <c r="V294" s="222">
        <f>ROUND(E294*U294,2)</f>
        <v>0</v>
      </c>
      <c r="W294" s="222"/>
      <c r="X294" s="222" t="s">
        <v>334</v>
      </c>
      <c r="Y294" s="222" t="s">
        <v>141</v>
      </c>
      <c r="Z294" s="212"/>
      <c r="AA294" s="212"/>
      <c r="AB294" s="212"/>
      <c r="AC294" s="212"/>
      <c r="AD294" s="212"/>
      <c r="AE294" s="212"/>
      <c r="AF294" s="212"/>
      <c r="AG294" s="212" t="s">
        <v>335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2" x14ac:dyDescent="0.25">
      <c r="A295" s="219"/>
      <c r="B295" s="220"/>
      <c r="C295" s="256" t="s">
        <v>457</v>
      </c>
      <c r="D295" s="223"/>
      <c r="E295" s="224">
        <v>6.18485</v>
      </c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146</v>
      </c>
      <c r="AH295" s="212">
        <v>5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0.399999999999999" outlineLevel="1" x14ac:dyDescent="0.25">
      <c r="A296" s="235">
        <v>70</v>
      </c>
      <c r="B296" s="236" t="s">
        <v>458</v>
      </c>
      <c r="C296" s="254" t="s">
        <v>459</v>
      </c>
      <c r="D296" s="237" t="s">
        <v>235</v>
      </c>
      <c r="E296" s="238">
        <v>100.09645999999999</v>
      </c>
      <c r="F296" s="239"/>
      <c r="G296" s="240">
        <f>ROUND(E296*F296,2)</f>
        <v>0</v>
      </c>
      <c r="H296" s="239"/>
      <c r="I296" s="240">
        <f>ROUND(E296*H296,2)</f>
        <v>0</v>
      </c>
      <c r="J296" s="239"/>
      <c r="K296" s="240">
        <f>ROUND(E296*J296,2)</f>
        <v>0</v>
      </c>
      <c r="L296" s="240">
        <v>21</v>
      </c>
      <c r="M296" s="240">
        <f>G296*(1+L296/100)</f>
        <v>0</v>
      </c>
      <c r="N296" s="238">
        <v>1.8E-3</v>
      </c>
      <c r="O296" s="238">
        <f>ROUND(E296*N296,2)</f>
        <v>0.18</v>
      </c>
      <c r="P296" s="238">
        <v>0</v>
      </c>
      <c r="Q296" s="238">
        <f>ROUND(E296*P296,2)</f>
        <v>0</v>
      </c>
      <c r="R296" s="240" t="s">
        <v>333</v>
      </c>
      <c r="S296" s="240" t="s">
        <v>139</v>
      </c>
      <c r="T296" s="241" t="s">
        <v>139</v>
      </c>
      <c r="U296" s="222">
        <v>0</v>
      </c>
      <c r="V296" s="222">
        <f>ROUND(E296*U296,2)</f>
        <v>0</v>
      </c>
      <c r="W296" s="222"/>
      <c r="X296" s="222" t="s">
        <v>334</v>
      </c>
      <c r="Y296" s="222" t="s">
        <v>141</v>
      </c>
      <c r="Z296" s="212"/>
      <c r="AA296" s="212"/>
      <c r="AB296" s="212"/>
      <c r="AC296" s="212"/>
      <c r="AD296" s="212"/>
      <c r="AE296" s="212"/>
      <c r="AF296" s="212"/>
      <c r="AG296" s="212" t="s">
        <v>335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5">
      <c r="A297" s="219"/>
      <c r="B297" s="220"/>
      <c r="C297" s="256" t="s">
        <v>460</v>
      </c>
      <c r="D297" s="223"/>
      <c r="E297" s="224">
        <v>100.09645999999999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146</v>
      </c>
      <c r="AH297" s="212">
        <v>5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0.399999999999999" outlineLevel="1" x14ac:dyDescent="0.25">
      <c r="A298" s="235">
        <v>71</v>
      </c>
      <c r="B298" s="236" t="s">
        <v>461</v>
      </c>
      <c r="C298" s="254" t="s">
        <v>462</v>
      </c>
      <c r="D298" s="237" t="s">
        <v>235</v>
      </c>
      <c r="E298" s="238">
        <v>80.824759999999998</v>
      </c>
      <c r="F298" s="239"/>
      <c r="G298" s="240">
        <f>ROUND(E298*F298,2)</f>
        <v>0</v>
      </c>
      <c r="H298" s="239"/>
      <c r="I298" s="240">
        <f>ROUND(E298*H298,2)</f>
        <v>0</v>
      </c>
      <c r="J298" s="239"/>
      <c r="K298" s="240">
        <f>ROUND(E298*J298,2)</f>
        <v>0</v>
      </c>
      <c r="L298" s="240">
        <v>21</v>
      </c>
      <c r="M298" s="240">
        <f>G298*(1+L298/100)</f>
        <v>0</v>
      </c>
      <c r="N298" s="238">
        <v>7.6000000000000004E-4</v>
      </c>
      <c r="O298" s="238">
        <f>ROUND(E298*N298,2)</f>
        <v>0.06</v>
      </c>
      <c r="P298" s="238">
        <v>0</v>
      </c>
      <c r="Q298" s="238">
        <f>ROUND(E298*P298,2)</f>
        <v>0</v>
      </c>
      <c r="R298" s="240" t="s">
        <v>333</v>
      </c>
      <c r="S298" s="240" t="s">
        <v>139</v>
      </c>
      <c r="T298" s="241" t="s">
        <v>139</v>
      </c>
      <c r="U298" s="222">
        <v>0</v>
      </c>
      <c r="V298" s="222">
        <f>ROUND(E298*U298,2)</f>
        <v>0</v>
      </c>
      <c r="W298" s="222"/>
      <c r="X298" s="222" t="s">
        <v>334</v>
      </c>
      <c r="Y298" s="222" t="s">
        <v>141</v>
      </c>
      <c r="Z298" s="212"/>
      <c r="AA298" s="212"/>
      <c r="AB298" s="212"/>
      <c r="AC298" s="212"/>
      <c r="AD298" s="212"/>
      <c r="AE298" s="212"/>
      <c r="AF298" s="212"/>
      <c r="AG298" s="212" t="s">
        <v>335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2" x14ac:dyDescent="0.25">
      <c r="A299" s="219"/>
      <c r="B299" s="220"/>
      <c r="C299" s="256" t="s">
        <v>463</v>
      </c>
      <c r="D299" s="223"/>
      <c r="E299" s="224">
        <v>80.824759999999998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146</v>
      </c>
      <c r="AH299" s="212">
        <v>5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0.399999999999999" outlineLevel="1" x14ac:dyDescent="0.25">
      <c r="A300" s="235">
        <v>72</v>
      </c>
      <c r="B300" s="236" t="s">
        <v>464</v>
      </c>
      <c r="C300" s="254" t="s">
        <v>465</v>
      </c>
      <c r="D300" s="237" t="s">
        <v>235</v>
      </c>
      <c r="E300" s="238">
        <v>100.09645999999999</v>
      </c>
      <c r="F300" s="239"/>
      <c r="G300" s="240">
        <f>ROUND(E300*F300,2)</f>
        <v>0</v>
      </c>
      <c r="H300" s="239"/>
      <c r="I300" s="240">
        <f>ROUND(E300*H300,2)</f>
        <v>0</v>
      </c>
      <c r="J300" s="239"/>
      <c r="K300" s="240">
        <f>ROUND(E300*J300,2)</f>
        <v>0</v>
      </c>
      <c r="L300" s="240">
        <v>21</v>
      </c>
      <c r="M300" s="240">
        <f>G300*(1+L300/100)</f>
        <v>0</v>
      </c>
      <c r="N300" s="238">
        <v>3.8999999999999998E-3</v>
      </c>
      <c r="O300" s="238">
        <f>ROUND(E300*N300,2)</f>
        <v>0.39</v>
      </c>
      <c r="P300" s="238">
        <v>0</v>
      </c>
      <c r="Q300" s="238">
        <f>ROUND(E300*P300,2)</f>
        <v>0</v>
      </c>
      <c r="R300" s="240" t="s">
        <v>333</v>
      </c>
      <c r="S300" s="240" t="s">
        <v>139</v>
      </c>
      <c r="T300" s="241" t="s">
        <v>139</v>
      </c>
      <c r="U300" s="222">
        <v>0</v>
      </c>
      <c r="V300" s="222">
        <f>ROUND(E300*U300,2)</f>
        <v>0</v>
      </c>
      <c r="W300" s="222"/>
      <c r="X300" s="222" t="s">
        <v>334</v>
      </c>
      <c r="Y300" s="222" t="s">
        <v>141</v>
      </c>
      <c r="Z300" s="212"/>
      <c r="AA300" s="212"/>
      <c r="AB300" s="212"/>
      <c r="AC300" s="212"/>
      <c r="AD300" s="212"/>
      <c r="AE300" s="212"/>
      <c r="AF300" s="212"/>
      <c r="AG300" s="212" t="s">
        <v>335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5">
      <c r="A301" s="219"/>
      <c r="B301" s="220"/>
      <c r="C301" s="256" t="s">
        <v>466</v>
      </c>
      <c r="D301" s="223"/>
      <c r="E301" s="224">
        <v>100.09645999999999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146</v>
      </c>
      <c r="AH301" s="212">
        <v>5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ht="20.399999999999999" outlineLevel="1" x14ac:dyDescent="0.25">
      <c r="A302" s="235">
        <v>73</v>
      </c>
      <c r="B302" s="236" t="s">
        <v>467</v>
      </c>
      <c r="C302" s="254" t="s">
        <v>468</v>
      </c>
      <c r="D302" s="237" t="s">
        <v>235</v>
      </c>
      <c r="E302" s="238">
        <v>80.824759999999998</v>
      </c>
      <c r="F302" s="239"/>
      <c r="G302" s="240">
        <f>ROUND(E302*F302,2)</f>
        <v>0</v>
      </c>
      <c r="H302" s="239"/>
      <c r="I302" s="240">
        <f>ROUND(E302*H302,2)</f>
        <v>0</v>
      </c>
      <c r="J302" s="239"/>
      <c r="K302" s="240">
        <f>ROUND(E302*J302,2)</f>
        <v>0</v>
      </c>
      <c r="L302" s="240">
        <v>21</v>
      </c>
      <c r="M302" s="240">
        <f>G302*(1+L302/100)</f>
        <v>0</v>
      </c>
      <c r="N302" s="238">
        <v>2.0000000000000001E-4</v>
      </c>
      <c r="O302" s="238">
        <f>ROUND(E302*N302,2)</f>
        <v>0.02</v>
      </c>
      <c r="P302" s="238">
        <v>0</v>
      </c>
      <c r="Q302" s="238">
        <f>ROUND(E302*P302,2)</f>
        <v>0</v>
      </c>
      <c r="R302" s="240" t="s">
        <v>333</v>
      </c>
      <c r="S302" s="240" t="s">
        <v>139</v>
      </c>
      <c r="T302" s="241" t="s">
        <v>139</v>
      </c>
      <c r="U302" s="222">
        <v>0</v>
      </c>
      <c r="V302" s="222">
        <f>ROUND(E302*U302,2)</f>
        <v>0</v>
      </c>
      <c r="W302" s="222"/>
      <c r="X302" s="222" t="s">
        <v>334</v>
      </c>
      <c r="Y302" s="222" t="s">
        <v>141</v>
      </c>
      <c r="Z302" s="212"/>
      <c r="AA302" s="212"/>
      <c r="AB302" s="212"/>
      <c r="AC302" s="212"/>
      <c r="AD302" s="212"/>
      <c r="AE302" s="212"/>
      <c r="AF302" s="212"/>
      <c r="AG302" s="212" t="s">
        <v>335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 x14ac:dyDescent="0.25">
      <c r="A303" s="219"/>
      <c r="B303" s="220"/>
      <c r="C303" s="256" t="s">
        <v>469</v>
      </c>
      <c r="D303" s="223"/>
      <c r="E303" s="224">
        <v>80.824759999999998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146</v>
      </c>
      <c r="AH303" s="212">
        <v>5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ht="20.399999999999999" outlineLevel="1" x14ac:dyDescent="0.25">
      <c r="A304" s="235">
        <v>74</v>
      </c>
      <c r="B304" s="236" t="s">
        <v>470</v>
      </c>
      <c r="C304" s="254" t="s">
        <v>471</v>
      </c>
      <c r="D304" s="237" t="s">
        <v>235</v>
      </c>
      <c r="E304" s="238">
        <v>80.824759999999998</v>
      </c>
      <c r="F304" s="239"/>
      <c r="G304" s="240">
        <f>ROUND(E304*F304,2)</f>
        <v>0</v>
      </c>
      <c r="H304" s="239"/>
      <c r="I304" s="240">
        <f>ROUND(E304*H304,2)</f>
        <v>0</v>
      </c>
      <c r="J304" s="239"/>
      <c r="K304" s="240">
        <f>ROUND(E304*J304,2)</f>
        <v>0</v>
      </c>
      <c r="L304" s="240">
        <v>21</v>
      </c>
      <c r="M304" s="240">
        <f>G304*(1+L304/100)</f>
        <v>0</v>
      </c>
      <c r="N304" s="238">
        <v>2.9999999999999997E-4</v>
      </c>
      <c r="O304" s="238">
        <f>ROUND(E304*N304,2)</f>
        <v>0.02</v>
      </c>
      <c r="P304" s="238">
        <v>0</v>
      </c>
      <c r="Q304" s="238">
        <f>ROUND(E304*P304,2)</f>
        <v>0</v>
      </c>
      <c r="R304" s="240" t="s">
        <v>333</v>
      </c>
      <c r="S304" s="240" t="s">
        <v>139</v>
      </c>
      <c r="T304" s="241" t="s">
        <v>139</v>
      </c>
      <c r="U304" s="222">
        <v>0</v>
      </c>
      <c r="V304" s="222">
        <f>ROUND(E304*U304,2)</f>
        <v>0</v>
      </c>
      <c r="W304" s="222"/>
      <c r="X304" s="222" t="s">
        <v>334</v>
      </c>
      <c r="Y304" s="222" t="s">
        <v>141</v>
      </c>
      <c r="Z304" s="212"/>
      <c r="AA304" s="212"/>
      <c r="AB304" s="212"/>
      <c r="AC304" s="212"/>
      <c r="AD304" s="212"/>
      <c r="AE304" s="212"/>
      <c r="AF304" s="212"/>
      <c r="AG304" s="212" t="s">
        <v>335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5">
      <c r="A305" s="219"/>
      <c r="B305" s="220"/>
      <c r="C305" s="256" t="s">
        <v>472</v>
      </c>
      <c r="D305" s="223"/>
      <c r="E305" s="224">
        <v>80.824759999999998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146</v>
      </c>
      <c r="AH305" s="212">
        <v>5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5">
      <c r="A306" s="235">
        <v>75</v>
      </c>
      <c r="B306" s="236" t="s">
        <v>473</v>
      </c>
      <c r="C306" s="254" t="s">
        <v>474</v>
      </c>
      <c r="D306" s="237" t="s">
        <v>201</v>
      </c>
      <c r="E306" s="238">
        <v>3.12961</v>
      </c>
      <c r="F306" s="239"/>
      <c r="G306" s="240">
        <f>ROUND(E306*F306,2)</f>
        <v>0</v>
      </c>
      <c r="H306" s="239"/>
      <c r="I306" s="240">
        <f>ROUND(E306*H306,2)</f>
        <v>0</v>
      </c>
      <c r="J306" s="239"/>
      <c r="K306" s="240">
        <f>ROUND(E306*J306,2)</f>
        <v>0</v>
      </c>
      <c r="L306" s="240">
        <v>21</v>
      </c>
      <c r="M306" s="240">
        <f>G306*(1+L306/100)</f>
        <v>0</v>
      </c>
      <c r="N306" s="238">
        <v>0</v>
      </c>
      <c r="O306" s="238">
        <f>ROUND(E306*N306,2)</f>
        <v>0</v>
      </c>
      <c r="P306" s="238">
        <v>0</v>
      </c>
      <c r="Q306" s="238">
        <f>ROUND(E306*P306,2)</f>
        <v>0</v>
      </c>
      <c r="R306" s="240" t="s">
        <v>375</v>
      </c>
      <c r="S306" s="240" t="s">
        <v>139</v>
      </c>
      <c r="T306" s="241" t="s">
        <v>139</v>
      </c>
      <c r="U306" s="222">
        <v>2.048</v>
      </c>
      <c r="V306" s="222">
        <f>ROUND(E306*U306,2)</f>
        <v>6.41</v>
      </c>
      <c r="W306" s="222"/>
      <c r="X306" s="222" t="s">
        <v>370</v>
      </c>
      <c r="Y306" s="222" t="s">
        <v>141</v>
      </c>
      <c r="Z306" s="212"/>
      <c r="AA306" s="212"/>
      <c r="AB306" s="212"/>
      <c r="AC306" s="212"/>
      <c r="AD306" s="212"/>
      <c r="AE306" s="212"/>
      <c r="AF306" s="212"/>
      <c r="AG306" s="212" t="s">
        <v>371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5">
      <c r="A307" s="219"/>
      <c r="B307" s="220"/>
      <c r="C307" s="255" t="s">
        <v>475</v>
      </c>
      <c r="D307" s="242"/>
      <c r="E307" s="242"/>
      <c r="F307" s="242"/>
      <c r="G307" s="24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144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x14ac:dyDescent="0.25">
      <c r="A308" s="228" t="s">
        <v>133</v>
      </c>
      <c r="B308" s="229" t="s">
        <v>94</v>
      </c>
      <c r="C308" s="253" t="s">
        <v>95</v>
      </c>
      <c r="D308" s="230"/>
      <c r="E308" s="231"/>
      <c r="F308" s="232"/>
      <c r="G308" s="232">
        <f>SUMIF(AG309:AG321,"&lt;&gt;NOR",G309:G321)</f>
        <v>0</v>
      </c>
      <c r="H308" s="232"/>
      <c r="I308" s="232">
        <f>SUM(I309:I321)</f>
        <v>0</v>
      </c>
      <c r="J308" s="232"/>
      <c r="K308" s="232">
        <f>SUM(K309:K321)</f>
        <v>0</v>
      </c>
      <c r="L308" s="232"/>
      <c r="M308" s="232">
        <f>SUM(M309:M321)</f>
        <v>0</v>
      </c>
      <c r="N308" s="231"/>
      <c r="O308" s="231">
        <f>SUM(O309:O321)</f>
        <v>0.22</v>
      </c>
      <c r="P308" s="231"/>
      <c r="Q308" s="231">
        <f>SUM(Q309:Q321)</f>
        <v>0</v>
      </c>
      <c r="R308" s="232"/>
      <c r="S308" s="232"/>
      <c r="T308" s="233"/>
      <c r="U308" s="227"/>
      <c r="V308" s="227">
        <f>SUM(V309:V321)</f>
        <v>11.64</v>
      </c>
      <c r="W308" s="227"/>
      <c r="X308" s="227"/>
      <c r="Y308" s="227"/>
      <c r="AG308" t="s">
        <v>134</v>
      </c>
    </row>
    <row r="309" spans="1:60" outlineLevel="1" x14ac:dyDescent="0.25">
      <c r="A309" s="235">
        <v>76</v>
      </c>
      <c r="B309" s="236" t="s">
        <v>476</v>
      </c>
      <c r="C309" s="254" t="s">
        <v>477</v>
      </c>
      <c r="D309" s="237" t="s">
        <v>235</v>
      </c>
      <c r="E309" s="238">
        <v>70.282399999999996</v>
      </c>
      <c r="F309" s="239"/>
      <c r="G309" s="240">
        <f>ROUND(E309*F309,2)</f>
        <v>0</v>
      </c>
      <c r="H309" s="239"/>
      <c r="I309" s="240">
        <f>ROUND(E309*H309,2)</f>
        <v>0</v>
      </c>
      <c r="J309" s="239"/>
      <c r="K309" s="240">
        <f>ROUND(E309*J309,2)</f>
        <v>0</v>
      </c>
      <c r="L309" s="240">
        <v>21</v>
      </c>
      <c r="M309" s="240">
        <f>G309*(1+L309/100)</f>
        <v>0</v>
      </c>
      <c r="N309" s="238">
        <v>3.3E-4</v>
      </c>
      <c r="O309" s="238">
        <f>ROUND(E309*N309,2)</f>
        <v>0.02</v>
      </c>
      <c r="P309" s="238">
        <v>0</v>
      </c>
      <c r="Q309" s="238">
        <f>ROUND(E309*P309,2)</f>
        <v>0</v>
      </c>
      <c r="R309" s="240" t="s">
        <v>478</v>
      </c>
      <c r="S309" s="240" t="s">
        <v>139</v>
      </c>
      <c r="T309" s="241" t="s">
        <v>139</v>
      </c>
      <c r="U309" s="222">
        <v>0.16</v>
      </c>
      <c r="V309" s="222">
        <f>ROUND(E309*U309,2)</f>
        <v>11.25</v>
      </c>
      <c r="W309" s="222"/>
      <c r="X309" s="222" t="s">
        <v>140</v>
      </c>
      <c r="Y309" s="222" t="s">
        <v>141</v>
      </c>
      <c r="Z309" s="212"/>
      <c r="AA309" s="212"/>
      <c r="AB309" s="212"/>
      <c r="AC309" s="212"/>
      <c r="AD309" s="212"/>
      <c r="AE309" s="212"/>
      <c r="AF309" s="212"/>
      <c r="AG309" s="212" t="s">
        <v>142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5">
      <c r="A310" s="219"/>
      <c r="B310" s="220"/>
      <c r="C310" s="257" t="s">
        <v>479</v>
      </c>
      <c r="D310" s="244"/>
      <c r="E310" s="244"/>
      <c r="F310" s="244"/>
      <c r="G310" s="244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184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5">
      <c r="A311" s="219"/>
      <c r="B311" s="220"/>
      <c r="C311" s="256" t="s">
        <v>480</v>
      </c>
      <c r="D311" s="223"/>
      <c r="E311" s="224"/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146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19"/>
      <c r="B312" s="220"/>
      <c r="C312" s="256" t="s">
        <v>412</v>
      </c>
      <c r="D312" s="223"/>
      <c r="E312" s="224">
        <v>44.330199999999998</v>
      </c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146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19"/>
      <c r="B313" s="220"/>
      <c r="C313" s="256" t="s">
        <v>413</v>
      </c>
      <c r="D313" s="223"/>
      <c r="E313" s="224">
        <v>25.952200000000001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146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5">
      <c r="A314" s="235">
        <v>77</v>
      </c>
      <c r="B314" s="236" t="s">
        <v>481</v>
      </c>
      <c r="C314" s="254" t="s">
        <v>482</v>
      </c>
      <c r="D314" s="237" t="s">
        <v>137</v>
      </c>
      <c r="E314" s="238">
        <v>8.1176200000000005</v>
      </c>
      <c r="F314" s="239"/>
      <c r="G314" s="240">
        <f>ROUND(E314*F314,2)</f>
        <v>0</v>
      </c>
      <c r="H314" s="239"/>
      <c r="I314" s="240">
        <f>ROUND(E314*H314,2)</f>
        <v>0</v>
      </c>
      <c r="J314" s="239"/>
      <c r="K314" s="240">
        <f>ROUND(E314*J314,2)</f>
        <v>0</v>
      </c>
      <c r="L314" s="240">
        <v>21</v>
      </c>
      <c r="M314" s="240">
        <f>G314*(1+L314/100)</f>
        <v>0</v>
      </c>
      <c r="N314" s="238">
        <v>2.5000000000000001E-2</v>
      </c>
      <c r="O314" s="238">
        <f>ROUND(E314*N314,2)</f>
        <v>0.2</v>
      </c>
      <c r="P314" s="238">
        <v>0</v>
      </c>
      <c r="Q314" s="238">
        <f>ROUND(E314*P314,2)</f>
        <v>0</v>
      </c>
      <c r="R314" s="240" t="s">
        <v>333</v>
      </c>
      <c r="S314" s="240" t="s">
        <v>139</v>
      </c>
      <c r="T314" s="241" t="s">
        <v>139</v>
      </c>
      <c r="U314" s="222">
        <v>0</v>
      </c>
      <c r="V314" s="222">
        <f>ROUND(E314*U314,2)</f>
        <v>0</v>
      </c>
      <c r="W314" s="222"/>
      <c r="X314" s="222" t="s">
        <v>334</v>
      </c>
      <c r="Y314" s="222" t="s">
        <v>141</v>
      </c>
      <c r="Z314" s="212"/>
      <c r="AA314" s="212"/>
      <c r="AB314" s="212"/>
      <c r="AC314" s="212"/>
      <c r="AD314" s="212"/>
      <c r="AE314" s="212"/>
      <c r="AF314" s="212"/>
      <c r="AG314" s="212" t="s">
        <v>335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5">
      <c r="A315" s="219"/>
      <c r="B315" s="220"/>
      <c r="C315" s="256" t="s">
        <v>483</v>
      </c>
      <c r="D315" s="223"/>
      <c r="E315" s="224">
        <v>8.1176200000000005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146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19"/>
      <c r="B316" s="220"/>
      <c r="C316" s="258" t="s">
        <v>208</v>
      </c>
      <c r="D316" s="225"/>
      <c r="E316" s="226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146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19"/>
      <c r="B317" s="220"/>
      <c r="C317" s="259" t="s">
        <v>418</v>
      </c>
      <c r="D317" s="225"/>
      <c r="E317" s="226">
        <v>44.330199999999998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146</v>
      </c>
      <c r="AH317" s="212">
        <v>2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19"/>
      <c r="B318" s="220"/>
      <c r="C318" s="259" t="s">
        <v>419</v>
      </c>
      <c r="D318" s="225"/>
      <c r="E318" s="226">
        <v>25.952200000000001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146</v>
      </c>
      <c r="AH318" s="212">
        <v>2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5">
      <c r="A319" s="219"/>
      <c r="B319" s="220"/>
      <c r="C319" s="258" t="s">
        <v>215</v>
      </c>
      <c r="D319" s="225"/>
      <c r="E319" s="226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146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5">
      <c r="A320" s="235">
        <v>78</v>
      </c>
      <c r="B320" s="236" t="s">
        <v>484</v>
      </c>
      <c r="C320" s="254" t="s">
        <v>485</v>
      </c>
      <c r="D320" s="237" t="s">
        <v>201</v>
      </c>
      <c r="E320" s="238">
        <v>0.22613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38">
        <v>0</v>
      </c>
      <c r="O320" s="238">
        <f>ROUND(E320*N320,2)</f>
        <v>0</v>
      </c>
      <c r="P320" s="238">
        <v>0</v>
      </c>
      <c r="Q320" s="238">
        <f>ROUND(E320*P320,2)</f>
        <v>0</v>
      </c>
      <c r="R320" s="240" t="s">
        <v>478</v>
      </c>
      <c r="S320" s="240" t="s">
        <v>139</v>
      </c>
      <c r="T320" s="241" t="s">
        <v>139</v>
      </c>
      <c r="U320" s="222">
        <v>1.74</v>
      </c>
      <c r="V320" s="222">
        <f>ROUND(E320*U320,2)</f>
        <v>0.39</v>
      </c>
      <c r="W320" s="222"/>
      <c r="X320" s="222" t="s">
        <v>370</v>
      </c>
      <c r="Y320" s="222" t="s">
        <v>141</v>
      </c>
      <c r="Z320" s="212"/>
      <c r="AA320" s="212"/>
      <c r="AB320" s="212"/>
      <c r="AC320" s="212"/>
      <c r="AD320" s="212"/>
      <c r="AE320" s="212"/>
      <c r="AF320" s="212"/>
      <c r="AG320" s="212" t="s">
        <v>371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5">
      <c r="A321" s="219"/>
      <c r="B321" s="220"/>
      <c r="C321" s="255" t="s">
        <v>475</v>
      </c>
      <c r="D321" s="242"/>
      <c r="E321" s="242"/>
      <c r="F321" s="242"/>
      <c r="G321" s="24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144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x14ac:dyDescent="0.25">
      <c r="A322" s="228" t="s">
        <v>133</v>
      </c>
      <c r="B322" s="229" t="s">
        <v>96</v>
      </c>
      <c r="C322" s="253" t="s">
        <v>97</v>
      </c>
      <c r="D322" s="230"/>
      <c r="E322" s="231"/>
      <c r="F322" s="232"/>
      <c r="G322" s="232">
        <f>SUMIF(AG323:AG327,"&lt;&gt;NOR",G323:G327)</f>
        <v>0</v>
      </c>
      <c r="H322" s="232"/>
      <c r="I322" s="232">
        <f>SUM(I323:I327)</f>
        <v>0</v>
      </c>
      <c r="J322" s="232"/>
      <c r="K322" s="232">
        <f>SUM(K323:K327)</f>
        <v>0</v>
      </c>
      <c r="L322" s="232"/>
      <c r="M322" s="232">
        <f>SUM(M323:M327)</f>
        <v>0</v>
      </c>
      <c r="N322" s="231"/>
      <c r="O322" s="231">
        <f>SUM(O323:O327)</f>
        <v>0.05</v>
      </c>
      <c r="P322" s="231"/>
      <c r="Q322" s="231">
        <f>SUM(Q323:Q327)</f>
        <v>0</v>
      </c>
      <c r="R322" s="232"/>
      <c r="S322" s="232"/>
      <c r="T322" s="233"/>
      <c r="U322" s="227"/>
      <c r="V322" s="227">
        <f>SUM(V323:V327)</f>
        <v>11.42</v>
      </c>
      <c r="W322" s="227"/>
      <c r="X322" s="227"/>
      <c r="Y322" s="227"/>
      <c r="AG322" t="s">
        <v>134</v>
      </c>
    </row>
    <row r="323" spans="1:60" ht="20.399999999999999" outlineLevel="1" x14ac:dyDescent="0.25">
      <c r="A323" s="235">
        <v>79</v>
      </c>
      <c r="B323" s="236" t="s">
        <v>486</v>
      </c>
      <c r="C323" s="254" t="s">
        <v>487</v>
      </c>
      <c r="D323" s="237" t="s">
        <v>260</v>
      </c>
      <c r="E323" s="238">
        <v>13.6</v>
      </c>
      <c r="F323" s="239"/>
      <c r="G323" s="240">
        <f>ROUND(E323*F323,2)</f>
        <v>0</v>
      </c>
      <c r="H323" s="239"/>
      <c r="I323" s="240">
        <f>ROUND(E323*H323,2)</f>
        <v>0</v>
      </c>
      <c r="J323" s="239"/>
      <c r="K323" s="240">
        <f>ROUND(E323*J323,2)</f>
        <v>0</v>
      </c>
      <c r="L323" s="240">
        <v>21</v>
      </c>
      <c r="M323" s="240">
        <f>G323*(1+L323/100)</f>
        <v>0</v>
      </c>
      <c r="N323" s="238">
        <v>2.5799999999999998E-3</v>
      </c>
      <c r="O323" s="238">
        <f>ROUND(E323*N323,2)</f>
        <v>0.04</v>
      </c>
      <c r="P323" s="238">
        <v>0</v>
      </c>
      <c r="Q323" s="238">
        <f>ROUND(E323*P323,2)</f>
        <v>0</v>
      </c>
      <c r="R323" s="240" t="s">
        <v>488</v>
      </c>
      <c r="S323" s="240" t="s">
        <v>139</v>
      </c>
      <c r="T323" s="241" t="s">
        <v>139</v>
      </c>
      <c r="U323" s="222">
        <v>0.59914999999999996</v>
      </c>
      <c r="V323" s="222">
        <f>ROUND(E323*U323,2)</f>
        <v>8.15</v>
      </c>
      <c r="W323" s="222"/>
      <c r="X323" s="222" t="s">
        <v>140</v>
      </c>
      <c r="Y323" s="222" t="s">
        <v>141</v>
      </c>
      <c r="Z323" s="212"/>
      <c r="AA323" s="212"/>
      <c r="AB323" s="212"/>
      <c r="AC323" s="212"/>
      <c r="AD323" s="212"/>
      <c r="AE323" s="212"/>
      <c r="AF323" s="212"/>
      <c r="AG323" s="212" t="s">
        <v>142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2" x14ac:dyDescent="0.25">
      <c r="A324" s="219"/>
      <c r="B324" s="220"/>
      <c r="C324" s="256" t="s">
        <v>489</v>
      </c>
      <c r="D324" s="223"/>
      <c r="E324" s="224">
        <v>13.6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146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0.399999999999999" outlineLevel="1" x14ac:dyDescent="0.25">
      <c r="A325" s="246">
        <v>80</v>
      </c>
      <c r="B325" s="247" t="s">
        <v>490</v>
      </c>
      <c r="C325" s="261" t="s">
        <v>491</v>
      </c>
      <c r="D325" s="248" t="s">
        <v>218</v>
      </c>
      <c r="E325" s="249">
        <v>2</v>
      </c>
      <c r="F325" s="250"/>
      <c r="G325" s="251">
        <f>ROUND(E325*F325,2)</f>
        <v>0</v>
      </c>
      <c r="H325" s="250"/>
      <c r="I325" s="251">
        <f>ROUND(E325*H325,2)</f>
        <v>0</v>
      </c>
      <c r="J325" s="250"/>
      <c r="K325" s="251">
        <f>ROUND(E325*J325,2)</f>
        <v>0</v>
      </c>
      <c r="L325" s="251">
        <v>21</v>
      </c>
      <c r="M325" s="251">
        <f>G325*(1+L325/100)</f>
        <v>0</v>
      </c>
      <c r="N325" s="249">
        <v>2.64E-3</v>
      </c>
      <c r="O325" s="249">
        <f>ROUND(E325*N325,2)</f>
        <v>0.01</v>
      </c>
      <c r="P325" s="249">
        <v>0</v>
      </c>
      <c r="Q325" s="249">
        <f>ROUND(E325*P325,2)</f>
        <v>0</v>
      </c>
      <c r="R325" s="251" t="s">
        <v>488</v>
      </c>
      <c r="S325" s="251" t="s">
        <v>139</v>
      </c>
      <c r="T325" s="252" t="s">
        <v>139</v>
      </c>
      <c r="U325" s="222">
        <v>1.5398499999999999</v>
      </c>
      <c r="V325" s="222">
        <f>ROUND(E325*U325,2)</f>
        <v>3.08</v>
      </c>
      <c r="W325" s="222"/>
      <c r="X325" s="222" t="s">
        <v>140</v>
      </c>
      <c r="Y325" s="222" t="s">
        <v>141</v>
      </c>
      <c r="Z325" s="212"/>
      <c r="AA325" s="212"/>
      <c r="AB325" s="212"/>
      <c r="AC325" s="212"/>
      <c r="AD325" s="212"/>
      <c r="AE325" s="212"/>
      <c r="AF325" s="212"/>
      <c r="AG325" s="212" t="s">
        <v>142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5">
      <c r="A326" s="235">
        <v>81</v>
      </c>
      <c r="B326" s="236" t="s">
        <v>492</v>
      </c>
      <c r="C326" s="254" t="s">
        <v>493</v>
      </c>
      <c r="D326" s="237" t="s">
        <v>201</v>
      </c>
      <c r="E326" s="238">
        <v>4.0370000000000003E-2</v>
      </c>
      <c r="F326" s="239"/>
      <c r="G326" s="240">
        <f>ROUND(E326*F326,2)</f>
        <v>0</v>
      </c>
      <c r="H326" s="239"/>
      <c r="I326" s="240">
        <f>ROUND(E326*H326,2)</f>
        <v>0</v>
      </c>
      <c r="J326" s="239"/>
      <c r="K326" s="240">
        <f>ROUND(E326*J326,2)</f>
        <v>0</v>
      </c>
      <c r="L326" s="240">
        <v>21</v>
      </c>
      <c r="M326" s="240">
        <f>G326*(1+L326/100)</f>
        <v>0</v>
      </c>
      <c r="N326" s="238">
        <v>0</v>
      </c>
      <c r="O326" s="238">
        <f>ROUND(E326*N326,2)</f>
        <v>0</v>
      </c>
      <c r="P326" s="238">
        <v>0</v>
      </c>
      <c r="Q326" s="238">
        <f>ROUND(E326*P326,2)</f>
        <v>0</v>
      </c>
      <c r="R326" s="240" t="s">
        <v>488</v>
      </c>
      <c r="S326" s="240" t="s">
        <v>139</v>
      </c>
      <c r="T326" s="241" t="s">
        <v>139</v>
      </c>
      <c r="U326" s="222">
        <v>4.7370000000000001</v>
      </c>
      <c r="V326" s="222">
        <f>ROUND(E326*U326,2)</f>
        <v>0.19</v>
      </c>
      <c r="W326" s="222"/>
      <c r="X326" s="222" t="s">
        <v>370</v>
      </c>
      <c r="Y326" s="222" t="s">
        <v>141</v>
      </c>
      <c r="Z326" s="212"/>
      <c r="AA326" s="212"/>
      <c r="AB326" s="212"/>
      <c r="AC326" s="212"/>
      <c r="AD326" s="212"/>
      <c r="AE326" s="212"/>
      <c r="AF326" s="212"/>
      <c r="AG326" s="212" t="s">
        <v>371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5">
      <c r="A327" s="219"/>
      <c r="B327" s="220"/>
      <c r="C327" s="255" t="s">
        <v>475</v>
      </c>
      <c r="D327" s="242"/>
      <c r="E327" s="242"/>
      <c r="F327" s="242"/>
      <c r="G327" s="24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144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x14ac:dyDescent="0.25">
      <c r="A328" s="228" t="s">
        <v>133</v>
      </c>
      <c r="B328" s="229" t="s">
        <v>98</v>
      </c>
      <c r="C328" s="253" t="s">
        <v>99</v>
      </c>
      <c r="D328" s="230"/>
      <c r="E328" s="231"/>
      <c r="F328" s="232"/>
      <c r="G328" s="232">
        <f>SUMIF(AG329:AG330,"&lt;&gt;NOR",G329:G330)</f>
        <v>0</v>
      </c>
      <c r="H328" s="232"/>
      <c r="I328" s="232">
        <f>SUM(I329:I330)</f>
        <v>0</v>
      </c>
      <c r="J328" s="232"/>
      <c r="K328" s="232">
        <f>SUM(K329:K330)</f>
        <v>0</v>
      </c>
      <c r="L328" s="232"/>
      <c r="M328" s="232">
        <f>SUM(M329:M330)</f>
        <v>0</v>
      </c>
      <c r="N328" s="231"/>
      <c r="O328" s="231">
        <f>SUM(O329:O330)</f>
        <v>0</v>
      </c>
      <c r="P328" s="231"/>
      <c r="Q328" s="231">
        <f>SUM(Q329:Q330)</f>
        <v>0</v>
      </c>
      <c r="R328" s="232"/>
      <c r="S328" s="232"/>
      <c r="T328" s="233"/>
      <c r="U328" s="227"/>
      <c r="V328" s="227">
        <f>SUM(V329:V330)</f>
        <v>0</v>
      </c>
      <c r="W328" s="227"/>
      <c r="X328" s="227"/>
      <c r="Y328" s="227"/>
      <c r="AG328" t="s">
        <v>134</v>
      </c>
    </row>
    <row r="329" spans="1:60" outlineLevel="1" x14ac:dyDescent="0.25">
      <c r="A329" s="246">
        <v>82</v>
      </c>
      <c r="B329" s="247" t="s">
        <v>494</v>
      </c>
      <c r="C329" s="261" t="s">
        <v>495</v>
      </c>
      <c r="D329" s="248" t="s">
        <v>218</v>
      </c>
      <c r="E329" s="249">
        <v>2</v>
      </c>
      <c r="F329" s="250"/>
      <c r="G329" s="251">
        <f>ROUND(E329*F329,2)</f>
        <v>0</v>
      </c>
      <c r="H329" s="250"/>
      <c r="I329" s="251">
        <f>ROUND(E329*H329,2)</f>
        <v>0</v>
      </c>
      <c r="J329" s="250"/>
      <c r="K329" s="251">
        <f>ROUND(E329*J329,2)</f>
        <v>0</v>
      </c>
      <c r="L329" s="251">
        <v>21</v>
      </c>
      <c r="M329" s="251">
        <f>G329*(1+L329/100)</f>
        <v>0</v>
      </c>
      <c r="N329" s="249">
        <v>0</v>
      </c>
      <c r="O329" s="249">
        <f>ROUND(E329*N329,2)</f>
        <v>0</v>
      </c>
      <c r="P329" s="249">
        <v>0</v>
      </c>
      <c r="Q329" s="249">
        <f>ROUND(E329*P329,2)</f>
        <v>0</v>
      </c>
      <c r="R329" s="251"/>
      <c r="S329" s="251" t="s">
        <v>261</v>
      </c>
      <c r="T329" s="252" t="s">
        <v>262</v>
      </c>
      <c r="U329" s="222">
        <v>0</v>
      </c>
      <c r="V329" s="222">
        <f>ROUND(E329*U329,2)</f>
        <v>0</v>
      </c>
      <c r="W329" s="222"/>
      <c r="X329" s="222" t="s">
        <v>140</v>
      </c>
      <c r="Y329" s="222" t="s">
        <v>141</v>
      </c>
      <c r="Z329" s="212"/>
      <c r="AA329" s="212"/>
      <c r="AB329" s="212"/>
      <c r="AC329" s="212"/>
      <c r="AD329" s="212"/>
      <c r="AE329" s="212"/>
      <c r="AF329" s="212"/>
      <c r="AG329" s="212" t="s">
        <v>142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5">
      <c r="A330" s="246">
        <v>83</v>
      </c>
      <c r="B330" s="247" t="s">
        <v>496</v>
      </c>
      <c r="C330" s="261" t="s">
        <v>497</v>
      </c>
      <c r="D330" s="248" t="s">
        <v>218</v>
      </c>
      <c r="E330" s="249">
        <v>1</v>
      </c>
      <c r="F330" s="250"/>
      <c r="G330" s="251">
        <f>ROUND(E330*F330,2)</f>
        <v>0</v>
      </c>
      <c r="H330" s="250"/>
      <c r="I330" s="251">
        <f>ROUND(E330*H330,2)</f>
        <v>0</v>
      </c>
      <c r="J330" s="250"/>
      <c r="K330" s="251">
        <f>ROUND(E330*J330,2)</f>
        <v>0</v>
      </c>
      <c r="L330" s="251">
        <v>21</v>
      </c>
      <c r="M330" s="251">
        <f>G330*(1+L330/100)</f>
        <v>0</v>
      </c>
      <c r="N330" s="249">
        <v>0</v>
      </c>
      <c r="O330" s="249">
        <f>ROUND(E330*N330,2)</f>
        <v>0</v>
      </c>
      <c r="P330" s="249">
        <v>0</v>
      </c>
      <c r="Q330" s="249">
        <f>ROUND(E330*P330,2)</f>
        <v>0</v>
      </c>
      <c r="R330" s="251"/>
      <c r="S330" s="251" t="s">
        <v>261</v>
      </c>
      <c r="T330" s="252" t="s">
        <v>262</v>
      </c>
      <c r="U330" s="222">
        <v>0</v>
      </c>
      <c r="V330" s="222">
        <f>ROUND(E330*U330,2)</f>
        <v>0</v>
      </c>
      <c r="W330" s="222"/>
      <c r="X330" s="222" t="s">
        <v>140</v>
      </c>
      <c r="Y330" s="222" t="s">
        <v>141</v>
      </c>
      <c r="Z330" s="212"/>
      <c r="AA330" s="212"/>
      <c r="AB330" s="212"/>
      <c r="AC330" s="212"/>
      <c r="AD330" s="212"/>
      <c r="AE330" s="212"/>
      <c r="AF330" s="212"/>
      <c r="AG330" s="212" t="s">
        <v>142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x14ac:dyDescent="0.25">
      <c r="A331" s="228" t="s">
        <v>133</v>
      </c>
      <c r="B331" s="229" t="s">
        <v>100</v>
      </c>
      <c r="C331" s="253" t="s">
        <v>101</v>
      </c>
      <c r="D331" s="230"/>
      <c r="E331" s="231"/>
      <c r="F331" s="232"/>
      <c r="G331" s="232">
        <f>SUMIF(AG332:AG334,"&lt;&gt;NOR",G332:G334)</f>
        <v>0</v>
      </c>
      <c r="H331" s="232"/>
      <c r="I331" s="232">
        <f>SUM(I332:I334)</f>
        <v>0</v>
      </c>
      <c r="J331" s="232"/>
      <c r="K331" s="232">
        <f>SUM(K332:K334)</f>
        <v>0</v>
      </c>
      <c r="L331" s="232"/>
      <c r="M331" s="232">
        <f>SUM(M332:M334)</f>
        <v>0</v>
      </c>
      <c r="N331" s="231"/>
      <c r="O331" s="231">
        <f>SUM(O332:O334)</f>
        <v>0</v>
      </c>
      <c r="P331" s="231"/>
      <c r="Q331" s="231">
        <f>SUM(Q332:Q334)</f>
        <v>0</v>
      </c>
      <c r="R331" s="232"/>
      <c r="S331" s="232"/>
      <c r="T331" s="233"/>
      <c r="U331" s="227"/>
      <c r="V331" s="227">
        <f>SUM(V332:V334)</f>
        <v>0</v>
      </c>
      <c r="W331" s="227"/>
      <c r="X331" s="227"/>
      <c r="Y331" s="227"/>
      <c r="AG331" t="s">
        <v>134</v>
      </c>
    </row>
    <row r="332" spans="1:60" outlineLevel="1" x14ac:dyDescent="0.25">
      <c r="A332" s="246">
        <v>84</v>
      </c>
      <c r="B332" s="247" t="s">
        <v>498</v>
      </c>
      <c r="C332" s="261" t="s">
        <v>499</v>
      </c>
      <c r="D332" s="248" t="s">
        <v>218</v>
      </c>
      <c r="E332" s="249">
        <v>1</v>
      </c>
      <c r="F332" s="250"/>
      <c r="G332" s="251">
        <f>ROUND(E332*F332,2)</f>
        <v>0</v>
      </c>
      <c r="H332" s="250"/>
      <c r="I332" s="251">
        <f>ROUND(E332*H332,2)</f>
        <v>0</v>
      </c>
      <c r="J332" s="250"/>
      <c r="K332" s="251">
        <f>ROUND(E332*J332,2)</f>
        <v>0</v>
      </c>
      <c r="L332" s="251">
        <v>21</v>
      </c>
      <c r="M332" s="251">
        <f>G332*(1+L332/100)</f>
        <v>0</v>
      </c>
      <c r="N332" s="249">
        <v>0</v>
      </c>
      <c r="O332" s="249">
        <f>ROUND(E332*N332,2)</f>
        <v>0</v>
      </c>
      <c r="P332" s="249">
        <v>0</v>
      </c>
      <c r="Q332" s="249">
        <f>ROUND(E332*P332,2)</f>
        <v>0</v>
      </c>
      <c r="R332" s="251"/>
      <c r="S332" s="251" t="s">
        <v>261</v>
      </c>
      <c r="T332" s="252" t="s">
        <v>262</v>
      </c>
      <c r="U332" s="222">
        <v>0</v>
      </c>
      <c r="V332" s="222">
        <f>ROUND(E332*U332,2)</f>
        <v>0</v>
      </c>
      <c r="W332" s="222"/>
      <c r="X332" s="222" t="s">
        <v>140</v>
      </c>
      <c r="Y332" s="222" t="s">
        <v>141</v>
      </c>
      <c r="Z332" s="212"/>
      <c r="AA332" s="212"/>
      <c r="AB332" s="212"/>
      <c r="AC332" s="212"/>
      <c r="AD332" s="212"/>
      <c r="AE332" s="212"/>
      <c r="AF332" s="212"/>
      <c r="AG332" s="212" t="s">
        <v>142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0.399999999999999" outlineLevel="1" x14ac:dyDescent="0.25">
      <c r="A333" s="246">
        <v>85</v>
      </c>
      <c r="B333" s="247" t="s">
        <v>500</v>
      </c>
      <c r="C333" s="261" t="s">
        <v>501</v>
      </c>
      <c r="D333" s="248" t="s">
        <v>218</v>
      </c>
      <c r="E333" s="249">
        <v>1</v>
      </c>
      <c r="F333" s="250"/>
      <c r="G333" s="251">
        <f>ROUND(E333*F333,2)</f>
        <v>0</v>
      </c>
      <c r="H333" s="250"/>
      <c r="I333" s="251">
        <f>ROUND(E333*H333,2)</f>
        <v>0</v>
      </c>
      <c r="J333" s="250"/>
      <c r="K333" s="251">
        <f>ROUND(E333*J333,2)</f>
        <v>0</v>
      </c>
      <c r="L333" s="251">
        <v>21</v>
      </c>
      <c r="M333" s="251">
        <f>G333*(1+L333/100)</f>
        <v>0</v>
      </c>
      <c r="N333" s="249">
        <v>0</v>
      </c>
      <c r="O333" s="249">
        <f>ROUND(E333*N333,2)</f>
        <v>0</v>
      </c>
      <c r="P333" s="249">
        <v>0</v>
      </c>
      <c r="Q333" s="249">
        <f>ROUND(E333*P333,2)</f>
        <v>0</v>
      </c>
      <c r="R333" s="251"/>
      <c r="S333" s="251" t="s">
        <v>261</v>
      </c>
      <c r="T333" s="252" t="s">
        <v>262</v>
      </c>
      <c r="U333" s="222">
        <v>0</v>
      </c>
      <c r="V333" s="222">
        <f>ROUND(E333*U333,2)</f>
        <v>0</v>
      </c>
      <c r="W333" s="222"/>
      <c r="X333" s="222" t="s">
        <v>140</v>
      </c>
      <c r="Y333" s="222" t="s">
        <v>141</v>
      </c>
      <c r="Z333" s="212"/>
      <c r="AA333" s="212"/>
      <c r="AB333" s="212"/>
      <c r="AC333" s="212"/>
      <c r="AD333" s="212"/>
      <c r="AE333" s="212"/>
      <c r="AF333" s="212"/>
      <c r="AG333" s="212" t="s">
        <v>142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5">
      <c r="A334" s="246">
        <v>86</v>
      </c>
      <c r="B334" s="247" t="s">
        <v>502</v>
      </c>
      <c r="C334" s="261" t="s">
        <v>503</v>
      </c>
      <c r="D334" s="248" t="s">
        <v>218</v>
      </c>
      <c r="E334" s="249">
        <v>1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49">
        <v>0</v>
      </c>
      <c r="O334" s="249">
        <f>ROUND(E334*N334,2)</f>
        <v>0</v>
      </c>
      <c r="P334" s="249">
        <v>0</v>
      </c>
      <c r="Q334" s="249">
        <f>ROUND(E334*P334,2)</f>
        <v>0</v>
      </c>
      <c r="R334" s="251"/>
      <c r="S334" s="251" t="s">
        <v>261</v>
      </c>
      <c r="T334" s="252" t="s">
        <v>262</v>
      </c>
      <c r="U334" s="222">
        <v>0</v>
      </c>
      <c r="V334" s="222">
        <f>ROUND(E334*U334,2)</f>
        <v>0</v>
      </c>
      <c r="W334" s="222"/>
      <c r="X334" s="222" t="s">
        <v>140</v>
      </c>
      <c r="Y334" s="222" t="s">
        <v>141</v>
      </c>
      <c r="Z334" s="212"/>
      <c r="AA334" s="212"/>
      <c r="AB334" s="212"/>
      <c r="AC334" s="212"/>
      <c r="AD334" s="212"/>
      <c r="AE334" s="212"/>
      <c r="AF334" s="212"/>
      <c r="AG334" s="212" t="s">
        <v>142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x14ac:dyDescent="0.25">
      <c r="A335" s="228" t="s">
        <v>133</v>
      </c>
      <c r="B335" s="229" t="s">
        <v>102</v>
      </c>
      <c r="C335" s="253" t="s">
        <v>103</v>
      </c>
      <c r="D335" s="230"/>
      <c r="E335" s="231"/>
      <c r="F335" s="232"/>
      <c r="G335" s="232">
        <f>SUMIF(AG336:AG341,"&lt;&gt;NOR",G336:G341)</f>
        <v>0</v>
      </c>
      <c r="H335" s="232"/>
      <c r="I335" s="232">
        <f>SUM(I336:I341)</f>
        <v>0</v>
      </c>
      <c r="J335" s="232"/>
      <c r="K335" s="232">
        <f>SUM(K336:K341)</f>
        <v>0</v>
      </c>
      <c r="L335" s="232"/>
      <c r="M335" s="232">
        <f>SUM(M336:M341)</f>
        <v>0</v>
      </c>
      <c r="N335" s="231"/>
      <c r="O335" s="231">
        <f>SUM(O336:O341)</f>
        <v>0</v>
      </c>
      <c r="P335" s="231"/>
      <c r="Q335" s="231">
        <f>SUM(Q336:Q341)</f>
        <v>0</v>
      </c>
      <c r="R335" s="232"/>
      <c r="S335" s="232"/>
      <c r="T335" s="233"/>
      <c r="U335" s="227"/>
      <c r="V335" s="227">
        <f>SUM(V336:V341)</f>
        <v>0</v>
      </c>
      <c r="W335" s="227"/>
      <c r="X335" s="227"/>
      <c r="Y335" s="227"/>
      <c r="AG335" t="s">
        <v>134</v>
      </c>
    </row>
    <row r="336" spans="1:60" ht="20.399999999999999" outlineLevel="1" x14ac:dyDescent="0.25">
      <c r="A336" s="246">
        <v>87</v>
      </c>
      <c r="B336" s="247" t="s">
        <v>504</v>
      </c>
      <c r="C336" s="261" t="s">
        <v>505</v>
      </c>
      <c r="D336" s="248" t="s">
        <v>218</v>
      </c>
      <c r="E336" s="249">
        <v>2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49">
        <v>0</v>
      </c>
      <c r="O336" s="249">
        <f>ROUND(E336*N336,2)</f>
        <v>0</v>
      </c>
      <c r="P336" s="249">
        <v>0</v>
      </c>
      <c r="Q336" s="249">
        <f>ROUND(E336*P336,2)</f>
        <v>0</v>
      </c>
      <c r="R336" s="251"/>
      <c r="S336" s="251" t="s">
        <v>261</v>
      </c>
      <c r="T336" s="252" t="s">
        <v>262</v>
      </c>
      <c r="U336" s="222">
        <v>0</v>
      </c>
      <c r="V336" s="222">
        <f>ROUND(E336*U336,2)</f>
        <v>0</v>
      </c>
      <c r="W336" s="222"/>
      <c r="X336" s="222" t="s">
        <v>140</v>
      </c>
      <c r="Y336" s="222" t="s">
        <v>141</v>
      </c>
      <c r="Z336" s="212"/>
      <c r="AA336" s="212"/>
      <c r="AB336" s="212"/>
      <c r="AC336" s="212"/>
      <c r="AD336" s="212"/>
      <c r="AE336" s="212"/>
      <c r="AF336" s="212"/>
      <c r="AG336" s="212" t="s">
        <v>142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5">
      <c r="A337" s="246">
        <v>88</v>
      </c>
      <c r="B337" s="247" t="s">
        <v>506</v>
      </c>
      <c r="C337" s="261" t="s">
        <v>507</v>
      </c>
      <c r="D337" s="248" t="s">
        <v>218</v>
      </c>
      <c r="E337" s="249">
        <v>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49">
        <v>0</v>
      </c>
      <c r="O337" s="249">
        <f>ROUND(E337*N337,2)</f>
        <v>0</v>
      </c>
      <c r="P337" s="249">
        <v>0</v>
      </c>
      <c r="Q337" s="249">
        <f>ROUND(E337*P337,2)</f>
        <v>0</v>
      </c>
      <c r="R337" s="251"/>
      <c r="S337" s="251" t="s">
        <v>261</v>
      </c>
      <c r="T337" s="252" t="s">
        <v>262</v>
      </c>
      <c r="U337" s="222">
        <v>0</v>
      </c>
      <c r="V337" s="222">
        <f>ROUND(E337*U337,2)</f>
        <v>0</v>
      </c>
      <c r="W337" s="222"/>
      <c r="X337" s="222" t="s">
        <v>140</v>
      </c>
      <c r="Y337" s="222" t="s">
        <v>141</v>
      </c>
      <c r="Z337" s="212"/>
      <c r="AA337" s="212"/>
      <c r="AB337" s="212"/>
      <c r="AC337" s="212"/>
      <c r="AD337" s="212"/>
      <c r="AE337" s="212"/>
      <c r="AF337" s="212"/>
      <c r="AG337" s="212" t="s">
        <v>142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5">
      <c r="A338" s="246">
        <v>89</v>
      </c>
      <c r="B338" s="247" t="s">
        <v>508</v>
      </c>
      <c r="C338" s="261" t="s">
        <v>509</v>
      </c>
      <c r="D338" s="248" t="s">
        <v>218</v>
      </c>
      <c r="E338" s="249">
        <v>4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49">
        <v>0</v>
      </c>
      <c r="O338" s="249">
        <f>ROUND(E338*N338,2)</f>
        <v>0</v>
      </c>
      <c r="P338" s="249">
        <v>0</v>
      </c>
      <c r="Q338" s="249">
        <f>ROUND(E338*P338,2)</f>
        <v>0</v>
      </c>
      <c r="R338" s="251"/>
      <c r="S338" s="251" t="s">
        <v>261</v>
      </c>
      <c r="T338" s="252" t="s">
        <v>262</v>
      </c>
      <c r="U338" s="222">
        <v>0</v>
      </c>
      <c r="V338" s="222">
        <f>ROUND(E338*U338,2)</f>
        <v>0</v>
      </c>
      <c r="W338" s="222"/>
      <c r="X338" s="222" t="s">
        <v>140</v>
      </c>
      <c r="Y338" s="222" t="s">
        <v>141</v>
      </c>
      <c r="Z338" s="212"/>
      <c r="AA338" s="212"/>
      <c r="AB338" s="212"/>
      <c r="AC338" s="212"/>
      <c r="AD338" s="212"/>
      <c r="AE338" s="212"/>
      <c r="AF338" s="212"/>
      <c r="AG338" s="212" t="s">
        <v>142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5">
      <c r="A339" s="246">
        <v>90</v>
      </c>
      <c r="B339" s="247" t="s">
        <v>510</v>
      </c>
      <c r="C339" s="261" t="s">
        <v>511</v>
      </c>
      <c r="D339" s="248" t="s">
        <v>218</v>
      </c>
      <c r="E339" s="249">
        <v>1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49">
        <v>0</v>
      </c>
      <c r="O339" s="249">
        <f>ROUND(E339*N339,2)</f>
        <v>0</v>
      </c>
      <c r="P339" s="249">
        <v>0</v>
      </c>
      <c r="Q339" s="249">
        <f>ROUND(E339*P339,2)</f>
        <v>0</v>
      </c>
      <c r="R339" s="251"/>
      <c r="S339" s="251" t="s">
        <v>261</v>
      </c>
      <c r="T339" s="252" t="s">
        <v>262</v>
      </c>
      <c r="U339" s="222">
        <v>0</v>
      </c>
      <c r="V339" s="222">
        <f>ROUND(E339*U339,2)</f>
        <v>0</v>
      </c>
      <c r="W339" s="222"/>
      <c r="X339" s="222" t="s">
        <v>140</v>
      </c>
      <c r="Y339" s="222" t="s">
        <v>141</v>
      </c>
      <c r="Z339" s="212"/>
      <c r="AA339" s="212"/>
      <c r="AB339" s="212"/>
      <c r="AC339" s="212"/>
      <c r="AD339" s="212"/>
      <c r="AE339" s="212"/>
      <c r="AF339" s="212"/>
      <c r="AG339" s="212" t="s">
        <v>142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5">
      <c r="A340" s="246">
        <v>91</v>
      </c>
      <c r="B340" s="247" t="s">
        <v>512</v>
      </c>
      <c r="C340" s="261" t="s">
        <v>513</v>
      </c>
      <c r="D340" s="248" t="s">
        <v>218</v>
      </c>
      <c r="E340" s="249">
        <v>2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49">
        <v>0</v>
      </c>
      <c r="O340" s="249">
        <f>ROUND(E340*N340,2)</f>
        <v>0</v>
      </c>
      <c r="P340" s="249">
        <v>0</v>
      </c>
      <c r="Q340" s="249">
        <f>ROUND(E340*P340,2)</f>
        <v>0</v>
      </c>
      <c r="R340" s="251"/>
      <c r="S340" s="251" t="s">
        <v>261</v>
      </c>
      <c r="T340" s="252" t="s">
        <v>262</v>
      </c>
      <c r="U340" s="222">
        <v>0</v>
      </c>
      <c r="V340" s="222">
        <f>ROUND(E340*U340,2)</f>
        <v>0</v>
      </c>
      <c r="W340" s="222"/>
      <c r="X340" s="222" t="s">
        <v>140</v>
      </c>
      <c r="Y340" s="222" t="s">
        <v>141</v>
      </c>
      <c r="Z340" s="212"/>
      <c r="AA340" s="212"/>
      <c r="AB340" s="212"/>
      <c r="AC340" s="212"/>
      <c r="AD340" s="212"/>
      <c r="AE340" s="212"/>
      <c r="AF340" s="212"/>
      <c r="AG340" s="212" t="s">
        <v>142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5">
      <c r="A341" s="246">
        <v>92</v>
      </c>
      <c r="B341" s="247" t="s">
        <v>514</v>
      </c>
      <c r="C341" s="261" t="s">
        <v>515</v>
      </c>
      <c r="D341" s="248" t="s">
        <v>218</v>
      </c>
      <c r="E341" s="249">
        <v>2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49">
        <v>0</v>
      </c>
      <c r="O341" s="249">
        <f>ROUND(E341*N341,2)</f>
        <v>0</v>
      </c>
      <c r="P341" s="249">
        <v>0</v>
      </c>
      <c r="Q341" s="249">
        <f>ROUND(E341*P341,2)</f>
        <v>0</v>
      </c>
      <c r="R341" s="251"/>
      <c r="S341" s="251" t="s">
        <v>261</v>
      </c>
      <c r="T341" s="252" t="s">
        <v>262</v>
      </c>
      <c r="U341" s="222">
        <v>0</v>
      </c>
      <c r="V341" s="222">
        <f>ROUND(E341*U341,2)</f>
        <v>0</v>
      </c>
      <c r="W341" s="222"/>
      <c r="X341" s="222" t="s">
        <v>140</v>
      </c>
      <c r="Y341" s="222" t="s">
        <v>141</v>
      </c>
      <c r="Z341" s="212"/>
      <c r="AA341" s="212"/>
      <c r="AB341" s="212"/>
      <c r="AC341" s="212"/>
      <c r="AD341" s="212"/>
      <c r="AE341" s="212"/>
      <c r="AF341" s="212"/>
      <c r="AG341" s="212" t="s">
        <v>142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x14ac:dyDescent="0.25">
      <c r="A342" s="228" t="s">
        <v>133</v>
      </c>
      <c r="B342" s="229" t="s">
        <v>104</v>
      </c>
      <c r="C342" s="253" t="s">
        <v>27</v>
      </c>
      <c r="D342" s="230"/>
      <c r="E342" s="231"/>
      <c r="F342" s="232"/>
      <c r="G342" s="232">
        <f>SUMIF(AG343:AG344,"&lt;&gt;NOR",G343:G344)</f>
        <v>0</v>
      </c>
      <c r="H342" s="232"/>
      <c r="I342" s="232">
        <f>SUM(I343:I344)</f>
        <v>0</v>
      </c>
      <c r="J342" s="232"/>
      <c r="K342" s="232">
        <f>SUM(K343:K344)</f>
        <v>0</v>
      </c>
      <c r="L342" s="232"/>
      <c r="M342" s="232">
        <f>SUM(M343:M344)</f>
        <v>0</v>
      </c>
      <c r="N342" s="231"/>
      <c r="O342" s="231">
        <f>SUM(O343:O344)</f>
        <v>0</v>
      </c>
      <c r="P342" s="231"/>
      <c r="Q342" s="231">
        <f>SUM(Q343:Q344)</f>
        <v>0</v>
      </c>
      <c r="R342" s="232"/>
      <c r="S342" s="232"/>
      <c r="T342" s="233"/>
      <c r="U342" s="227"/>
      <c r="V342" s="227">
        <f>SUM(V343:V344)</f>
        <v>0</v>
      </c>
      <c r="W342" s="227"/>
      <c r="X342" s="227"/>
      <c r="Y342" s="227"/>
      <c r="AG342" t="s">
        <v>134</v>
      </c>
    </row>
    <row r="343" spans="1:60" outlineLevel="1" x14ac:dyDescent="0.25">
      <c r="A343" s="246">
        <v>93</v>
      </c>
      <c r="B343" s="247" t="s">
        <v>516</v>
      </c>
      <c r="C343" s="261" t="s">
        <v>517</v>
      </c>
      <c r="D343" s="248" t="s">
        <v>518</v>
      </c>
      <c r="E343" s="249">
        <v>1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49">
        <v>0</v>
      </c>
      <c r="O343" s="249">
        <f>ROUND(E343*N343,2)</f>
        <v>0</v>
      </c>
      <c r="P343" s="249">
        <v>0</v>
      </c>
      <c r="Q343" s="249">
        <f>ROUND(E343*P343,2)</f>
        <v>0</v>
      </c>
      <c r="R343" s="251"/>
      <c r="S343" s="251" t="s">
        <v>139</v>
      </c>
      <c r="T343" s="252" t="s">
        <v>262</v>
      </c>
      <c r="U343" s="222">
        <v>0</v>
      </c>
      <c r="V343" s="222">
        <f>ROUND(E343*U343,2)</f>
        <v>0</v>
      </c>
      <c r="W343" s="222"/>
      <c r="X343" s="222" t="s">
        <v>519</v>
      </c>
      <c r="Y343" s="222" t="s">
        <v>141</v>
      </c>
      <c r="Z343" s="212"/>
      <c r="AA343" s="212"/>
      <c r="AB343" s="212"/>
      <c r="AC343" s="212"/>
      <c r="AD343" s="212"/>
      <c r="AE343" s="212"/>
      <c r="AF343" s="212"/>
      <c r="AG343" s="212" t="s">
        <v>520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5">
      <c r="A344" s="235">
        <v>94</v>
      </c>
      <c r="B344" s="236" t="s">
        <v>521</v>
      </c>
      <c r="C344" s="254" t="s">
        <v>522</v>
      </c>
      <c r="D344" s="237" t="s">
        <v>518</v>
      </c>
      <c r="E344" s="238">
        <v>1</v>
      </c>
      <c r="F344" s="239"/>
      <c r="G344" s="240">
        <f>ROUND(E344*F344,2)</f>
        <v>0</v>
      </c>
      <c r="H344" s="239"/>
      <c r="I344" s="240">
        <f>ROUND(E344*H344,2)</f>
        <v>0</v>
      </c>
      <c r="J344" s="239"/>
      <c r="K344" s="240">
        <f>ROUND(E344*J344,2)</f>
        <v>0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/>
      <c r="S344" s="240" t="s">
        <v>139</v>
      </c>
      <c r="T344" s="241" t="s">
        <v>262</v>
      </c>
      <c r="U344" s="222">
        <v>0</v>
      </c>
      <c r="V344" s="222">
        <f>ROUND(E344*U344,2)</f>
        <v>0</v>
      </c>
      <c r="W344" s="222"/>
      <c r="X344" s="222" t="s">
        <v>519</v>
      </c>
      <c r="Y344" s="222" t="s">
        <v>141</v>
      </c>
      <c r="Z344" s="212"/>
      <c r="AA344" s="212"/>
      <c r="AB344" s="212"/>
      <c r="AC344" s="212"/>
      <c r="AD344" s="212"/>
      <c r="AE344" s="212"/>
      <c r="AF344" s="212"/>
      <c r="AG344" s="212" t="s">
        <v>523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x14ac:dyDescent="0.25">
      <c r="A345" s="3"/>
      <c r="B345" s="4"/>
      <c r="C345" s="262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AE345">
        <v>15</v>
      </c>
      <c r="AF345">
        <v>21</v>
      </c>
      <c r="AG345" t="s">
        <v>119</v>
      </c>
    </row>
    <row r="346" spans="1:60" x14ac:dyDescent="0.25">
      <c r="A346" s="215"/>
      <c r="B346" s="216" t="s">
        <v>29</v>
      </c>
      <c r="C346" s="263"/>
      <c r="D346" s="217"/>
      <c r="E346" s="218"/>
      <c r="F346" s="218"/>
      <c r="G346" s="234">
        <f>G8+G48+G74+G116+G138+G175+G193+G200+G203+G242+G308+G322+G328+G331+G335+G342</f>
        <v>0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AE346">
        <f>SUMIF(L7:L344,AE345,G7:G344)</f>
        <v>0</v>
      </c>
      <c r="AF346">
        <f>SUMIF(L7:L344,AF345,G7:G344)</f>
        <v>0</v>
      </c>
      <c r="AG346" t="s">
        <v>524</v>
      </c>
    </row>
    <row r="347" spans="1:60" x14ac:dyDescent="0.25">
      <c r="C347" s="264"/>
      <c r="D347" s="10"/>
      <c r="AG347" t="s">
        <v>525</v>
      </c>
    </row>
    <row r="348" spans="1:60" x14ac:dyDescent="0.25">
      <c r="D348" s="10"/>
    </row>
    <row r="349" spans="1:60" x14ac:dyDescent="0.25">
      <c r="D349" s="10"/>
    </row>
    <row r="350" spans="1:60" x14ac:dyDescent="0.25">
      <c r="D350" s="10"/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tCv3Bc+uR15cDjY66ke/BpMcJmkvGcX3gDKQqt9jZJq/HSOdBPPw/TFeYPLn8LYcEDxY9//0GzIzxgVD86A3g==" saltValue="CK0hRzHHU+96z+kcWONMDA==" spinCount="100000" sheet="1" formatRows="0"/>
  <mergeCells count="49">
    <mergeCell ref="C327:G327"/>
    <mergeCell ref="C271:G271"/>
    <mergeCell ref="C276:G276"/>
    <mergeCell ref="C277:G277"/>
    <mergeCell ref="C307:G307"/>
    <mergeCell ref="C310:G310"/>
    <mergeCell ref="C321:G321"/>
    <mergeCell ref="C191:G191"/>
    <mergeCell ref="C202:G202"/>
    <mergeCell ref="C223:G223"/>
    <mergeCell ref="C241:G241"/>
    <mergeCell ref="C247:G247"/>
    <mergeCell ref="C270:G270"/>
    <mergeCell ref="C151:G151"/>
    <mergeCell ref="C156:G156"/>
    <mergeCell ref="C159:G159"/>
    <mergeCell ref="C177:G177"/>
    <mergeCell ref="C178:G178"/>
    <mergeCell ref="C186:G186"/>
    <mergeCell ref="C127:G127"/>
    <mergeCell ref="C130:G130"/>
    <mergeCell ref="C133:G133"/>
    <mergeCell ref="C136:G136"/>
    <mergeCell ref="C145:G145"/>
    <mergeCell ref="C148:G148"/>
    <mergeCell ref="C95:G95"/>
    <mergeCell ref="C98:G98"/>
    <mergeCell ref="C100:G100"/>
    <mergeCell ref="C102:G102"/>
    <mergeCell ref="C105:G105"/>
    <mergeCell ref="C122:G122"/>
    <mergeCell ref="C55:G55"/>
    <mergeCell ref="C69:G69"/>
    <mergeCell ref="C72:G72"/>
    <mergeCell ref="C76:G76"/>
    <mergeCell ref="C84:G84"/>
    <mergeCell ref="C92:G92"/>
    <mergeCell ref="C18:G18"/>
    <mergeCell ref="C28:G28"/>
    <mergeCell ref="C31:G31"/>
    <mergeCell ref="C43:G43"/>
    <mergeCell ref="C46:G46"/>
    <mergeCell ref="C52:G5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22051001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22051001 Pol'!Názvy_tisku</vt:lpstr>
      <vt:lpstr>oadresa</vt:lpstr>
      <vt:lpstr>Stavba!Objednatel</vt:lpstr>
      <vt:lpstr>Stavba!Objekt</vt:lpstr>
      <vt:lpstr>'001 22051001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Jerabek</dc:creator>
  <cp:lastModifiedBy>Petr Jerabek</cp:lastModifiedBy>
  <cp:lastPrinted>2019-03-19T12:27:02Z</cp:lastPrinted>
  <dcterms:created xsi:type="dcterms:W3CDTF">2009-04-08T07:15:50Z</dcterms:created>
  <dcterms:modified xsi:type="dcterms:W3CDTF">2022-08-28T16:26:25Z</dcterms:modified>
</cp:coreProperties>
</file>