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KL" sheetId="1" r:id="rId1"/>
    <sheet name="SO301" sheetId="2" r:id="rId2"/>
    <sheet name="SO301 KP" sheetId="3" r:id="rId3"/>
    <sheet name="SO301 K" sheetId="4" r:id="rId4"/>
    <sheet name="SO301 VSAK" sheetId="5" r:id="rId5"/>
    <sheet name="SO302" sheetId="6" r:id="rId6"/>
    <sheet name="SO302 V" sheetId="7" r:id="rId7"/>
  </sheets>
  <definedNames>
    <definedName name="_xlnm.Print_Area" localSheetId="0">'KL'!$A$1:$H$41</definedName>
    <definedName name="_xlnm.Print_Area" localSheetId="1">'SO301'!$A$1:$J$29</definedName>
    <definedName name="_xlnm.Print_Area" localSheetId="3">'SO301 K'!$A$1:$J$36</definedName>
    <definedName name="_xlnm.Print_Area" localSheetId="2">'SO301 KP'!$A$1:$J$48</definedName>
    <definedName name="_xlnm.Print_Area" localSheetId="4">'SO301 VSAK'!$A$1:$J$24</definedName>
    <definedName name="_xlnm.Print_Area" localSheetId="5">'SO302'!$A$1:$J$14</definedName>
    <definedName name="_xlnm.Print_Area" localSheetId="6">'SO302 V'!$A$1:$J$43</definedName>
    <definedName name="_xlnm.Print_Titles" localSheetId="3">'SO301 K'!$1:$7</definedName>
  </definedNames>
  <calcPr calcId="145621"/>
  <extLst/>
</workbook>
</file>

<file path=xl/sharedStrings.xml><?xml version="1.0" encoding="utf-8"?>
<sst xmlns="http://schemas.openxmlformats.org/spreadsheetml/2006/main" count="265" uniqueCount="124">
  <si>
    <t>Stavba:</t>
  </si>
  <si>
    <t>Město Šlapanice - Rozšíření hřbitova</t>
  </si>
  <si>
    <t>Část stavby:</t>
  </si>
  <si>
    <t>SO 301 - Odvodnění ploch</t>
  </si>
  <si>
    <t>zdravotně technické instalace</t>
  </si>
  <si>
    <t>SO 302 – Rozvod vody</t>
  </si>
  <si>
    <t>Investor:</t>
  </si>
  <si>
    <t>Město Šlapanice, IČ 00282651</t>
  </si>
  <si>
    <t>Masarykovo nám. 100/7, 664 51 Šlapanice</t>
  </si>
  <si>
    <t>Vypracoval:</t>
  </si>
  <si>
    <t>Ing. Michal Patočka</t>
  </si>
  <si>
    <t>Místo:</t>
  </si>
  <si>
    <t>Brno</t>
  </si>
  <si>
    <t>Datum:</t>
  </si>
  <si>
    <t>08/2022</t>
  </si>
  <si>
    <t>Cenová soustava:</t>
  </si>
  <si>
    <t>vlastní</t>
  </si>
  <si>
    <t>OCENĚNÝ VÝKAZ VÝMĚR - REKAPITULACE</t>
  </si>
  <si>
    <t>R E K A P I T U L A C E</t>
  </si>
  <si>
    <t>Celkem za stavební objekty</t>
  </si>
  <si>
    <t>pozn.:</t>
  </si>
  <si>
    <t>Oceněný výkaz výměr je proveden bez DPH.</t>
  </si>
  <si>
    <t>Všechny položky zahrnují dodávku i montáž dle pokynů daného  výrobce pokud není uvedeno zvlášť.</t>
  </si>
  <si>
    <t>Výkaz výměr</t>
  </si>
  <si>
    <t>Stavba :</t>
  </si>
  <si>
    <t>Objekt :</t>
  </si>
  <si>
    <t>díl.č.</t>
  </si>
  <si>
    <t>Název dílu</t>
  </si>
  <si>
    <t>cena  (Kč)</t>
  </si>
  <si>
    <t>CELKEM</t>
  </si>
  <si>
    <t>odvodnění - přípojka</t>
  </si>
  <si>
    <r>
      <rPr>
        <b/>
        <u val="single"/>
        <sz val="9"/>
        <rFont val="Calibri"/>
        <family val="2"/>
      </rPr>
      <t xml:space="preserve">díl č.
</t>
    </r>
    <r>
      <rPr>
        <b/>
        <sz val="9"/>
        <rFont val="Calibri"/>
        <family val="2"/>
      </rPr>
      <t>p.č.</t>
    </r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</si>
  <si>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</si>
  <si>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</si>
  <si>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</si>
  <si>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</si>
  <si>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</si>
  <si>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</si>
  <si>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</si>
  <si>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POTRUBÍ</t>
  </si>
  <si>
    <t xml:space="preserve">Tato položka zahrnuje dodávku a montáž potrubí včetně všech tvarovek, spojovacího materiálu, závěsů a ostatního montážního materiálu. </t>
  </si>
  <si>
    <t>KG125 PŘÍMÁ TROUBA PVC 125 SN4</t>
  </si>
  <si>
    <t>m</t>
  </si>
  <si>
    <t>KG150 PŘÍMÁ TROUBA PVC 150 SN8</t>
  </si>
  <si>
    <t>Montáž potrubí z PVC hrdlových trub DN 125</t>
  </si>
  <si>
    <t>Montáž potrubí z PVC hrdlových trub DN 150</t>
  </si>
  <si>
    <t>OSTATNÍ</t>
  </si>
  <si>
    <t>Zkouška těsnosti potrubí kanalizace vodou do DN 125</t>
  </si>
  <si>
    <t xml:space="preserve">Zkouška těsnosti kanalizace DN do 300, vodou </t>
  </si>
  <si>
    <t>Vyvedení a upevnění odpadních výpustek do DN 50</t>
  </si>
  <si>
    <t>ks</t>
  </si>
  <si>
    <t>Vyvedení a upevnění odpadních výpustek DN 100</t>
  </si>
  <si>
    <t>Přesun hmot kan.</t>
  </si>
  <si>
    <t>T</t>
  </si>
  <si>
    <t xml:space="preserve">Přesun hmot, trubní vedení plastová, otevř. výkop </t>
  </si>
  <si>
    <t xml:space="preserve">Napojení přípojky </t>
  </si>
  <si>
    <t>soubor</t>
  </si>
  <si>
    <t>Šachty</t>
  </si>
  <si>
    <t>Je navržena typová šachta plastová. Součástí dodávky dílců je i těsnění. Před objednáním je potřeba ověřit navrženou hloubku na stavbě!</t>
  </si>
  <si>
    <t>Plastová šachta průtočná DN400, poklop D400 - hloubka dle podélného profilu</t>
  </si>
  <si>
    <t>soub.</t>
  </si>
  <si>
    <t>ZEMNÍ PRÁCE</t>
  </si>
  <si>
    <t>Zemní práce související s uložením kanalizačního potrubí a ostatních objektů na nové kanalizační síti.</t>
  </si>
  <si>
    <t>Hloubení rýh šíř do 2m tř. Iii - do 50m3, strojně</t>
  </si>
  <si>
    <t>m3</t>
  </si>
  <si>
    <t>Příplatek za lepivost</t>
  </si>
  <si>
    <t>zřízení pažení a rozepření rýh příložné do 4 m</t>
  </si>
  <si>
    <t>m2</t>
  </si>
  <si>
    <t>Odstranění pažení příložné přes 2 do 4 m</t>
  </si>
  <si>
    <t>Zásyp sypaninou se zhutněním jam. šachet. rýh</t>
  </si>
  <si>
    <t>zásyp jam a rýh zeminou se zhutněním</t>
  </si>
  <si>
    <t xml:space="preserve">Lože a obsyp - kamenivo těžené 0 - 4 mm </t>
  </si>
  <si>
    <t>Nakládání výkopu množství přes 100 m3 hor. 1-4</t>
  </si>
  <si>
    <t>Uloženi sypaniny na skladku</t>
  </si>
  <si>
    <t>Uložení v komunikaci</t>
  </si>
  <si>
    <t>Řezání krytu živičného do hloubky 150 mm</t>
  </si>
  <si>
    <t>Odstranění kryt,podklad živice &lt;200 m2 tl.&lt;300 mm</t>
  </si>
  <si>
    <t>Odstranění podkladů do 200 m2 kam.drcené &lt; 300 mm</t>
  </si>
  <si>
    <t>Podklad kamenivo 32-63 s výplň. kameniv.tl.300 mm</t>
  </si>
  <si>
    <t>Kryt,podklad živice &lt;200 m2 tl.&lt;300 mm</t>
  </si>
  <si>
    <t>odvodnění - sjezd - kanalizace</t>
  </si>
  <si>
    <t>Tato položka zahrnuje dodávku a montáž potrubí včetně všech tvarovek, spojovacího materiálu, závěsů a ostatního montážního materiálu</t>
  </si>
  <si>
    <t>KG150 PŘÍMÁ TROUBA PVC 150 SN4</t>
  </si>
  <si>
    <t>zřízení pažení a rozepření rýh příložné do 2 m</t>
  </si>
  <si>
    <t>odstranění pažení příložné do 2 m</t>
  </si>
  <si>
    <t>Vodorovné přemí. výko. z hor. 1-4 př 50 do 500</t>
  </si>
  <si>
    <t>odvodnění - sjezd - vsak</t>
  </si>
  <si>
    <t>RETENČNÍ NÁDRŽE</t>
  </si>
  <si>
    <r>
      <rPr>
        <i/>
        <sz val="8"/>
        <rFont val="Calibri"/>
        <family val="2"/>
      </rPr>
      <t xml:space="preserve">Je navržena podzemní vsakovací štěrková </t>
    </r>
    <r>
      <rPr>
        <b/>
        <i/>
        <sz val="8"/>
        <rFont val="Calibri"/>
        <family val="2"/>
      </rPr>
      <t>rýha</t>
    </r>
  </si>
  <si>
    <t>štěrk fr. 16/32</t>
  </si>
  <si>
    <t>Geotextilie, 200g/m2</t>
  </si>
  <si>
    <t>drenážní potrubí PE DN125</t>
  </si>
  <si>
    <t>Zemní práce související s provedením retenčních nádrží.</t>
  </si>
  <si>
    <t>Hloubení zapažených jam v hor. 3 př 100 do 1000</t>
  </si>
  <si>
    <t>Příplatek ztížení vykopávky pro jakouko. tř. ho.</t>
  </si>
  <si>
    <t>Svislé přemístění výk. z hor. 1-4 nad 4 m</t>
  </si>
  <si>
    <t xml:space="preserve">Zásyp jam, rýh, šachet se zhutněním </t>
  </si>
  <si>
    <t>vodovod v zemi</t>
  </si>
  <si>
    <t>potrubí HDPE D32 SDR11 PN10</t>
  </si>
  <si>
    <t>Montáž trubek tlakových PE do 32mm</t>
  </si>
  <si>
    <t>VYBAVENÍ</t>
  </si>
  <si>
    <t>identifikační vodič měděný s dvojitou izolací CYY o průřezu 6mm2 D+M</t>
  </si>
  <si>
    <t>Modrá signalizační fólie D+M</t>
  </si>
  <si>
    <t>Napojení přípojky paušál</t>
  </si>
  <si>
    <t>KOMBINOVANÉ ŠOUPÁTKO</t>
  </si>
  <si>
    <t xml:space="preserve">ZEMNÍ SOUPRAVA TELESKOPICKÁ + PODKL.DESKA </t>
  </si>
  <si>
    <t>POKOLP VENTILOVÝ Z TVÁRNÉ LITINY ISO 5/4"</t>
  </si>
  <si>
    <t>Zahradní vodovodní sloupek - nerez, kotveni do betonové patky</t>
  </si>
  <si>
    <t>Zemní práce související s uložením potrubí a ostatních objektů.</t>
  </si>
  <si>
    <t>Hloubení rýh do 2,5m v hor. 3-4 do 1000 m3</t>
  </si>
  <si>
    <t>Vodorovné přemí.výkop. nošením hor. 1-4</t>
  </si>
  <si>
    <t>Zřízení pažení a rozepření rýh příložné do 2 m</t>
  </si>
  <si>
    <t>Odstranění pažení příložné do 2m</t>
  </si>
  <si>
    <t>Svislé přemístění výk. z hor. 1-4 do 2.5 m</t>
  </si>
  <si>
    <t>Obsyp potrubí bez prohození sypaniny s dodáním štěrkopísku frakce 0 - 22 mm</t>
  </si>
  <si>
    <t xml:space="preserve">Lože pod potrubí s dodáním kameniva těženého 0 - 4 mm </t>
  </si>
  <si>
    <t>Vodorovné přemí. výko. z hor. 1-4 do 1000-1500m</t>
  </si>
  <si>
    <t>Nakladani vykopku do 100m3 hor.1-4</t>
  </si>
  <si>
    <t>Ulozeni sypaniny na skladku</t>
  </si>
  <si>
    <t>SOUVISEJÍCÍ</t>
  </si>
  <si>
    <t>Zkouška těsnosti</t>
  </si>
  <si>
    <t>Proplach a dezinfekce vodovodního potrubí</t>
  </si>
  <si>
    <t xml:space="preserve">Přesun hmot, trubní vedení, otevř. výkop 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</si>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</sst>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Kč-405];[Red]\-#,##0.00\ [$Kč-405]"/>
    <numFmt numFmtId="165" formatCode="00"/>
    <numFmt numFmtId="166" formatCode="#,##0.0"/>
    <numFmt numFmtId="167" formatCode="0.00000"/>
    <numFmt numFmtId="168" formatCode="#,##0.000"/>
    <numFmt numFmtId="169" formatCode="0.0"/>
  </numFmts>
  <fonts count="31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trike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i/>
      <strike/>
      <sz val="11"/>
      <color rgb="FF000000"/>
      <name val="Arial"/>
      <family val="2"/>
    </font>
    <font>
      <b/>
      <u val="single"/>
      <sz val="12"/>
      <name val="Calibri"/>
      <family val="2"/>
    </font>
    <font>
      <b/>
      <u val="single"/>
      <sz val="9"/>
      <name val="Calibri"/>
      <family val="2"/>
    </font>
    <font>
      <b/>
      <i/>
      <strike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trike/>
      <sz val="8"/>
      <name val="Calibri"/>
      <family val="2"/>
    </font>
    <font>
      <strike/>
      <sz val="10"/>
      <name val="Calibri"/>
      <family val="2"/>
    </font>
    <font>
      <b/>
      <strike/>
      <sz val="9"/>
      <name val="Calibri"/>
      <family val="2"/>
    </font>
    <font>
      <strike/>
      <sz val="8"/>
      <color rgb="FFFF1493"/>
      <name val="Calibri"/>
      <family val="2"/>
    </font>
    <font>
      <strike/>
      <sz val="8"/>
      <color rgb="FFFF0000"/>
      <name val="Calibri"/>
      <family val="2"/>
    </font>
    <font>
      <strike/>
      <sz val="8"/>
      <name val="Calibri"/>
      <family val="2"/>
    </font>
    <font>
      <b/>
      <i/>
      <sz val="8"/>
      <name val="Calibri"/>
      <family val="2"/>
    </font>
    <font>
      <strike/>
      <sz val="11"/>
      <color rgb="FF000000"/>
      <name val="Arial"/>
      <family val="2"/>
    </font>
    <font>
      <i/>
      <strike/>
      <sz val="8"/>
      <color rgb="FFFF1493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</cellStyleXfs>
  <cellXfs count="126">
    <xf numFmtId="0" fontId="0" fillId="0" borderId="0" xfId="0"/>
    <xf numFmtId="0" fontId="6" fillId="2" borderId="1" xfId="22" applyFont="1" applyFill="1" applyBorder="1" applyAlignment="1">
      <alignment horizontal="left" vertical="center"/>
      <protection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0" xfId="0" applyFont="1"/>
    <xf numFmtId="0" fontId="5" fillId="0" borderId="7" xfId="0" applyFont="1" applyBorder="1"/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 vertical="center"/>
    </xf>
    <xf numFmtId="164" fontId="5" fillId="0" borderId="1" xfId="0" applyNumberFormat="1" applyFont="1" applyBorder="1"/>
    <xf numFmtId="0" fontId="7" fillId="2" borderId="8" xfId="0" applyFont="1" applyFill="1" applyBorder="1"/>
    <xf numFmtId="164" fontId="7" fillId="2" borderId="8" xfId="0" applyNumberFormat="1" applyFont="1" applyFill="1" applyBorder="1"/>
    <xf numFmtId="164" fontId="7" fillId="2" borderId="9" xfId="0" applyNumberFormat="1" applyFont="1" applyFill="1" applyBorder="1"/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9" fillId="0" borderId="0" xfId="22" applyFont="1">
      <alignment/>
      <protection/>
    </xf>
    <xf numFmtId="0" fontId="9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2" fillId="0" borderId="0" xfId="22" applyFont="1" applyAlignment="1">
      <alignment horizontal="center"/>
      <protection/>
    </xf>
    <xf numFmtId="0" fontId="12" fillId="0" borderId="0" xfId="22" applyFont="1" applyAlignment="1">
      <alignment horizontal="right"/>
      <protection/>
    </xf>
    <xf numFmtId="0" fontId="6" fillId="0" borderId="5" xfId="22" applyFont="1" applyBorder="1" applyAlignment="1">
      <alignment horizontal="right" indent="2"/>
      <protection/>
    </xf>
    <xf numFmtId="0" fontId="6" fillId="0" borderId="8" xfId="22" applyFont="1" applyBorder="1" applyAlignment="1">
      <alignment horizontal="right"/>
      <protection/>
    </xf>
    <xf numFmtId="0" fontId="6" fillId="2" borderId="5" xfId="22" applyFont="1" applyFill="1" applyBorder="1" applyAlignment="1">
      <alignment horizontal="right" indent="2"/>
      <protection/>
    </xf>
    <xf numFmtId="0" fontId="6" fillId="2" borderId="8" xfId="22" applyFont="1" applyFill="1" applyBorder="1" applyAlignment="1">
      <alignment horizontal="right" vertical="center"/>
      <protection/>
    </xf>
    <xf numFmtId="0" fontId="6" fillId="2" borderId="8" xfId="22" applyFont="1" applyFill="1" applyBorder="1" applyAlignment="1">
      <alignment horizontal="right"/>
      <protection/>
    </xf>
    <xf numFmtId="49" fontId="13" fillId="3" borderId="13" xfId="22" applyNumberFormat="1" applyFont="1" applyFill="1" applyBorder="1" applyAlignment="1">
      <alignment horizontal="center" vertical="top"/>
      <protection/>
    </xf>
    <xf numFmtId="164" fontId="13" fillId="3" borderId="13" xfId="22" applyNumberFormat="1" applyFont="1" applyFill="1" applyBorder="1" applyAlignment="1">
      <alignment horizontal="center" vertical="top"/>
      <protection/>
    </xf>
    <xf numFmtId="165" fontId="14" fillId="4" borderId="14" xfId="22" applyNumberFormat="1" applyFont="1" applyFill="1" applyBorder="1" applyAlignment="1">
      <alignment horizontal="left" vertical="center"/>
      <protection/>
    </xf>
    <xf numFmtId="0" fontId="13" fillId="4" borderId="8" xfId="22" applyFont="1" applyFill="1" applyBorder="1" applyAlignment="1">
      <alignment horizontal="center" vertical="top"/>
      <protection/>
    </xf>
    <xf numFmtId="164" fontId="13" fillId="4" borderId="8" xfId="22" applyNumberFormat="1" applyFont="1" applyFill="1" applyBorder="1" applyAlignment="1">
      <alignment horizontal="center" vertical="top"/>
      <protection/>
    </xf>
    <xf numFmtId="164" fontId="14" fillId="4" borderId="1" xfId="22" applyNumberFormat="1" applyFont="1" applyFill="1" applyBorder="1" applyAlignment="1">
      <alignment horizontal="right" vertical="top"/>
      <protection/>
    </xf>
    <xf numFmtId="165" fontId="14" fillId="4" borderId="15" xfId="22" applyNumberFormat="1" applyFont="1" applyFill="1" applyBorder="1" applyAlignment="1">
      <alignment horizontal="left" vertical="center"/>
      <protection/>
    </xf>
    <xf numFmtId="165" fontId="14" fillId="4" borderId="16" xfId="22" applyNumberFormat="1" applyFont="1" applyFill="1" applyBorder="1" applyAlignment="1">
      <alignment horizontal="left" vertical="center"/>
      <protection/>
    </xf>
    <xf numFmtId="49" fontId="13" fillId="3" borderId="5" xfId="22" applyNumberFormat="1" applyFont="1" applyFill="1" applyBorder="1" applyAlignment="1">
      <alignment vertical="top"/>
      <protection/>
    </xf>
    <xf numFmtId="0" fontId="14" fillId="3" borderId="8" xfId="22" applyFont="1" applyFill="1" applyBorder="1" applyAlignment="1">
      <alignment horizontal="left" vertical="top"/>
      <protection/>
    </xf>
    <xf numFmtId="0" fontId="13" fillId="3" borderId="8" xfId="22" applyFont="1" applyFill="1" applyBorder="1" applyAlignment="1">
      <alignment horizontal="center" vertical="top"/>
      <protection/>
    </xf>
    <xf numFmtId="164" fontId="13" fillId="3" borderId="8" xfId="22" applyNumberFormat="1" applyFont="1" applyFill="1" applyBorder="1" applyAlignment="1">
      <alignment horizontal="center" vertical="top"/>
      <protection/>
    </xf>
    <xf numFmtId="164" fontId="14" fillId="3" borderId="1" xfId="22" applyNumberFormat="1" applyFont="1" applyFill="1" applyBorder="1" applyAlignment="1">
      <alignment horizontal="right" vertical="top"/>
      <protection/>
    </xf>
    <xf numFmtId="0" fontId="16" fillId="0" borderId="0" xfId="0" applyFont="1"/>
    <xf numFmtId="4" fontId="9" fillId="0" borderId="0" xfId="22" applyNumberFormat="1" applyFont="1" applyAlignment="1">
      <alignment horizontal="right"/>
      <protection/>
    </xf>
    <xf numFmtId="164" fontId="9" fillId="0" borderId="0" xfId="22" applyNumberFormat="1" applyFont="1">
      <alignment/>
      <protection/>
    </xf>
    <xf numFmtId="4" fontId="11" fillId="0" borderId="0" xfId="22" applyNumberFormat="1" applyFont="1">
      <alignment/>
      <protection/>
    </xf>
    <xf numFmtId="0" fontId="17" fillId="0" borderId="0" xfId="22" applyFont="1" applyBorder="1" applyAlignment="1">
      <alignment horizontal="center"/>
      <protection/>
    </xf>
    <xf numFmtId="4" fontId="17" fillId="0" borderId="0" xfId="22" applyNumberFormat="1" applyFont="1" applyBorder="1" applyAlignment="1">
      <alignment horizontal="center"/>
      <protection/>
    </xf>
    <xf numFmtId="164" fontId="17" fillId="0" borderId="0" xfId="22" applyNumberFormat="1" applyFont="1" applyBorder="1" applyAlignment="1">
      <alignment horizontal="center"/>
      <protection/>
    </xf>
    <xf numFmtId="49" fontId="18" fillId="3" borderId="13" xfId="22" applyNumberFormat="1" applyFont="1" applyFill="1" applyBorder="1" applyAlignment="1">
      <alignment horizontal="center" vertical="top" wrapText="1"/>
      <protection/>
    </xf>
    <xf numFmtId="0" fontId="13" fillId="3" borderId="13" xfId="22" applyFont="1" applyFill="1" applyBorder="1" applyAlignment="1">
      <alignment horizontal="center" vertical="top"/>
      <protection/>
    </xf>
    <xf numFmtId="4" fontId="13" fillId="3" borderId="13" xfId="22" applyNumberFormat="1" applyFont="1" applyFill="1" applyBorder="1" applyAlignment="1">
      <alignment horizontal="center" vertical="top"/>
      <protection/>
    </xf>
    <xf numFmtId="0" fontId="13" fillId="3" borderId="13" xfId="22" applyFont="1" applyFill="1" applyBorder="1" applyAlignment="1">
      <alignment horizontal="center" vertical="top" wrapText="1"/>
      <protection/>
    </xf>
    <xf numFmtId="4" fontId="19" fillId="3" borderId="13" xfId="22" applyNumberFormat="1" applyFont="1" applyFill="1" applyBorder="1" applyAlignment="1">
      <alignment horizontal="center" vertical="top" wrapText="1"/>
      <protection/>
    </xf>
    <xf numFmtId="0" fontId="9" fillId="0" borderId="0" xfId="22" applyFont="1" applyAlignment="1">
      <alignment vertical="top"/>
      <protection/>
    </xf>
    <xf numFmtId="165" fontId="14" fillId="4" borderId="5" xfId="22" applyNumberFormat="1" applyFont="1" applyFill="1" applyBorder="1" applyAlignment="1">
      <alignment horizontal="center" vertical="center"/>
      <protection/>
    </xf>
    <xf numFmtId="165" fontId="20" fillId="0" borderId="13" xfId="22" applyNumberFormat="1" applyFont="1" applyBorder="1" applyAlignment="1">
      <alignment horizontal="center" vertical="center"/>
      <protection/>
    </xf>
    <xf numFmtId="0" fontId="21" fillId="0" borderId="13" xfId="22" applyFont="1" applyBorder="1" applyAlignment="1">
      <alignment vertical="top" wrapText="1"/>
      <protection/>
    </xf>
    <xf numFmtId="49" fontId="21" fillId="0" borderId="13" xfId="22" applyNumberFormat="1" applyFont="1" applyBorder="1" applyAlignment="1">
      <alignment horizontal="center" shrinkToFit="1"/>
      <protection/>
    </xf>
    <xf numFmtId="166" fontId="21" fillId="0" borderId="13" xfId="22" applyNumberFormat="1" applyFont="1" applyBorder="1" applyAlignment="1">
      <alignment horizontal="right"/>
      <protection/>
    </xf>
    <xf numFmtId="164" fontId="21" fillId="0" borderId="13" xfId="22" applyNumberFormat="1" applyFont="1" applyBorder="1">
      <alignment/>
      <protection/>
    </xf>
    <xf numFmtId="167" fontId="21" fillId="0" borderId="13" xfId="22" applyNumberFormat="1" applyFont="1" applyBorder="1">
      <alignment/>
      <protection/>
    </xf>
    <xf numFmtId="168" fontId="21" fillId="0" borderId="13" xfId="22" applyNumberFormat="1" applyFont="1" applyBorder="1">
      <alignment/>
      <protection/>
    </xf>
    <xf numFmtId="4" fontId="22" fillId="0" borderId="13" xfId="22" applyNumberFormat="1" applyFont="1" applyBorder="1">
      <alignment/>
      <protection/>
    </xf>
    <xf numFmtId="4" fontId="13" fillId="3" borderId="8" xfId="22" applyNumberFormat="1" applyFont="1" applyFill="1" applyBorder="1" applyAlignment="1">
      <alignment horizontal="center" vertical="top"/>
      <protection/>
    </xf>
    <xf numFmtId="164" fontId="13" fillId="3" borderId="1" xfId="22" applyNumberFormat="1" applyFont="1" applyFill="1" applyBorder="1" applyAlignment="1">
      <alignment horizontal="center" vertical="top"/>
      <protection/>
    </xf>
    <xf numFmtId="0" fontId="13" fillId="3" borderId="8" xfId="22" applyFont="1" applyFill="1" applyBorder="1" applyAlignment="1">
      <alignment horizontal="center" vertical="top" wrapText="1"/>
      <protection/>
    </xf>
    <xf numFmtId="169" fontId="13" fillId="3" borderId="1" xfId="22" applyNumberFormat="1" applyFont="1" applyFill="1" applyBorder="1" applyAlignment="1">
      <alignment horizontal="center" vertical="top"/>
      <protection/>
    </xf>
    <xf numFmtId="4" fontId="19" fillId="3" borderId="8" xfId="22" applyNumberFormat="1" applyFont="1" applyFill="1" applyBorder="1" applyAlignment="1">
      <alignment horizontal="center" vertical="top" wrapText="1"/>
      <protection/>
    </xf>
    <xf numFmtId="4" fontId="19" fillId="3" borderId="9" xfId="22" applyNumberFormat="1" applyFont="1" applyFill="1" applyBorder="1" applyAlignment="1">
      <alignment horizontal="center" vertical="top" wrapText="1"/>
      <protection/>
    </xf>
    <xf numFmtId="4" fontId="21" fillId="0" borderId="13" xfId="22" applyNumberFormat="1" applyFont="1" applyBorder="1">
      <alignment/>
      <protection/>
    </xf>
    <xf numFmtId="0" fontId="14" fillId="0" borderId="13" xfId="22" applyFont="1" applyBorder="1" applyAlignment="1">
      <alignment horizontal="left" vertical="top"/>
      <protection/>
    </xf>
    <xf numFmtId="0" fontId="13" fillId="0" borderId="13" xfId="22" applyFont="1" applyBorder="1" applyAlignment="1">
      <alignment horizontal="center" vertical="top"/>
      <protection/>
    </xf>
    <xf numFmtId="4" fontId="13" fillId="0" borderId="13" xfId="22" applyNumberFormat="1" applyFont="1" applyBorder="1" applyAlignment="1">
      <alignment horizontal="center" vertical="top"/>
      <protection/>
    </xf>
    <xf numFmtId="164" fontId="13" fillId="0" borderId="13" xfId="22" applyNumberFormat="1" applyFont="1" applyBorder="1" applyAlignment="1">
      <alignment horizontal="center" vertical="top"/>
      <protection/>
    </xf>
    <xf numFmtId="0" fontId="13" fillId="0" borderId="13" xfId="22" applyFont="1" applyBorder="1" applyAlignment="1">
      <alignment horizontal="center" vertical="top" wrapText="1"/>
      <protection/>
    </xf>
    <xf numFmtId="0" fontId="13" fillId="0" borderId="13" xfId="22" applyFont="1" applyBorder="1" applyAlignment="1">
      <alignment horizontal="center" vertical="top"/>
      <protection/>
    </xf>
    <xf numFmtId="4" fontId="19" fillId="0" borderId="13" xfId="22" applyNumberFormat="1" applyFont="1" applyBorder="1" applyAlignment="1">
      <alignment horizontal="center" vertical="top" wrapText="1"/>
      <protection/>
    </xf>
    <xf numFmtId="4" fontId="13" fillId="3" borderId="1" xfId="22" applyNumberFormat="1" applyFont="1" applyFill="1" applyBorder="1" applyAlignment="1">
      <alignment horizontal="center" vertical="top"/>
      <protection/>
    </xf>
    <xf numFmtId="4" fontId="9" fillId="0" borderId="0" xfId="22" applyNumberFormat="1" applyFont="1">
      <alignment/>
      <protection/>
    </xf>
    <xf numFmtId="2" fontId="23" fillId="0" borderId="0" xfId="22" applyNumberFormat="1" applyFont="1">
      <alignment/>
      <protection/>
    </xf>
    <xf numFmtId="2" fontId="24" fillId="3" borderId="13" xfId="22" applyNumberFormat="1" applyFont="1" applyFill="1" applyBorder="1" applyAlignment="1">
      <alignment horizontal="center" vertical="top" wrapText="1"/>
      <protection/>
    </xf>
    <xf numFmtId="2" fontId="25" fillId="0" borderId="13" xfId="22" applyNumberFormat="1" applyFont="1" applyBorder="1">
      <alignment/>
      <protection/>
    </xf>
    <xf numFmtId="2" fontId="26" fillId="0" borderId="13" xfId="22" applyNumberFormat="1" applyFont="1" applyBorder="1" applyAlignment="1">
      <alignment horizontal="right"/>
      <protection/>
    </xf>
    <xf numFmtId="2" fontId="24" fillId="3" borderId="8" xfId="22" applyNumberFormat="1" applyFont="1" applyFill="1" applyBorder="1" applyAlignment="1">
      <alignment horizontal="center" vertical="top" wrapText="1"/>
      <protection/>
    </xf>
    <xf numFmtId="2" fontId="24" fillId="3" borderId="9" xfId="22" applyNumberFormat="1" applyFont="1" applyFill="1" applyBorder="1" applyAlignment="1">
      <alignment horizontal="center" vertical="top" wrapText="1"/>
      <protection/>
    </xf>
    <xf numFmtId="2" fontId="27" fillId="0" borderId="13" xfId="22" applyNumberFormat="1" applyFont="1" applyBorder="1">
      <alignment/>
      <protection/>
    </xf>
    <xf numFmtId="2" fontId="22" fillId="0" borderId="13" xfId="22" applyNumberFormat="1" applyFont="1" applyBorder="1">
      <alignment/>
      <protection/>
    </xf>
    <xf numFmtId="2" fontId="24" fillId="0" borderId="13" xfId="22" applyNumberFormat="1" applyFont="1" applyBorder="1" applyAlignment="1">
      <alignment horizontal="center" vertical="top" wrapText="1"/>
      <protection/>
    </xf>
    <xf numFmtId="0" fontId="6" fillId="2" borderId="8" xfId="22" applyFont="1" applyFill="1" applyBorder="1" applyAlignment="1">
      <alignment horizontal="right" vertical="top"/>
      <protection/>
    </xf>
    <xf numFmtId="2" fontId="29" fillId="0" borderId="0" xfId="0" applyNumberFormat="1" applyFont="1"/>
    <xf numFmtId="165" fontId="14" fillId="4" borderId="14" xfId="22" applyNumberFormat="1" applyFont="1" applyFill="1" applyBorder="1" applyAlignment="1">
      <alignment horizontal="center" vertical="center"/>
      <protection/>
    </xf>
    <xf numFmtId="0" fontId="14" fillId="4" borderId="8" xfId="22" applyFont="1" applyFill="1" applyBorder="1" applyAlignment="1">
      <alignment horizontal="left" vertical="top"/>
      <protection/>
    </xf>
    <xf numFmtId="165" fontId="14" fillId="4" borderId="15" xfId="22" applyNumberFormat="1" applyFont="1" applyFill="1" applyBorder="1" applyAlignment="1">
      <alignment horizontal="center" vertical="center"/>
      <protection/>
    </xf>
    <xf numFmtId="165" fontId="14" fillId="4" borderId="16" xfId="22" applyNumberFormat="1" applyFont="1" applyFill="1" applyBorder="1" applyAlignment="1">
      <alignment horizontal="center" vertical="center"/>
      <protection/>
    </xf>
    <xf numFmtId="0" fontId="19" fillId="3" borderId="13" xfId="22" applyFont="1" applyFill="1" applyBorder="1" applyAlignment="1">
      <alignment horizontal="center" vertical="top" wrapText="1"/>
      <protection/>
    </xf>
    <xf numFmtId="2" fontId="30" fillId="0" borderId="13" xfId="22" applyNumberFormat="1" applyFont="1" applyBorder="1" applyProtection="1">
      <alignment/>
      <protection/>
    </xf>
    <xf numFmtId="0" fontId="19" fillId="3" borderId="8" xfId="22" applyFont="1" applyFill="1" applyBorder="1" applyAlignment="1">
      <alignment horizontal="center" vertical="top" wrapText="1"/>
      <protection/>
    </xf>
    <xf numFmtId="0" fontId="19" fillId="3" borderId="9" xfId="22" applyFont="1" applyFill="1" applyBorder="1" applyAlignment="1">
      <alignment horizontal="center" vertical="top" wrapText="1"/>
      <protection/>
    </xf>
    <xf numFmtId="167" fontId="22" fillId="0" borderId="13" xfId="22" applyNumberFormat="1" applyFont="1" applyBorder="1">
      <alignment/>
      <protection/>
    </xf>
    <xf numFmtId="0" fontId="7" fillId="0" borderId="9" xfId="22" applyFont="1" applyBorder="1" applyAlignment="1">
      <alignment horizontal="left" vertical="center"/>
      <protection/>
    </xf>
    <xf numFmtId="0" fontId="6" fillId="2" borderId="8" xfId="22" applyFont="1" applyFill="1" applyBorder="1" applyAlignment="1">
      <alignment horizontal="left" vertical="center"/>
      <protection/>
    </xf>
    <xf numFmtId="0" fontId="13" fillId="3" borderId="13" xfId="22" applyFont="1" applyFill="1" applyBorder="1" applyAlignment="1">
      <alignment horizontal="center" vertical="center"/>
      <protection/>
    </xf>
    <xf numFmtId="0" fontId="13" fillId="3" borderId="13" xfId="22" applyFont="1" applyFill="1" applyBorder="1" applyAlignment="1">
      <alignment horizontal="center" vertical="center" wrapText="1"/>
      <protection/>
    </xf>
    <xf numFmtId="0" fontId="14" fillId="3" borderId="13" xfId="22" applyFont="1" applyFill="1" applyBorder="1" applyAlignment="1">
      <alignment horizontal="left" vertical="center"/>
      <protection/>
    </xf>
    <xf numFmtId="0" fontId="13" fillId="4" borderId="17" xfId="22" applyFont="1" applyFill="1" applyBorder="1" applyAlignment="1">
      <alignment horizontal="center" vertical="center" wrapText="1"/>
      <protection/>
    </xf>
    <xf numFmtId="0" fontId="15" fillId="0" borderId="13" xfId="22" applyFont="1" applyBorder="1" applyAlignment="1">
      <alignment horizontal="left" vertical="center" wrapText="1"/>
      <protection/>
    </xf>
    <xf numFmtId="0" fontId="13" fillId="3" borderId="8" xfId="22" applyFont="1" applyFill="1" applyBorder="1" applyAlignment="1">
      <alignment horizontal="center" vertical="center" wrapText="1"/>
      <protection/>
    </xf>
    <xf numFmtId="0" fontId="7" fillId="2" borderId="9" xfId="22" applyFont="1" applyFill="1" applyBorder="1" applyAlignment="1">
      <alignment horizontal="left" vertical="center"/>
      <protection/>
    </xf>
    <xf numFmtId="0" fontId="7" fillId="4" borderId="9" xfId="22" applyFont="1" applyFill="1" applyBorder="1" applyAlignment="1">
      <alignment horizontal="left" vertical="center" wrapText="1"/>
      <protection/>
    </xf>
    <xf numFmtId="164" fontId="21" fillId="5" borderId="18" xfId="22" applyNumberFormat="1" applyFont="1" applyFill="1" applyBorder="1" applyAlignment="1">
      <alignment horizontal="right"/>
      <protection/>
    </xf>
    <xf numFmtId="164" fontId="21" fillId="5" borderId="13" xfId="22" applyNumberFormat="1" applyFont="1" applyFill="1" applyBorder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ledek2" xfId="20"/>
    <cellStyle name="Normální 2" xfId="21"/>
    <cellStyle name="Excel Built-in Explanatory Text" xfId="22"/>
  </cellStyles>
  <dxfs count="9">
    <dxf>
      <font>
        <b val="0"/>
        <i val="0"/>
        <sz val="10"/>
        <name val="Arial"/>
        <color rgb="FF006600"/>
      </font>
      <fill>
        <patternFill>
          <bgColor rgb="FFCCFFCC"/>
        </patternFill>
      </fill>
      <border/>
    </dxf>
    <dxf>
      <font>
        <sz val="11"/>
        <name val="Arial"/>
        <color rgb="FF000000"/>
      </font>
      <alignment horizontal="general" vertical="bottom" textRotation="0" wrapText="1" shrinkToFit="1" readingOrder="0"/>
      <border/>
    </dxf>
    <dxf>
      <font>
        <b val="0"/>
        <i val="0"/>
        <sz val="10"/>
        <name val="Arial"/>
        <color rgb="FF006600"/>
      </font>
      <fill>
        <patternFill>
          <bgColor rgb="FFCCFFCC"/>
        </patternFill>
      </fill>
      <border/>
    </dxf>
    <dxf>
      <font>
        <b/>
        <i/>
        <u val="single"/>
        <sz val="11"/>
        <name val="Arial"/>
        <color rgb="FF000000"/>
      </font>
      <border/>
    </dxf>
    <dxf>
      <font>
        <sz val="11"/>
        <name val="Arial"/>
        <color rgb="FF000000"/>
      </font>
      <alignment horizontal="general" vertical="bottom" textRotation="0" wrapText="1" shrinkToFit="1" readingOrder="0"/>
      <border/>
    </dxf>
    <dxf>
      <font>
        <b val="0"/>
        <i val="0"/>
        <sz val="10"/>
        <name val="Arial"/>
        <color rgb="FF006600"/>
      </font>
      <fill>
        <patternFill>
          <bgColor rgb="FFCCFFCC"/>
        </patternFill>
      </fill>
      <border/>
    </dxf>
    <dxf>
      <font>
        <b/>
        <i/>
        <u val="single"/>
        <sz val="11"/>
        <name val="Arial"/>
        <color rgb="FF000000"/>
      </font>
      <numFmt numFmtId="164" formatCode="#,##0.00\ [$Kč-405];[Red]\-#,##0.00\ [$Kč-405]"/>
      <border/>
    </dxf>
    <dxf>
      <font>
        <b val="0"/>
        <i val="0"/>
        <sz val="10"/>
        <name val="Arial"/>
        <color rgb="FF006600"/>
      </font>
      <fill>
        <patternFill>
          <bgColor rgb="FFCCFFCC"/>
        </patternFill>
      </fill>
      <border/>
    </dxf>
    <dxf>
      <font>
        <sz val="11"/>
        <name val="Arial"/>
        <color rgb="FF000000"/>
      </font>
      <alignment horizontal="general" vertical="bottom" textRotation="0" wrapText="1" shrinkToFi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2E2E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41"/>
  <sheetViews>
    <sheetView tabSelected="1" view="pageBreakPreview" zoomScale="95" zoomScaleSheetLayoutView="95" zoomScalePageLayoutView="95" workbookViewId="0" topLeftCell="A1">
      <selection activeCell="E31" sqref="E31"/>
    </sheetView>
  </sheetViews>
  <sheetFormatPr defaultColWidth="10.50390625" defaultRowHeight="14.25"/>
  <cols>
    <col min="1" max="5" width="10.50390625" style="15" customWidth="1"/>
    <col min="6" max="6" width="9.625" style="15" customWidth="1"/>
    <col min="7" max="7" width="14.50390625" style="15" customWidth="1"/>
    <col min="8" max="8" width="15.375" style="15" customWidth="1"/>
  </cols>
  <sheetData>
    <row r="2" spans="1:8" ht="14.25">
      <c r="A2" s="14" t="s">
        <v>0</v>
      </c>
      <c r="B2" s="14"/>
      <c r="C2" s="14"/>
      <c r="D2" s="14"/>
      <c r="E2" s="16"/>
      <c r="F2" s="16"/>
      <c r="G2" s="16"/>
      <c r="H2" s="16"/>
    </row>
    <row r="3" spans="1:8" ht="14.25">
      <c r="A3" s="13" t="s">
        <v>1</v>
      </c>
      <c r="B3" s="13"/>
      <c r="C3" s="13"/>
      <c r="D3" s="13"/>
      <c r="E3" s="13"/>
      <c r="F3" s="13"/>
      <c r="G3" s="13"/>
      <c r="H3" s="18"/>
    </row>
    <row r="4" spans="1:8" ht="14.25">
      <c r="A4" s="12"/>
      <c r="B4" s="12"/>
      <c r="C4" s="12"/>
      <c r="D4" s="12"/>
      <c r="E4" s="12"/>
      <c r="F4" s="12"/>
      <c r="G4" s="12"/>
      <c r="H4" s="18"/>
    </row>
    <row r="5" spans="1:8" ht="14.25">
      <c r="A5" s="20"/>
      <c r="B5" s="20"/>
      <c r="C5" s="20"/>
      <c r="D5" s="20"/>
      <c r="E5" s="20"/>
      <c r="F5" s="20"/>
      <c r="G5" s="20"/>
      <c r="H5" s="20"/>
    </row>
    <row r="6" spans="1:8" ht="14.25">
      <c r="A6" s="14" t="s">
        <v>2</v>
      </c>
      <c r="B6" s="14"/>
      <c r="C6" s="14"/>
      <c r="D6" s="14"/>
      <c r="E6" s="21"/>
      <c r="F6" s="21"/>
      <c r="G6" s="21"/>
      <c r="H6" s="21"/>
    </row>
    <row r="7" spans="1:8" ht="14.25">
      <c r="A7" s="13" t="s">
        <v>3</v>
      </c>
      <c r="B7" s="13"/>
      <c r="C7" s="13"/>
      <c r="D7" s="13"/>
      <c r="E7" s="13"/>
      <c r="F7" s="13" t="s">
        <v>4</v>
      </c>
      <c r="G7" s="13"/>
      <c r="H7" s="13"/>
    </row>
    <row r="8" spans="1:8" ht="14.25">
      <c r="A8" s="13" t="s">
        <v>5</v>
      </c>
      <c r="B8" s="13"/>
      <c r="C8" s="13"/>
      <c r="D8" s="13"/>
      <c r="E8" s="13"/>
      <c r="F8" s="13"/>
      <c r="G8" s="13"/>
      <c r="H8" s="13"/>
    </row>
    <row r="9" spans="1:8" ht="14.25">
      <c r="A9" s="13"/>
      <c r="B9" s="13"/>
      <c r="C9" s="13"/>
      <c r="D9" s="13"/>
      <c r="E9" s="13"/>
      <c r="F9" s="13"/>
      <c r="G9" s="13"/>
      <c r="H9" s="13"/>
    </row>
    <row r="10" spans="1:8" ht="14.25">
      <c r="A10" s="13"/>
      <c r="B10" s="13"/>
      <c r="C10" s="13"/>
      <c r="D10" s="13"/>
      <c r="E10" s="13"/>
      <c r="F10" s="13"/>
      <c r="G10" s="13"/>
      <c r="H10" s="13"/>
    </row>
    <row r="11" spans="1:8" ht="14.25">
      <c r="A11" s="13"/>
      <c r="B11" s="13"/>
      <c r="C11" s="13"/>
      <c r="D11" s="13"/>
      <c r="E11" s="13"/>
      <c r="F11" s="13"/>
      <c r="G11" s="13"/>
      <c r="H11" s="13"/>
    </row>
    <row r="12" spans="1:8" ht="14.25">
      <c r="A12" s="20"/>
      <c r="B12" s="20"/>
      <c r="C12" s="20"/>
      <c r="D12" s="20"/>
      <c r="E12" s="20"/>
      <c r="F12" s="20"/>
      <c r="G12" s="20"/>
      <c r="H12" s="20"/>
    </row>
    <row r="13" spans="1:8" ht="14.25">
      <c r="A13" s="14" t="s">
        <v>6</v>
      </c>
      <c r="B13" s="14"/>
      <c r="C13" s="14"/>
      <c r="D13" s="14"/>
      <c r="E13" s="16"/>
      <c r="F13" s="16"/>
      <c r="G13" s="16"/>
      <c r="H13" s="16"/>
    </row>
    <row r="14" spans="1:8" ht="14.25">
      <c r="A14" s="13" t="s">
        <v>7</v>
      </c>
      <c r="B14" s="13"/>
      <c r="C14" s="13"/>
      <c r="D14" s="13"/>
      <c r="E14" s="13"/>
      <c r="F14" s="13"/>
      <c r="G14" s="13"/>
      <c r="H14" s="18"/>
    </row>
    <row r="15" spans="1:8" ht="14.25">
      <c r="A15" s="12" t="s">
        <v>8</v>
      </c>
      <c r="B15" s="12"/>
      <c r="C15" s="12"/>
      <c r="D15" s="12"/>
      <c r="E15" s="12"/>
      <c r="F15" s="12"/>
      <c r="G15" s="12"/>
      <c r="H15"/>
    </row>
    <row r="16" spans="1:8" ht="14.25">
      <c r="A16"/>
      <c r="B16"/>
      <c r="C16"/>
      <c r="D16"/>
      <c r="E16"/>
      <c r="F16"/>
      <c r="G16"/>
      <c r="H16" s="18"/>
    </row>
    <row r="17" spans="1:8" ht="14.25">
      <c r="A17" s="11"/>
      <c r="B17" s="11"/>
      <c r="C17" s="11"/>
      <c r="D17" s="11"/>
      <c r="E17" s="11"/>
      <c r="F17" s="11"/>
      <c r="G17" s="11"/>
      <c r="H17" s="22"/>
    </row>
    <row r="18" spans="1:4" ht="14.25">
      <c r="A18" s="10" t="s">
        <v>9</v>
      </c>
      <c r="B18" s="10"/>
      <c r="C18" s="13" t="s">
        <v>10</v>
      </c>
      <c r="D18" s="13"/>
    </row>
    <row r="19" spans="1:4" ht="14.25">
      <c r="A19" s="10" t="s">
        <v>11</v>
      </c>
      <c r="B19" s="10" t="s">
        <v>11</v>
      </c>
      <c r="C19" s="19" t="s">
        <v>12</v>
      </c>
      <c r="D19" s="17"/>
    </row>
    <row r="20" spans="1:8" ht="14.25">
      <c r="A20" s="10" t="s">
        <v>13</v>
      </c>
      <c r="B20" s="10"/>
      <c r="C20" s="19" t="s">
        <v>14</v>
      </c>
      <c r="D20" s="19"/>
      <c r="E20"/>
      <c r="F20"/>
      <c r="G20" s="19"/>
      <c r="H20" s="19"/>
    </row>
    <row r="21" spans="1:8" ht="14.25">
      <c r="A21" s="10" t="s">
        <v>15</v>
      </c>
      <c r="B21" s="10"/>
      <c r="C21" s="17" t="s">
        <v>16</v>
      </c>
      <c r="D21" s="19"/>
      <c r="F21" s="19"/>
      <c r="G21" s="19"/>
      <c r="H21" s="19"/>
    </row>
    <row r="22" spans="1:8" ht="14.25">
      <c r="A22" s="9"/>
      <c r="B22" s="9"/>
      <c r="C22" s="9"/>
      <c r="D22" s="9"/>
      <c r="E22" s="9"/>
      <c r="F22" s="9"/>
      <c r="G22" s="9"/>
      <c r="H22" s="23"/>
    </row>
    <row r="23" spans="1:8" ht="14.25">
      <c r="A23" s="8"/>
      <c r="B23" s="8"/>
      <c r="C23" s="8"/>
      <c r="D23" s="8"/>
      <c r="E23" s="8"/>
      <c r="F23" s="8"/>
      <c r="G23" s="8"/>
      <c r="H23" s="24"/>
    </row>
    <row r="24" spans="1:8" ht="14.25">
      <c r="A24"/>
      <c r="B24"/>
      <c r="C24"/>
      <c r="D24"/>
      <c r="E24"/>
      <c r="F24"/>
      <c r="G24"/>
      <c r="H24"/>
    </row>
    <row r="25" spans="1:8" ht="14.25">
      <c r="A25" s="7" t="s">
        <v>17</v>
      </c>
      <c r="B25" s="7"/>
      <c r="C25" s="7" t="s">
        <v>18</v>
      </c>
      <c r="D25" s="7"/>
      <c r="E25" s="7"/>
      <c r="F25" s="7"/>
      <c r="G25" s="7"/>
      <c r="H25" s="25"/>
    </row>
    <row r="26" spans="1:8" ht="14.25">
      <c r="A26" s="6" t="str">
        <f>SO301!C4</f>
        <v>SO 301 - Odvodnění ploch</v>
      </c>
      <c r="B26" s="6"/>
      <c r="C26" s="6"/>
      <c r="D26" s="5" t="str">
        <f>SO301!C6</f>
        <v>odvodnění - přípojka</v>
      </c>
      <c r="E26" s="5"/>
      <c r="F26" s="5"/>
      <c r="G26" s="5"/>
      <c r="H26" s="26">
        <f>SO301!F29</f>
        <v>0</v>
      </c>
    </row>
    <row r="27" spans="1:8" ht="14.25">
      <c r="A27" s="6" t="str">
        <f>SO302!C4</f>
        <v>SO 302 – Rozvod vody</v>
      </c>
      <c r="B27" s="6"/>
      <c r="C27" s="6"/>
      <c r="D27" s="5" t="str">
        <f>SO302!C6</f>
        <v>vodovod v zemi</v>
      </c>
      <c r="E27" s="5"/>
      <c r="F27" s="5"/>
      <c r="G27" s="5"/>
      <c r="H27" s="26">
        <f>SO302!F14</f>
        <v>0</v>
      </c>
    </row>
    <row r="28" spans="1:8" ht="14.25">
      <c r="A28"/>
      <c r="B28"/>
      <c r="C28"/>
      <c r="D28"/>
      <c r="E28"/>
      <c r="F28"/>
      <c r="G28"/>
      <c r="H28"/>
    </row>
    <row r="29" spans="1:8" ht="14.25">
      <c r="A29"/>
      <c r="B29"/>
      <c r="C29"/>
      <c r="D29"/>
      <c r="E29"/>
      <c r="F29"/>
      <c r="G29"/>
      <c r="H29"/>
    </row>
    <row r="30" spans="1:8" ht="14.25">
      <c r="A30"/>
      <c r="B30"/>
      <c r="C30"/>
      <c r="D30"/>
      <c r="E30"/>
      <c r="F30"/>
      <c r="G30"/>
      <c r="H30"/>
    </row>
    <row r="31" spans="1:8" ht="14.25">
      <c r="A31"/>
      <c r="B31"/>
      <c r="C31"/>
      <c r="D31"/>
      <c r="E31"/>
      <c r="F31"/>
      <c r="G31"/>
      <c r="H31"/>
    </row>
    <row r="32" spans="1:8" ht="14.25">
      <c r="A32"/>
      <c r="B32"/>
      <c r="C32"/>
      <c r="D32"/>
      <c r="E32"/>
      <c r="F32"/>
      <c r="G32"/>
      <c r="H32"/>
    </row>
    <row r="33" spans="1:8" ht="14.25">
      <c r="A33"/>
      <c r="B33"/>
      <c r="C33"/>
      <c r="D33"/>
      <c r="E33"/>
      <c r="F33"/>
      <c r="G33"/>
      <c r="H33"/>
    </row>
    <row r="34" spans="1:8" ht="14.25">
      <c r="A34"/>
      <c r="B34"/>
      <c r="C34"/>
      <c r="D34"/>
      <c r="E34"/>
      <c r="F34"/>
      <c r="G34"/>
      <c r="H34"/>
    </row>
    <row r="35" spans="1:8" ht="14.25">
      <c r="A35"/>
      <c r="B35"/>
      <c r="C35"/>
      <c r="D35"/>
      <c r="E35"/>
      <c r="F35"/>
      <c r="G35"/>
      <c r="H35"/>
    </row>
    <row r="36" spans="1:8" ht="14.25">
      <c r="A36" s="27" t="s">
        <v>19</v>
      </c>
      <c r="B36" s="27"/>
      <c r="C36" s="27"/>
      <c r="D36" s="27"/>
      <c r="E36" s="27"/>
      <c r="F36" s="28"/>
      <c r="G36" s="28"/>
      <c r="H36" s="29">
        <f>SUM(H26:H33)</f>
        <v>0</v>
      </c>
    </row>
    <row r="38" spans="1:8" ht="14.25">
      <c r="A38" s="4" t="s">
        <v>20</v>
      </c>
      <c r="B38" s="4"/>
      <c r="C38" s="4"/>
      <c r="D38" s="4"/>
      <c r="E38" s="4"/>
      <c r="F38" s="4"/>
      <c r="G38" s="4"/>
      <c r="H38" s="30"/>
    </row>
    <row r="39" spans="1:8" ht="15.75" customHeight="1">
      <c r="A39" s="3" t="s">
        <v>21</v>
      </c>
      <c r="B39" s="3"/>
      <c r="C39" s="3"/>
      <c r="D39" s="3"/>
      <c r="E39" s="3"/>
      <c r="F39" s="3"/>
      <c r="G39" s="3"/>
      <c r="H39" s="31"/>
    </row>
    <row r="40" spans="1:8" ht="15.75" customHeight="1">
      <c r="A40" s="3" t="s">
        <v>22</v>
      </c>
      <c r="B40" s="3"/>
      <c r="C40" s="3"/>
      <c r="D40" s="3"/>
      <c r="E40" s="3"/>
      <c r="F40" s="3"/>
      <c r="G40" s="3"/>
      <c r="H40" s="31"/>
    </row>
    <row r="41" spans="1:8" ht="14.25">
      <c r="A41" s="2"/>
      <c r="B41" s="2"/>
      <c r="C41" s="2"/>
      <c r="D41" s="2"/>
      <c r="E41" s="2"/>
      <c r="F41" s="2"/>
      <c r="G41" s="2"/>
      <c r="H41" s="32"/>
    </row>
  </sheetData>
  <mergeCells count="34">
    <mergeCell ref="A41:G41"/>
    <mergeCell ref="A27:C27"/>
    <mergeCell ref="D27:G27"/>
    <mergeCell ref="A38:G38"/>
    <mergeCell ref="A39:G39"/>
    <mergeCell ref="A40:G40"/>
    <mergeCell ref="A21:B21"/>
    <mergeCell ref="A22:G22"/>
    <mergeCell ref="A23:G23"/>
    <mergeCell ref="A25:G25"/>
    <mergeCell ref="A26:C26"/>
    <mergeCell ref="D26:G26"/>
    <mergeCell ref="A17:G17"/>
    <mergeCell ref="A18:B18"/>
    <mergeCell ref="C18:D18"/>
    <mergeCell ref="A19:B19"/>
    <mergeCell ref="A20:B20"/>
    <mergeCell ref="A11:D11"/>
    <mergeCell ref="E11:H11"/>
    <mergeCell ref="A13:D13"/>
    <mergeCell ref="A14:G14"/>
    <mergeCell ref="A15:G15"/>
    <mergeCell ref="A8:D8"/>
    <mergeCell ref="E8:H8"/>
    <mergeCell ref="A9:D9"/>
    <mergeCell ref="E9:H9"/>
    <mergeCell ref="A10:D10"/>
    <mergeCell ref="E10:H10"/>
    <mergeCell ref="A2:D2"/>
    <mergeCell ref="A3:G3"/>
    <mergeCell ref="A4:G4"/>
    <mergeCell ref="A6:D6"/>
    <mergeCell ref="A7:D7"/>
    <mergeCell ref="E7:H7"/>
  </mergeCells>
  <printOptions/>
  <pageMargins left="0.7875" right="0.39375" top="0.39375" bottom="0.39375" header="0.511811023622047" footer="0.511811023622047"/>
  <pageSetup fitToHeight="5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E2E2"/>
    <pageSetUpPr fitToPage="1"/>
  </sheetPr>
  <dimension ref="A1:J30"/>
  <sheetViews>
    <sheetView view="pageBreakPreview" zoomScale="95" zoomScaleSheetLayoutView="95" zoomScalePageLayoutView="95" workbookViewId="0" topLeftCell="A1">
      <selection activeCell="E27" sqref="E27"/>
    </sheetView>
  </sheetViews>
  <sheetFormatPr defaultColWidth="10.50390625" defaultRowHeight="14.25"/>
  <cols>
    <col min="1" max="1" width="3.50390625" style="33" customWidth="1"/>
    <col min="2" max="2" width="35.125" style="33" customWidth="1"/>
    <col min="3" max="3" width="4.50390625" style="33" customWidth="1"/>
    <col min="4" max="4" width="7.25390625" style="34" customWidth="1"/>
    <col min="5" max="5" width="8.50390625" style="33" customWidth="1"/>
    <col min="6" max="6" width="12.00390625" style="33" customWidth="1"/>
    <col min="7" max="7" width="9.875" style="33" customWidth="1"/>
    <col min="8" max="8" width="9.75390625" style="33" customWidth="1"/>
    <col min="9" max="9" width="9.50390625" style="35" customWidth="1"/>
    <col min="10" max="10" width="9.00390625" style="35" customWidth="1"/>
    <col min="11" max="14" width="7.625" style="33" customWidth="1"/>
  </cols>
  <sheetData>
    <row r="1" spans="2:6" ht="14.25" customHeight="1">
      <c r="B1" s="36"/>
      <c r="C1" s="36"/>
      <c r="D1" s="37"/>
      <c r="E1" s="36"/>
      <c r="F1" s="36"/>
    </row>
    <row r="2" spans="1:10" ht="14.2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8"/>
      <c r="B3" s="39" t="s">
        <v>24</v>
      </c>
      <c r="C3" s="114" t="str">
        <f>'SO301 KP'!C3</f>
        <v>Město Šlapanice - Rozšíření hřbitova</v>
      </c>
      <c r="D3" s="114"/>
      <c r="E3" s="114"/>
      <c r="F3" s="114"/>
      <c r="G3" s="114"/>
      <c r="H3" s="114"/>
      <c r="I3" s="114"/>
      <c r="J3" s="114"/>
    </row>
    <row r="4" spans="1:10" ht="15">
      <c r="A4" s="38"/>
      <c r="B4" s="39"/>
      <c r="C4" s="114" t="str">
        <f>'SO301 KP'!C4</f>
        <v>SO 301 - Odvodnění ploch</v>
      </c>
      <c r="D4" s="114"/>
      <c r="E4" s="114"/>
      <c r="F4" s="114"/>
      <c r="G4" s="114"/>
      <c r="H4" s="114"/>
      <c r="I4" s="114"/>
      <c r="J4" s="114"/>
    </row>
    <row r="5" spans="1:10" ht="15">
      <c r="A5" s="40"/>
      <c r="B5" s="41" t="s">
        <v>25</v>
      </c>
      <c r="C5" s="115">
        <f>'SO301 KP'!C5</f>
        <v>0</v>
      </c>
      <c r="D5" s="115"/>
      <c r="E5" s="115"/>
      <c r="F5" s="115"/>
      <c r="G5" s="115"/>
      <c r="H5" s="115"/>
      <c r="I5" s="115"/>
      <c r="J5" s="115"/>
    </row>
    <row r="6" spans="1:10" ht="15">
      <c r="A6" s="40"/>
      <c r="B6" s="42"/>
      <c r="C6" s="115" t="str">
        <f>'SO301 KP'!C6</f>
        <v>odvodnění - přípojka</v>
      </c>
      <c r="D6" s="115"/>
      <c r="E6" s="115"/>
      <c r="F6" s="115"/>
      <c r="G6" s="115"/>
      <c r="H6" s="115"/>
      <c r="I6" s="115"/>
      <c r="J6" s="115"/>
    </row>
    <row r="7" spans="1:10" ht="14.25">
      <c r="A7" s="43" t="s">
        <v>26</v>
      </c>
      <c r="B7" s="116" t="s">
        <v>27</v>
      </c>
      <c r="C7" s="116"/>
      <c r="D7" s="116"/>
      <c r="E7" s="116"/>
      <c r="F7" s="44" t="s">
        <v>28</v>
      </c>
      <c r="G7" s="117"/>
      <c r="H7" s="117"/>
      <c r="I7" s="117"/>
      <c r="J7" s="117"/>
    </row>
    <row r="8" spans="1:10" ht="15.75">
      <c r="A8" s="118" t="str">
        <f>'SO301 KP'!C6</f>
        <v>odvodnění - přípojka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5.75">
      <c r="A9" s="45">
        <f>'SO301 KP'!A8</f>
        <v>1</v>
      </c>
      <c r="B9" s="45" t="str">
        <f>'SO301 KP'!B8</f>
        <v>POTRUBÍ</v>
      </c>
      <c r="C9" s="46"/>
      <c r="D9" s="46"/>
      <c r="E9" s="47"/>
      <c r="F9" s="48">
        <f>'SO301 KP'!F14</f>
        <v>0</v>
      </c>
      <c r="G9" s="119"/>
      <c r="H9" s="119"/>
      <c r="I9" s="119"/>
      <c r="J9" s="119"/>
    </row>
    <row r="10" spans="1:10" ht="15.75">
      <c r="A10" s="49">
        <f>'SO301 KP'!A15</f>
        <v>4</v>
      </c>
      <c r="B10" s="49" t="str">
        <f>'SO301 KP'!B15</f>
        <v>OSTATNÍ</v>
      </c>
      <c r="C10" s="46"/>
      <c r="D10" s="46"/>
      <c r="E10" s="47"/>
      <c r="F10" s="48">
        <f>'SO301 KP'!F23</f>
        <v>0</v>
      </c>
      <c r="G10" s="119"/>
      <c r="H10" s="119"/>
      <c r="I10" s="119"/>
      <c r="J10" s="119"/>
    </row>
    <row r="11" spans="1:10" ht="15.75">
      <c r="A11" s="49">
        <f>'SO301 KP'!A24</f>
        <v>6</v>
      </c>
      <c r="B11" s="49" t="str">
        <f>'SO301 KP'!B24</f>
        <v>Šachty</v>
      </c>
      <c r="C11" s="46"/>
      <c r="D11" s="46"/>
      <c r="E11" s="47"/>
      <c r="F11" s="48">
        <f>'SO301 KP'!F27</f>
        <v>0</v>
      </c>
      <c r="G11" s="119"/>
      <c r="H11" s="119"/>
      <c r="I11" s="119"/>
      <c r="J11" s="119"/>
    </row>
    <row r="12" spans="1:10" ht="15.75">
      <c r="A12" s="50">
        <f>'SO301 KP'!A28</f>
        <v>9</v>
      </c>
      <c r="B12" s="50" t="str">
        <f>'SO301 KP'!B28</f>
        <v>ZEMNÍ PRÁCE</v>
      </c>
      <c r="C12" s="46"/>
      <c r="D12" s="46"/>
      <c r="E12" s="47"/>
      <c r="F12" s="48">
        <f>'SO301 KP'!F46</f>
        <v>0</v>
      </c>
      <c r="G12" s="119"/>
      <c r="H12" s="119"/>
      <c r="I12" s="119"/>
      <c r="J12" s="119"/>
    </row>
    <row r="13" spans="1:10" ht="15.75">
      <c r="A13" s="118" t="str">
        <f>'SO301 K'!C6</f>
        <v>odvodnění - sjezd - kanalizace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5.75">
      <c r="A14" s="45">
        <f>'SO301 K'!A8</f>
        <v>1</v>
      </c>
      <c r="B14" s="45" t="str">
        <f>'SO301 K'!B8</f>
        <v>POTRUBÍ</v>
      </c>
      <c r="C14" s="46"/>
      <c r="D14" s="46"/>
      <c r="E14" s="47"/>
      <c r="F14" s="48">
        <f>'SO301 K'!F12</f>
        <v>0</v>
      </c>
      <c r="G14" s="119"/>
      <c r="H14" s="119"/>
      <c r="I14" s="119"/>
      <c r="J14" s="119"/>
    </row>
    <row r="15" spans="1:10" ht="15.75">
      <c r="A15" s="49">
        <f>'SO301 K'!A13</f>
        <v>4</v>
      </c>
      <c r="B15" s="49" t="str">
        <f>'SO301 K'!B13</f>
        <v>OSTATNÍ</v>
      </c>
      <c r="C15" s="46"/>
      <c r="D15" s="46"/>
      <c r="E15" s="47"/>
      <c r="F15" s="48">
        <f>'SO301 K'!F17</f>
        <v>0</v>
      </c>
      <c r="G15" s="119"/>
      <c r="H15" s="119"/>
      <c r="I15" s="119"/>
      <c r="J15" s="119"/>
    </row>
    <row r="16" spans="1:10" ht="15.75">
      <c r="A16" s="50">
        <f>'SO301 K'!A18</f>
        <v>5</v>
      </c>
      <c r="B16" s="50" t="str">
        <f>'SO301 K'!B18</f>
        <v>Šachty</v>
      </c>
      <c r="C16" s="46"/>
      <c r="D16" s="46"/>
      <c r="E16" s="47"/>
      <c r="F16" s="48">
        <f>'SO301 K'!F21</f>
        <v>0</v>
      </c>
      <c r="G16" s="119"/>
      <c r="H16" s="119"/>
      <c r="I16" s="119"/>
      <c r="J16" s="119"/>
    </row>
    <row r="17" spans="1:10" ht="15.75">
      <c r="A17" s="50">
        <f>'SO301 K'!A22</f>
        <v>8</v>
      </c>
      <c r="B17" s="50" t="str">
        <f>'SO301 K'!B22</f>
        <v>ZEMNÍ PRÁCE</v>
      </c>
      <c r="C17" s="46"/>
      <c r="D17" s="46"/>
      <c r="E17" s="47"/>
      <c r="F17" s="48">
        <f>'SO301 K'!F34</f>
        <v>0</v>
      </c>
      <c r="G17" s="119"/>
      <c r="H17" s="119"/>
      <c r="I17" s="119"/>
      <c r="J17" s="119"/>
    </row>
    <row r="18" spans="1:10" ht="15.75">
      <c r="A18" s="118" t="str">
        <f>'SO301 VSAK'!C6</f>
        <v>odvodnění - sjezd - vsak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15.75">
      <c r="A19" s="50">
        <f>'SO301 VSAK'!A8</f>
        <v>14</v>
      </c>
      <c r="B19" s="50" t="str">
        <f>'SO301 VSAK'!B8</f>
        <v>RETENČNÍ NÁDRŽE</v>
      </c>
      <c r="C19" s="46"/>
      <c r="D19" s="46"/>
      <c r="E19" s="47"/>
      <c r="F19" s="48">
        <f>'SO301 VSAK'!F13</f>
        <v>0</v>
      </c>
      <c r="G19" s="119"/>
      <c r="H19" s="119"/>
      <c r="I19" s="119"/>
      <c r="J19" s="119"/>
    </row>
    <row r="20" spans="1:10" ht="15.75">
      <c r="A20" s="50">
        <f>'SO301 VSAK'!A14</f>
        <v>15</v>
      </c>
      <c r="B20" s="50" t="str">
        <f>'SO301 VSAK'!B14</f>
        <v>ZEMNÍ PRÁCE</v>
      </c>
      <c r="C20" s="46"/>
      <c r="D20" s="46"/>
      <c r="E20" s="47"/>
      <c r="F20" s="48">
        <f>'SO301 VSAK'!F22</f>
        <v>0</v>
      </c>
      <c r="G20" s="119"/>
      <c r="H20" s="119"/>
      <c r="I20" s="119"/>
      <c r="J20" s="119"/>
    </row>
    <row r="21" spans="1:10" ht="14.25">
      <c r="A21"/>
      <c r="B21"/>
      <c r="C21"/>
      <c r="D21"/>
      <c r="E21"/>
      <c r="F21"/>
      <c r="G21"/>
      <c r="H21"/>
      <c r="I21"/>
      <c r="J21"/>
    </row>
    <row r="22" spans="1:10" ht="14.25">
      <c r="A22"/>
      <c r="B22"/>
      <c r="C22"/>
      <c r="D22"/>
      <c r="E22"/>
      <c r="F22"/>
      <c r="G22"/>
      <c r="H22"/>
      <c r="I22"/>
      <c r="J22"/>
    </row>
    <row r="23" spans="1:10" ht="14.25">
      <c r="A23"/>
      <c r="B23"/>
      <c r="C23"/>
      <c r="D23"/>
      <c r="E23"/>
      <c r="F23"/>
      <c r="G23"/>
      <c r="H23"/>
      <c r="I23"/>
      <c r="J23"/>
    </row>
    <row r="24" spans="1:10" ht="14.25">
      <c r="A24"/>
      <c r="B24"/>
      <c r="C24"/>
      <c r="D24"/>
      <c r="E24"/>
      <c r="F24"/>
      <c r="G24"/>
      <c r="H24"/>
      <c r="I24"/>
      <c r="J24"/>
    </row>
    <row r="25" spans="1:10" ht="14.25">
      <c r="A25"/>
      <c r="B25"/>
      <c r="C25"/>
      <c r="D25"/>
      <c r="E25"/>
      <c r="F25"/>
      <c r="G25"/>
      <c r="H25"/>
      <c r="I25"/>
      <c r="J25"/>
    </row>
    <row r="26" spans="1:10" ht="14.25">
      <c r="A26"/>
      <c r="B26"/>
      <c r="C26"/>
      <c r="D26"/>
      <c r="E26"/>
      <c r="F26"/>
      <c r="G26"/>
      <c r="H26"/>
      <c r="I26"/>
      <c r="J26"/>
    </row>
    <row r="27" spans="1:10" ht="14.25">
      <c r="A27"/>
      <c r="B27"/>
      <c r="C27"/>
      <c r="D27"/>
      <c r="E27"/>
      <c r="F27"/>
      <c r="G27"/>
      <c r="H27"/>
      <c r="I27"/>
      <c r="J27"/>
    </row>
    <row r="28" spans="1:10" ht="14.25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ht="15.75">
      <c r="A29" s="51"/>
      <c r="B29" s="52" t="s">
        <v>29</v>
      </c>
      <c r="C29" s="53"/>
      <c r="D29" s="53"/>
      <c r="E29" s="54"/>
      <c r="F29" s="55">
        <f>SUM(F9:F27)</f>
        <v>0</v>
      </c>
      <c r="G29" s="121"/>
      <c r="H29" s="121"/>
      <c r="I29" s="121"/>
      <c r="J29" s="121"/>
    </row>
    <row r="30" spans="1:10" ht="14.25">
      <c r="A30"/>
      <c r="B30"/>
      <c r="C30"/>
      <c r="D30"/>
      <c r="E30"/>
      <c r="F30"/>
      <c r="G30"/>
      <c r="H30"/>
      <c r="I30" s="56"/>
      <c r="J30" s="56"/>
    </row>
  </sheetData>
  <mergeCells count="22">
    <mergeCell ref="A28:J28"/>
    <mergeCell ref="G29:J29"/>
    <mergeCell ref="G16:J16"/>
    <mergeCell ref="G17:J17"/>
    <mergeCell ref="A18:J18"/>
    <mergeCell ref="G19:J19"/>
    <mergeCell ref="G20:J20"/>
    <mergeCell ref="G11:J11"/>
    <mergeCell ref="G12:J12"/>
    <mergeCell ref="A13:J13"/>
    <mergeCell ref="G14:J14"/>
    <mergeCell ref="G15:J15"/>
    <mergeCell ref="B7:E7"/>
    <mergeCell ref="G7:J7"/>
    <mergeCell ref="A8:J8"/>
    <mergeCell ref="G9:J9"/>
    <mergeCell ref="G10:J10"/>
    <mergeCell ref="A2:J2"/>
    <mergeCell ref="C3:J3"/>
    <mergeCell ref="C4:J4"/>
    <mergeCell ref="C5:J5"/>
    <mergeCell ref="C6:J6"/>
  </mergeCells>
  <printOptions/>
  <pageMargins left="0.7875" right="0.39375" top="0.39375" bottom="0.39375" header="0.511811023622047" footer="0.511811023622047"/>
  <pageSetup fitToHeight="5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72F"/>
    <pageSetUpPr fitToPage="1"/>
  </sheetPr>
  <dimension ref="A1:AD96"/>
  <sheetViews>
    <sheetView view="pageBreakPreview" zoomScale="95" zoomScaleSheetLayoutView="95" zoomScalePageLayoutView="95" workbookViewId="0" topLeftCell="A7">
      <selection activeCell="E42" sqref="E42"/>
    </sheetView>
  </sheetViews>
  <sheetFormatPr defaultColWidth="10.50390625" defaultRowHeight="14.25"/>
  <cols>
    <col min="1" max="1" width="3.50390625" style="33" customWidth="1"/>
    <col min="2" max="2" width="51.375" style="33" customWidth="1"/>
    <col min="3" max="3" width="4.50390625" style="33" customWidth="1"/>
    <col min="4" max="4" width="7.25390625" style="57" customWidth="1"/>
    <col min="5" max="5" width="8.50390625" style="58" customWidth="1"/>
    <col min="6" max="6" width="12.00390625" style="58" customWidth="1"/>
    <col min="7" max="7" width="9.875" style="33" customWidth="1"/>
    <col min="8" max="8" width="9.75390625" style="33" customWidth="1"/>
    <col min="9" max="9" width="9.50390625" style="59" customWidth="1"/>
    <col min="10" max="10" width="9.00390625" style="59" customWidth="1"/>
    <col min="11" max="30" width="7.625" style="33" customWidth="1"/>
  </cols>
  <sheetData>
    <row r="1" spans="1:6" ht="15.75">
      <c r="A1" s="60"/>
      <c r="B1" s="60"/>
      <c r="C1" s="60"/>
      <c r="D1" s="61"/>
      <c r="E1" s="62"/>
      <c r="F1" s="62"/>
    </row>
    <row r="2" spans="1:10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8"/>
      <c r="B3" s="39" t="s">
        <v>24</v>
      </c>
      <c r="C3" s="114" t="str">
        <f>KL!A3</f>
        <v>Město Šlapanice - Rozšíření hřbitova</v>
      </c>
      <c r="D3" s="114"/>
      <c r="E3" s="114"/>
      <c r="F3" s="114"/>
      <c r="G3" s="114"/>
      <c r="H3" s="114"/>
      <c r="I3" s="114"/>
      <c r="J3" s="114"/>
    </row>
    <row r="4" spans="1:10" ht="15">
      <c r="A4" s="38"/>
      <c r="B4" s="39"/>
      <c r="C4" s="114" t="str">
        <f>KL!A7</f>
        <v>SO 301 - Odvodnění ploch</v>
      </c>
      <c r="D4" s="114"/>
      <c r="E4" s="114"/>
      <c r="F4" s="114"/>
      <c r="G4" s="114"/>
      <c r="H4" s="114"/>
      <c r="I4" s="114"/>
      <c r="J4" s="114"/>
    </row>
    <row r="5" spans="1:10" ht="15">
      <c r="A5" s="40"/>
      <c r="B5" s="42" t="s">
        <v>25</v>
      </c>
      <c r="C5" s="122"/>
      <c r="D5" s="122"/>
      <c r="E5" s="122"/>
      <c r="F5" s="122"/>
      <c r="G5" s="122"/>
      <c r="H5" s="122"/>
      <c r="I5" s="122"/>
      <c r="J5" s="122"/>
    </row>
    <row r="6" spans="1:10" ht="15">
      <c r="A6" s="40"/>
      <c r="B6" s="42"/>
      <c r="C6" s="122" t="s">
        <v>30</v>
      </c>
      <c r="D6" s="122"/>
      <c r="E6" s="122"/>
      <c r="F6" s="122"/>
      <c r="G6" s="122"/>
      <c r="H6" s="122"/>
      <c r="I6" s="122"/>
      <c r="J6" s="122"/>
    </row>
    <row r="7" spans="1:30" ht="36">
      <c r="A7" s="63" t="s">
        <v>31</v>
      </c>
      <c r="B7" s="64" t="s">
        <v>32</v>
      </c>
      <c r="C7" s="64" t="s">
        <v>33</v>
      </c>
      <c r="D7" s="65" t="s">
        <v>34</v>
      </c>
      <c r="E7" s="44" t="s">
        <v>35</v>
      </c>
      <c r="F7" s="44" t="s">
        <v>36</v>
      </c>
      <c r="G7" s="66" t="s">
        <v>37</v>
      </c>
      <c r="H7" s="66" t="s">
        <v>38</v>
      </c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</row>
    <row r="8" spans="1:10" ht="17.1" customHeight="1">
      <c r="A8" s="69">
        <v>1</v>
      </c>
      <c r="B8" s="123" t="s">
        <v>39</v>
      </c>
      <c r="C8" s="123"/>
      <c r="D8" s="123"/>
      <c r="E8" s="123"/>
      <c r="F8" s="123"/>
      <c r="G8" s="123"/>
      <c r="H8" s="123"/>
      <c r="I8" s="123"/>
      <c r="J8" s="123"/>
    </row>
    <row r="9" spans="1:10" ht="15.75" customHeight="1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14.25">
      <c r="A10" s="70">
        <v>1</v>
      </c>
      <c r="B10" s="71" t="s">
        <v>41</v>
      </c>
      <c r="C10" s="72" t="s">
        <v>42</v>
      </c>
      <c r="D10" s="73">
        <v>3.63</v>
      </c>
      <c r="E10" s="124"/>
      <c r="F10" s="74">
        <f>ROUNDUP(D10*E10,1)</f>
        <v>0</v>
      </c>
      <c r="G10" s="75">
        <v>0.00593</v>
      </c>
      <c r="H10" s="76">
        <f>D10*G10</f>
        <v>0.0215259</v>
      </c>
      <c r="I10" s="77"/>
      <c r="J10" s="77"/>
    </row>
    <row r="11" spans="1:10" ht="14.25">
      <c r="A11" s="70">
        <f>A10+1</f>
        <v>2</v>
      </c>
      <c r="B11" s="71" t="s">
        <v>43</v>
      </c>
      <c r="C11" s="72" t="s">
        <v>42</v>
      </c>
      <c r="D11" s="73">
        <v>6.886</v>
      </c>
      <c r="E11" s="124"/>
      <c r="F11" s="74">
        <f>ROUNDUP(D11*E11,1)</f>
        <v>0</v>
      </c>
      <c r="G11" s="75">
        <v>0.0027</v>
      </c>
      <c r="H11" s="76">
        <f>D11*G11</f>
        <v>0.0185922</v>
      </c>
      <c r="I11" s="77"/>
      <c r="J11" s="77"/>
    </row>
    <row r="12" spans="1:10" ht="14.25">
      <c r="A12" s="70">
        <f>A11+1</f>
        <v>3</v>
      </c>
      <c r="B12" s="71" t="s">
        <v>44</v>
      </c>
      <c r="C12" s="72" t="s">
        <v>42</v>
      </c>
      <c r="D12" s="73">
        <v>3.63</v>
      </c>
      <c r="E12" s="125"/>
      <c r="F12" s="74">
        <f>ROUNDUP(D12*E12,1)</f>
        <v>0</v>
      </c>
      <c r="G12" s="75"/>
      <c r="H12" s="76"/>
      <c r="I12" s="77"/>
      <c r="J12" s="77"/>
    </row>
    <row r="13" spans="1:10" ht="14.25">
      <c r="A13" s="70">
        <f>A12+1</f>
        <v>4</v>
      </c>
      <c r="B13" s="71" t="s">
        <v>45</v>
      </c>
      <c r="C13" s="72" t="s">
        <v>42</v>
      </c>
      <c r="D13" s="73">
        <v>6.886</v>
      </c>
      <c r="E13" s="125"/>
      <c r="F13" s="74">
        <f>ROUNDUP(D13*E13,1)</f>
        <v>0</v>
      </c>
      <c r="G13" s="75"/>
      <c r="H13" s="76"/>
      <c r="I13" s="77"/>
      <c r="J13" s="77"/>
    </row>
    <row r="14" spans="1:10" ht="15.75">
      <c r="A14" s="51"/>
      <c r="B14" s="52" t="str">
        <f>CONCATENATE(B8," - ","CELKEM")</f>
        <v>POTRUBÍ - CELKEM</v>
      </c>
      <c r="C14" s="53"/>
      <c r="D14" s="78"/>
      <c r="E14" s="54"/>
      <c r="F14" s="79">
        <f>SUM(F10:F13)</f>
        <v>0</v>
      </c>
      <c r="G14" s="80"/>
      <c r="H14" s="81">
        <f>SUM(H10:H10)</f>
        <v>0.0215259</v>
      </c>
      <c r="I14" s="82"/>
      <c r="J14" s="83"/>
    </row>
    <row r="15" spans="1:10" ht="17.1" customHeight="1">
      <c r="A15" s="69">
        <v>4</v>
      </c>
      <c r="B15" s="123" t="s">
        <v>46</v>
      </c>
      <c r="C15" s="123"/>
      <c r="D15" s="123"/>
      <c r="E15" s="123"/>
      <c r="F15" s="123"/>
      <c r="G15" s="123"/>
      <c r="H15" s="123"/>
      <c r="I15" s="123"/>
      <c r="J15" s="123"/>
    </row>
    <row r="16" spans="1:10" ht="14.25">
      <c r="A16" s="70">
        <f aca="true" t="shared" si="0" ref="A16:A22">A15+1</f>
        <v>5</v>
      </c>
      <c r="B16" s="71" t="s">
        <v>47</v>
      </c>
      <c r="C16" s="72" t="s">
        <v>42</v>
      </c>
      <c r="D16" s="73">
        <v>3.63</v>
      </c>
      <c r="E16" s="125"/>
      <c r="F16" s="74">
        <f aca="true" t="shared" si="1" ref="F16:F22">ROUNDUP(D16*E16,1)</f>
        <v>0</v>
      </c>
      <c r="G16" s="75"/>
      <c r="H16" s="84"/>
      <c r="I16" s="77"/>
      <c r="J16" s="77"/>
    </row>
    <row r="17" spans="1:10" ht="14.25">
      <c r="A17" s="70">
        <f t="shared" si="0"/>
        <v>6</v>
      </c>
      <c r="B17" s="71" t="s">
        <v>48</v>
      </c>
      <c r="C17" s="72" t="s">
        <v>42</v>
      </c>
      <c r="D17" s="73">
        <v>6.886</v>
      </c>
      <c r="E17" s="125"/>
      <c r="F17" s="74">
        <f t="shared" si="1"/>
        <v>0</v>
      </c>
      <c r="G17" s="75"/>
      <c r="H17" s="84"/>
      <c r="I17" s="77"/>
      <c r="J17" s="77"/>
    </row>
    <row r="18" spans="1:10" ht="14.25">
      <c r="A18" s="70">
        <f t="shared" si="0"/>
        <v>7</v>
      </c>
      <c r="B18" s="71" t="s">
        <v>49</v>
      </c>
      <c r="C18" s="72" t="s">
        <v>50</v>
      </c>
      <c r="D18" s="73">
        <v>8</v>
      </c>
      <c r="E18" s="125"/>
      <c r="F18" s="74">
        <f t="shared" si="1"/>
        <v>0</v>
      </c>
      <c r="G18" s="75"/>
      <c r="H18" s="84"/>
      <c r="I18" s="77"/>
      <c r="J18" s="77"/>
    </row>
    <row r="19" spans="1:10" ht="14.25">
      <c r="A19" s="70">
        <f t="shared" si="0"/>
        <v>8</v>
      </c>
      <c r="B19" s="71" t="s">
        <v>51</v>
      </c>
      <c r="C19" s="72" t="s">
        <v>50</v>
      </c>
      <c r="D19" s="73">
        <v>16</v>
      </c>
      <c r="E19" s="125"/>
      <c r="F19" s="74">
        <f t="shared" si="1"/>
        <v>0</v>
      </c>
      <c r="G19" s="75"/>
      <c r="H19" s="84"/>
      <c r="I19" s="77"/>
      <c r="J19" s="77"/>
    </row>
    <row r="20" spans="1:10" ht="14.25">
      <c r="A20" s="70">
        <f t="shared" si="0"/>
        <v>9</v>
      </c>
      <c r="B20" s="71" t="s">
        <v>52</v>
      </c>
      <c r="C20" s="72" t="s">
        <v>53</v>
      </c>
      <c r="D20" s="73">
        <v>0.0215259</v>
      </c>
      <c r="E20" s="125"/>
      <c r="F20" s="74">
        <f t="shared" si="1"/>
        <v>0</v>
      </c>
      <c r="G20" s="75"/>
      <c r="H20" s="84"/>
      <c r="I20" s="77"/>
      <c r="J20" s="77"/>
    </row>
    <row r="21" spans="1:10" ht="14.25">
      <c r="A21" s="70">
        <f t="shared" si="0"/>
        <v>10</v>
      </c>
      <c r="B21" s="71" t="s">
        <v>54</v>
      </c>
      <c r="C21" s="72" t="s">
        <v>53</v>
      </c>
      <c r="D21" s="73">
        <v>0.0215259</v>
      </c>
      <c r="E21" s="125"/>
      <c r="F21" s="74">
        <f t="shared" si="1"/>
        <v>0</v>
      </c>
      <c r="G21" s="75"/>
      <c r="H21" s="84"/>
      <c r="I21" s="77"/>
      <c r="J21" s="77"/>
    </row>
    <row r="22" spans="1:10" ht="14.25">
      <c r="A22" s="70">
        <f t="shared" si="0"/>
        <v>11</v>
      </c>
      <c r="B22" s="71" t="s">
        <v>55</v>
      </c>
      <c r="C22" s="72" t="s">
        <v>56</v>
      </c>
      <c r="D22" s="73">
        <v>1</v>
      </c>
      <c r="E22" s="125"/>
      <c r="F22" s="74">
        <f t="shared" si="1"/>
        <v>0</v>
      </c>
      <c r="G22" s="75"/>
      <c r="H22" s="76"/>
      <c r="I22" s="77"/>
      <c r="J22" s="77"/>
    </row>
    <row r="23" spans="1:10" ht="15.75">
      <c r="A23" s="51"/>
      <c r="B23" s="52" t="str">
        <f>CONCATENATE(B15," - ","CELKEM")</f>
        <v>OSTATNÍ - CELKEM</v>
      </c>
      <c r="C23" s="53"/>
      <c r="D23" s="78"/>
      <c r="E23" s="54"/>
      <c r="F23" s="79">
        <f>SUM(F16:F22)</f>
        <v>0</v>
      </c>
      <c r="G23" s="80"/>
      <c r="H23" s="81"/>
      <c r="I23" s="82"/>
      <c r="J23" s="83"/>
    </row>
    <row r="24" spans="1:10" ht="17.1" customHeight="1">
      <c r="A24" s="69">
        <v>6</v>
      </c>
      <c r="B24" s="123" t="s">
        <v>57</v>
      </c>
      <c r="C24" s="123"/>
      <c r="D24" s="123"/>
      <c r="E24" s="123"/>
      <c r="F24" s="123"/>
      <c r="G24" s="123"/>
      <c r="H24" s="123"/>
      <c r="I24" s="123"/>
      <c r="J24" s="123"/>
    </row>
    <row r="25" spans="1:10" ht="15.75" customHeight="1">
      <c r="A25" s="120" t="s">
        <v>58</v>
      </c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ht="14.25">
      <c r="A26" s="70">
        <f>A22+1</f>
        <v>12</v>
      </c>
      <c r="B26" s="71" t="s">
        <v>59</v>
      </c>
      <c r="C26" s="72" t="s">
        <v>60</v>
      </c>
      <c r="D26" s="73">
        <v>1</v>
      </c>
      <c r="E26" s="125"/>
      <c r="F26" s="74">
        <f>_xlfn.IFERROR(ROUNDUP(D26*E26,1),0)</f>
        <v>0</v>
      </c>
      <c r="G26" s="75"/>
      <c r="H26" s="76"/>
      <c r="I26" s="77"/>
      <c r="J26" s="77"/>
    </row>
    <row r="27" spans="1:10" ht="15.75">
      <c r="A27" s="51"/>
      <c r="B27" s="52" t="str">
        <f>CONCATENATE(B24," - ","CELKEM")</f>
        <v>Šachty - CELKEM</v>
      </c>
      <c r="C27" s="53"/>
      <c r="D27" s="78"/>
      <c r="E27" s="54"/>
      <c r="F27" s="79">
        <f>SUM(F26:F26)</f>
        <v>0</v>
      </c>
      <c r="G27" s="80"/>
      <c r="H27" s="81"/>
      <c r="I27" s="82"/>
      <c r="J27" s="83"/>
    </row>
    <row r="28" spans="1:10" ht="17.1" customHeight="1">
      <c r="A28" s="69">
        <v>9</v>
      </c>
      <c r="B28" s="123" t="s">
        <v>61</v>
      </c>
      <c r="C28" s="123"/>
      <c r="D28" s="123"/>
      <c r="E28" s="123"/>
      <c r="F28" s="123"/>
      <c r="G28" s="123"/>
      <c r="H28" s="123"/>
      <c r="I28" s="123"/>
      <c r="J28" s="123"/>
    </row>
    <row r="29" spans="1:10" ht="15.75" customHeight="1">
      <c r="A29" s="120" t="s">
        <v>62</v>
      </c>
      <c r="B29" s="120"/>
      <c r="C29" s="120"/>
      <c r="D29" s="120"/>
      <c r="E29" s="120"/>
      <c r="F29" s="120"/>
      <c r="G29" s="120"/>
      <c r="H29" s="120"/>
      <c r="I29" s="120"/>
      <c r="J29" s="120"/>
    </row>
    <row r="30" spans="1:10" ht="14.25">
      <c r="A30" s="70">
        <f>A26+1</f>
        <v>13</v>
      </c>
      <c r="B30" s="71" t="s">
        <v>63</v>
      </c>
      <c r="C30" s="72" t="s">
        <v>64</v>
      </c>
      <c r="D30" s="73">
        <v>16.09</v>
      </c>
      <c r="E30" s="125"/>
      <c r="F30" s="74">
        <f aca="true" t="shared" si="2" ref="F30:F39">_xlfn.IFERROR(ROUNDUP(D30*E30,1),0)</f>
        <v>0</v>
      </c>
      <c r="G30" s="75"/>
      <c r="H30" s="76"/>
      <c r="I30" s="77"/>
      <c r="J30" s="77"/>
    </row>
    <row r="31" spans="1:10" ht="14.25">
      <c r="A31" s="70">
        <f aca="true" t="shared" si="3" ref="A31:A39">A30+1</f>
        <v>14</v>
      </c>
      <c r="B31" s="71" t="s">
        <v>65</v>
      </c>
      <c r="C31" s="72" t="s">
        <v>64</v>
      </c>
      <c r="D31" s="73">
        <v>16.09</v>
      </c>
      <c r="E31" s="125"/>
      <c r="F31" s="74">
        <f t="shared" si="2"/>
        <v>0</v>
      </c>
      <c r="G31" s="75"/>
      <c r="H31" s="76"/>
      <c r="I31" s="77"/>
      <c r="J31" s="77"/>
    </row>
    <row r="32" spans="1:10" ht="14.25">
      <c r="A32" s="70">
        <f t="shared" si="3"/>
        <v>15</v>
      </c>
      <c r="B32" s="71" t="s">
        <v>66</v>
      </c>
      <c r="C32" s="72" t="s">
        <v>67</v>
      </c>
      <c r="D32" s="73">
        <v>29.99</v>
      </c>
      <c r="E32" s="125"/>
      <c r="F32" s="74">
        <f t="shared" si="2"/>
        <v>0</v>
      </c>
      <c r="G32" s="75">
        <v>0.00085</v>
      </c>
      <c r="H32" s="76">
        <f>D32*G32</f>
        <v>0.025491499999999997</v>
      </c>
      <c r="I32" s="77"/>
      <c r="J32" s="77"/>
    </row>
    <row r="33" spans="1:10" ht="14.25">
      <c r="A33" s="70">
        <f t="shared" si="3"/>
        <v>16</v>
      </c>
      <c r="B33" s="71" t="s">
        <v>68</v>
      </c>
      <c r="C33" s="72" t="s">
        <v>67</v>
      </c>
      <c r="D33" s="73">
        <v>29.99</v>
      </c>
      <c r="E33" s="125"/>
      <c r="F33" s="74">
        <f t="shared" si="2"/>
        <v>0</v>
      </c>
      <c r="G33" s="75">
        <v>0.00085</v>
      </c>
      <c r="H33" s="76">
        <f>D33*G33</f>
        <v>0.025491499999999997</v>
      </c>
      <c r="I33" s="77"/>
      <c r="J33" s="77"/>
    </row>
    <row r="34" spans="1:10" ht="14.25">
      <c r="A34" s="70">
        <f t="shared" si="3"/>
        <v>17</v>
      </c>
      <c r="B34" s="71" t="s">
        <v>69</v>
      </c>
      <c r="C34" s="72" t="s">
        <v>64</v>
      </c>
      <c r="D34" s="73">
        <v>5.36058506694763</v>
      </c>
      <c r="E34" s="125"/>
      <c r="F34" s="74">
        <f t="shared" si="2"/>
        <v>0</v>
      </c>
      <c r="G34" s="75"/>
      <c r="H34" s="76"/>
      <c r="I34" s="77"/>
      <c r="J34" s="77"/>
    </row>
    <row r="35" spans="1:10" ht="14.25">
      <c r="A35" s="70">
        <f t="shared" si="3"/>
        <v>18</v>
      </c>
      <c r="B35" s="71" t="s">
        <v>70</v>
      </c>
      <c r="C35" s="72" t="s">
        <v>64</v>
      </c>
      <c r="D35" s="73">
        <v>10.7294149330524</v>
      </c>
      <c r="E35" s="125"/>
      <c r="F35" s="74">
        <f t="shared" si="2"/>
        <v>0</v>
      </c>
      <c r="G35" s="75"/>
      <c r="H35" s="76"/>
      <c r="I35" s="77"/>
      <c r="J35" s="77"/>
    </row>
    <row r="36" spans="1:10" ht="14.25">
      <c r="A36" s="70">
        <f t="shared" si="3"/>
        <v>19</v>
      </c>
      <c r="B36" s="71" t="s">
        <v>71</v>
      </c>
      <c r="C36" s="72" t="s">
        <v>64</v>
      </c>
      <c r="D36" s="73">
        <v>5.36058506694763</v>
      </c>
      <c r="E36" s="125"/>
      <c r="F36" s="74">
        <f t="shared" si="2"/>
        <v>0</v>
      </c>
      <c r="G36" s="75">
        <v>1.4</v>
      </c>
      <c r="H36" s="76">
        <f>D36*G36</f>
        <v>7.504819093726682</v>
      </c>
      <c r="I36" s="77"/>
      <c r="J36" s="77"/>
    </row>
    <row r="37" spans="1:10" ht="14.25">
      <c r="A37" s="70">
        <f t="shared" si="3"/>
        <v>20</v>
      </c>
      <c r="B37" s="71" t="s">
        <v>72</v>
      </c>
      <c r="C37" s="72" t="s">
        <v>64</v>
      </c>
      <c r="D37" s="73">
        <v>5.36058506694763</v>
      </c>
      <c r="E37" s="125"/>
      <c r="F37" s="74">
        <f t="shared" si="2"/>
        <v>0</v>
      </c>
      <c r="G37" s="75"/>
      <c r="H37" s="76"/>
      <c r="I37" s="77"/>
      <c r="J37" s="77"/>
    </row>
    <row r="38" spans="1:10" ht="14.25">
      <c r="A38" s="70">
        <f t="shared" si="3"/>
        <v>21</v>
      </c>
      <c r="B38" s="71" t="s">
        <v>73</v>
      </c>
      <c r="C38" s="72" t="s">
        <v>64</v>
      </c>
      <c r="D38" s="73">
        <v>5.36058506694763</v>
      </c>
      <c r="E38" s="125"/>
      <c r="F38" s="74">
        <f t="shared" si="2"/>
        <v>0</v>
      </c>
      <c r="G38" s="75"/>
      <c r="H38" s="76"/>
      <c r="I38" s="77"/>
      <c r="J38" s="77"/>
    </row>
    <row r="39" spans="1:10" ht="14.25">
      <c r="A39" s="70">
        <f t="shared" si="3"/>
        <v>22</v>
      </c>
      <c r="B39" s="71" t="s">
        <v>54</v>
      </c>
      <c r="C39" s="72" t="s">
        <v>53</v>
      </c>
      <c r="D39" s="73">
        <v>0.0215259</v>
      </c>
      <c r="E39" s="125"/>
      <c r="F39" s="74">
        <f t="shared" si="2"/>
        <v>0</v>
      </c>
      <c r="G39" s="75"/>
      <c r="H39" s="84"/>
      <c r="I39" s="77"/>
      <c r="J39" s="77"/>
    </row>
    <row r="40" spans="1:10" ht="15.75" customHeight="1">
      <c r="A40" s="120" t="s">
        <v>74</v>
      </c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4.25">
      <c r="A41" s="70">
        <f>A39+1</f>
        <v>23</v>
      </c>
      <c r="B41" s="71" t="s">
        <v>75</v>
      </c>
      <c r="C41" s="72" t="s">
        <v>67</v>
      </c>
      <c r="D41" s="73">
        <v>1.5</v>
      </c>
      <c r="E41" s="125"/>
      <c r="F41" s="74">
        <f>D41*E41</f>
        <v>0</v>
      </c>
      <c r="G41" s="75">
        <v>2.6</v>
      </c>
      <c r="H41" s="76">
        <f>D41*G41</f>
        <v>3.9000000000000004</v>
      </c>
      <c r="I41" s="77"/>
      <c r="J41" s="77"/>
    </row>
    <row r="42" spans="1:10" ht="14.25">
      <c r="A42" s="70">
        <f>A41+1</f>
        <v>24</v>
      </c>
      <c r="B42" s="71" t="s">
        <v>76</v>
      </c>
      <c r="C42" s="72" t="s">
        <v>67</v>
      </c>
      <c r="D42" s="73">
        <v>1.5</v>
      </c>
      <c r="E42" s="125"/>
      <c r="F42" s="74">
        <f>D42*E42</f>
        <v>0</v>
      </c>
      <c r="G42" s="75"/>
      <c r="H42" s="76"/>
      <c r="I42" s="77"/>
      <c r="J42" s="77"/>
    </row>
    <row r="43" spans="1:10" ht="14.25">
      <c r="A43" s="70">
        <f>A42+1</f>
        <v>25</v>
      </c>
      <c r="B43" s="71" t="s">
        <v>77</v>
      </c>
      <c r="C43" s="72" t="s">
        <v>67</v>
      </c>
      <c r="D43" s="73">
        <v>1.5</v>
      </c>
      <c r="E43" s="125"/>
      <c r="F43" s="74">
        <f>D43*E43</f>
        <v>0</v>
      </c>
      <c r="G43" s="75">
        <v>1.7</v>
      </c>
      <c r="H43" s="76">
        <f>D43*G43</f>
        <v>2.55</v>
      </c>
      <c r="I43" s="77"/>
      <c r="J43" s="77"/>
    </row>
    <row r="44" spans="1:10" ht="14.25">
      <c r="A44" s="70">
        <f>A43+1</f>
        <v>26</v>
      </c>
      <c r="B44" s="71" t="s">
        <v>78</v>
      </c>
      <c r="C44" s="72" t="s">
        <v>67</v>
      </c>
      <c r="D44" s="73">
        <v>1.5</v>
      </c>
      <c r="E44" s="125"/>
      <c r="F44" s="74">
        <f>D44*E44</f>
        <v>0</v>
      </c>
      <c r="G44" s="75"/>
      <c r="H44" s="76"/>
      <c r="I44" s="77"/>
      <c r="J44" s="77"/>
    </row>
    <row r="45" spans="1:10" ht="14.25">
      <c r="A45" s="70">
        <f>A44+1</f>
        <v>27</v>
      </c>
      <c r="B45" s="71" t="s">
        <v>79</v>
      </c>
      <c r="C45" s="72" t="s">
        <v>67</v>
      </c>
      <c r="D45" s="73">
        <v>1.5</v>
      </c>
      <c r="E45" s="125"/>
      <c r="F45" s="74">
        <f>D45*E45</f>
        <v>0</v>
      </c>
      <c r="G45" s="75"/>
      <c r="H45" s="76"/>
      <c r="I45" s="77"/>
      <c r="J45" s="77"/>
    </row>
    <row r="46" spans="1:10" ht="15.75">
      <c r="A46" s="51"/>
      <c r="B46" s="52" t="str">
        <f>CONCATENATE(B28," - ","CELKEM")</f>
        <v>ZEMNÍ PRÁCE - CELKEM</v>
      </c>
      <c r="C46" s="53"/>
      <c r="D46" s="78"/>
      <c r="E46" s="54"/>
      <c r="F46" s="79">
        <f>SUM(F30:F45)</f>
        <v>0</v>
      </c>
      <c r="G46" s="80"/>
      <c r="H46" s="81">
        <f>SUM(H30:H39)</f>
        <v>7.555802093726681</v>
      </c>
      <c r="I46" s="82"/>
      <c r="J46" s="83"/>
    </row>
    <row r="47" spans="1:10" ht="15.75">
      <c r="A47"/>
      <c r="B47" s="85"/>
      <c r="C47" s="86"/>
      <c r="D47" s="87"/>
      <c r="E47" s="88"/>
      <c r="F47" s="88"/>
      <c r="G47" s="89"/>
      <c r="H47" s="90"/>
      <c r="I47" s="91"/>
      <c r="J47" s="91"/>
    </row>
    <row r="48" spans="1:10" ht="15.75">
      <c r="A48" s="51"/>
      <c r="B48" s="52" t="s">
        <v>29</v>
      </c>
      <c r="C48" s="53"/>
      <c r="D48" s="78"/>
      <c r="E48" s="54"/>
      <c r="F48" s="79">
        <f>F14+F23+F27+F46</f>
        <v>0</v>
      </c>
      <c r="G48" s="80"/>
      <c r="H48" s="92">
        <f>H46+H14</f>
        <v>7.577327993726682</v>
      </c>
      <c r="I48" s="82"/>
      <c r="J48" s="83"/>
    </row>
    <row r="49" spans="3:8" ht="14.25">
      <c r="C49" s="34"/>
      <c r="D49" s="93"/>
      <c r="F49" s="33"/>
      <c r="H49"/>
    </row>
    <row r="50" spans="3:8" ht="14.25">
      <c r="C50" s="34"/>
      <c r="D50" s="93"/>
      <c r="F50" s="33"/>
      <c r="H50"/>
    </row>
    <row r="51" spans="3:8" ht="14.25">
      <c r="C51" s="34"/>
      <c r="D51" s="93"/>
      <c r="F51" s="33"/>
      <c r="H51"/>
    </row>
    <row r="52" spans="3:8" ht="14.25">
      <c r="C52" s="34"/>
      <c r="D52" s="93"/>
      <c r="F52" s="33"/>
      <c r="H52"/>
    </row>
    <row r="53" spans="3:8" ht="14.25">
      <c r="C53" s="34"/>
      <c r="D53" s="93"/>
      <c r="F53" s="33"/>
      <c r="H53"/>
    </row>
    <row r="54" spans="3:8" ht="14.25">
      <c r="C54" s="34"/>
      <c r="D54" s="93"/>
      <c r="F54" s="33"/>
      <c r="H54"/>
    </row>
    <row r="55" spans="3:8" ht="14.25">
      <c r="C55" s="34"/>
      <c r="D55" s="93"/>
      <c r="F55" s="33"/>
      <c r="H55"/>
    </row>
    <row r="56" spans="3:8" ht="14.25">
      <c r="C56" s="34"/>
      <c r="D56" s="93"/>
      <c r="F56" s="33"/>
      <c r="H56"/>
    </row>
    <row r="57" spans="3:8" ht="14.25">
      <c r="C57" s="34"/>
      <c r="D57" s="93"/>
      <c r="F57" s="33"/>
      <c r="H57"/>
    </row>
    <row r="58" spans="3:8" ht="14.25">
      <c r="C58" s="34"/>
      <c r="D58" s="93"/>
      <c r="F58" s="33"/>
      <c r="H58"/>
    </row>
    <row r="59" spans="3:8" ht="14.25">
      <c r="C59" s="34"/>
      <c r="D59" s="93"/>
      <c r="F59" s="33"/>
      <c r="H59"/>
    </row>
    <row r="60" spans="3:8" ht="14.25">
      <c r="C60" s="34"/>
      <c r="D60" s="93"/>
      <c r="F60" s="33"/>
      <c r="H60"/>
    </row>
    <row r="61" spans="3:8" ht="14.25">
      <c r="C61" s="34"/>
      <c r="D61" s="93"/>
      <c r="F61" s="33"/>
      <c r="H61"/>
    </row>
    <row r="62" spans="3:8" ht="14.25">
      <c r="C62" s="34"/>
      <c r="D62" s="93"/>
      <c r="F62" s="33"/>
      <c r="H62"/>
    </row>
    <row r="63" spans="3:8" ht="14.25">
      <c r="C63" s="34"/>
      <c r="D63" s="93"/>
      <c r="F63" s="33"/>
      <c r="H63"/>
    </row>
    <row r="64" spans="3:8" ht="14.25">
      <c r="C64" s="34"/>
      <c r="D64" s="93"/>
      <c r="F64" s="33"/>
      <c r="H64"/>
    </row>
    <row r="65" spans="3:8" ht="14.25">
      <c r="C65" s="34"/>
      <c r="D65" s="93"/>
      <c r="F65" s="33"/>
      <c r="H65"/>
    </row>
    <row r="66" spans="3:8" ht="14.25">
      <c r="C66" s="34"/>
      <c r="D66" s="93"/>
      <c r="F66" s="33"/>
      <c r="H66"/>
    </row>
    <row r="67" spans="3:8" ht="14.25">
      <c r="C67" s="34"/>
      <c r="D67" s="93"/>
      <c r="F67" s="33"/>
      <c r="H67"/>
    </row>
    <row r="68" spans="3:8" ht="14.25">
      <c r="C68" s="34"/>
      <c r="D68" s="93"/>
      <c r="F68" s="33"/>
      <c r="H68"/>
    </row>
    <row r="69" spans="3:8" ht="14.25">
      <c r="C69" s="34"/>
      <c r="D69" s="93"/>
      <c r="F69" s="33"/>
      <c r="H69"/>
    </row>
    <row r="70" spans="3:8" ht="14.25">
      <c r="C70" s="34"/>
      <c r="D70" s="93"/>
      <c r="F70" s="33"/>
      <c r="H70"/>
    </row>
    <row r="71" spans="3:8" ht="14.25">
      <c r="C71" s="34"/>
      <c r="D71" s="93"/>
      <c r="F71" s="33"/>
      <c r="H71"/>
    </row>
    <row r="72" spans="3:8" ht="14.25">
      <c r="C72" s="34"/>
      <c r="D72" s="93"/>
      <c r="F72" s="33"/>
      <c r="H72"/>
    </row>
    <row r="73" spans="3:8" ht="14.25">
      <c r="C73" s="34"/>
      <c r="D73" s="93"/>
      <c r="F73" s="33"/>
      <c r="H73"/>
    </row>
    <row r="74" spans="3:8" ht="14.25">
      <c r="C74" s="34"/>
      <c r="D74" s="93"/>
      <c r="F74" s="33"/>
      <c r="H74"/>
    </row>
    <row r="75" spans="3:8" ht="14.25">
      <c r="C75" s="34"/>
      <c r="D75" s="93"/>
      <c r="F75" s="33"/>
      <c r="H75"/>
    </row>
    <row r="76" spans="3:8" ht="14.25">
      <c r="C76" s="34"/>
      <c r="D76" s="93"/>
      <c r="F76" s="33"/>
      <c r="H76"/>
    </row>
    <row r="77" spans="3:8" ht="14.25">
      <c r="C77" s="34"/>
      <c r="D77" s="93"/>
      <c r="F77" s="33"/>
      <c r="H77"/>
    </row>
    <row r="78" spans="3:8" ht="14.25">
      <c r="C78" s="34"/>
      <c r="D78" s="93"/>
      <c r="F78" s="33"/>
      <c r="H78"/>
    </row>
    <row r="79" spans="3:8" ht="14.25">
      <c r="C79" s="34"/>
      <c r="D79" s="93"/>
      <c r="F79" s="33"/>
      <c r="H79"/>
    </row>
    <row r="80" spans="3:8" ht="14.25">
      <c r="C80" s="34"/>
      <c r="D80" s="93"/>
      <c r="F80" s="33"/>
      <c r="H80"/>
    </row>
    <row r="81" spans="3:8" ht="14.25">
      <c r="C81" s="34"/>
      <c r="D81" s="93"/>
      <c r="F81" s="33"/>
      <c r="H81"/>
    </row>
    <row r="82" spans="3:8" ht="14.25">
      <c r="C82" s="34"/>
      <c r="D82" s="93"/>
      <c r="F82" s="33"/>
      <c r="H82"/>
    </row>
    <row r="83" spans="3:8" ht="14.25">
      <c r="C83" s="34"/>
      <c r="D83" s="93"/>
      <c r="F83" s="33"/>
      <c r="H83"/>
    </row>
    <row r="84" spans="3:8" ht="14.25">
      <c r="C84" s="34"/>
      <c r="D84" s="93"/>
      <c r="F84" s="33"/>
      <c r="H84"/>
    </row>
    <row r="85" spans="3:8" ht="14.25">
      <c r="C85" s="34"/>
      <c r="D85" s="93"/>
      <c r="F85" s="33"/>
      <c r="H85"/>
    </row>
    <row r="86" spans="3:8" ht="14.25">
      <c r="C86" s="34"/>
      <c r="D86" s="93"/>
      <c r="F86" s="33"/>
      <c r="H86"/>
    </row>
    <row r="87" spans="3:8" ht="14.25">
      <c r="C87" s="34"/>
      <c r="D87" s="93"/>
      <c r="F87" s="33"/>
      <c r="H87"/>
    </row>
    <row r="88" spans="3:8" ht="14.25">
      <c r="C88" s="34"/>
      <c r="D88" s="93"/>
      <c r="F88" s="33"/>
      <c r="H88"/>
    </row>
    <row r="89" spans="3:8" ht="14.25">
      <c r="C89" s="34"/>
      <c r="D89" s="93"/>
      <c r="F89" s="33"/>
      <c r="H89"/>
    </row>
    <row r="90" spans="3:8" ht="14.25">
      <c r="C90" s="34"/>
      <c r="D90" s="93"/>
      <c r="F90" s="33"/>
      <c r="H90"/>
    </row>
    <row r="91" spans="3:8" ht="14.25">
      <c r="C91" s="34"/>
      <c r="D91" s="93"/>
      <c r="F91" s="33"/>
      <c r="H91"/>
    </row>
    <row r="92" spans="3:8" ht="14.25">
      <c r="C92" s="34"/>
      <c r="D92" s="93"/>
      <c r="F92" s="33"/>
      <c r="H92"/>
    </row>
    <row r="93" spans="3:8" ht="14.25">
      <c r="C93" s="34"/>
      <c r="D93" s="93"/>
      <c r="F93" s="33"/>
      <c r="H93"/>
    </row>
    <row r="94" spans="3:8" ht="14.25">
      <c r="C94" s="34"/>
      <c r="D94" s="93"/>
      <c r="F94" s="33"/>
      <c r="H94"/>
    </row>
    <row r="95" spans="3:8" ht="14.25">
      <c r="C95" s="34"/>
      <c r="D95" s="93"/>
      <c r="F95" s="33"/>
      <c r="H95"/>
    </row>
    <row r="96" spans="3:8" ht="14.25">
      <c r="C96" s="34"/>
      <c r="D96" s="93"/>
      <c r="F96" s="33"/>
      <c r="H96"/>
    </row>
  </sheetData>
  <mergeCells count="13">
    <mergeCell ref="B28:J28"/>
    <mergeCell ref="A29:J29"/>
    <mergeCell ref="A40:J40"/>
    <mergeCell ref="B8:J8"/>
    <mergeCell ref="A9:J9"/>
    <mergeCell ref="B15:J15"/>
    <mergeCell ref="B24:J24"/>
    <mergeCell ref="A25:J25"/>
    <mergeCell ref="A2:J2"/>
    <mergeCell ref="C3:J3"/>
    <mergeCell ref="C4:J4"/>
    <mergeCell ref="C5:J5"/>
    <mergeCell ref="C6:J6"/>
  </mergeCells>
  <conditionalFormatting sqref="D47:D1048576 D1:D2 D14:D15 D7:D9 D23:D25 D4 D27">
    <cfRule type="cellIs" priority="2" dxfId="1" operator="lessThanOrEqual">
      <formula>0</formula>
    </cfRule>
  </conditionalFormatting>
  <conditionalFormatting sqref="D26 D10:D13 D30:D45 D16:D22">
    <cfRule type="cellIs" priority="3" dxfId="0" operator="equal">
      <formula>0</formula>
    </cfRule>
  </conditionalFormatting>
  <printOptions/>
  <pageMargins left="0.7875" right="0.39375" top="0.39375" bottom="0.39375" header="0.511811023622047" footer="0.511811023622047"/>
  <pageSetup fitToHeight="5" fitToWidth="1" horizontalDpi="300" verticalDpi="300" orientation="portrait" paperSize="9" scale="66" r:id="rId1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  <pageSetUpPr fitToPage="1"/>
  </sheetPr>
  <dimension ref="A1:M84"/>
  <sheetViews>
    <sheetView view="pageBreakPreview" zoomScale="95" zoomScaleSheetLayoutView="95" zoomScalePageLayoutView="95" workbookViewId="0" topLeftCell="A1">
      <selection activeCell="D40" sqref="D40"/>
    </sheetView>
  </sheetViews>
  <sheetFormatPr defaultColWidth="10.50390625" defaultRowHeight="14.25"/>
  <cols>
    <col min="1" max="1" width="3.50390625" style="33" customWidth="1"/>
    <col min="2" max="2" width="51.375" style="33" customWidth="1"/>
    <col min="3" max="3" width="4.50390625" style="33" customWidth="1"/>
    <col min="4" max="4" width="7.25390625" style="57" customWidth="1"/>
    <col min="5" max="5" width="8.50390625" style="58" customWidth="1"/>
    <col min="6" max="6" width="12.00390625" style="58" customWidth="1"/>
    <col min="7" max="7" width="9.875" style="33" customWidth="1"/>
    <col min="8" max="8" width="9.75390625" style="33" customWidth="1"/>
    <col min="9" max="9" width="9.50390625" style="94" customWidth="1"/>
    <col min="10" max="10" width="9.00390625" style="94" customWidth="1"/>
    <col min="11" max="13" width="7.625" style="33" customWidth="1"/>
  </cols>
  <sheetData>
    <row r="1" spans="1:6" ht="15.75">
      <c r="A1" s="60"/>
      <c r="B1" s="60"/>
      <c r="C1" s="60"/>
      <c r="D1" s="61"/>
      <c r="E1" s="62"/>
      <c r="F1" s="62"/>
    </row>
    <row r="2" spans="1:10" ht="1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8"/>
      <c r="B3" s="39" t="s">
        <v>24</v>
      </c>
      <c r="C3" s="114" t="str">
        <f>KL!A3</f>
        <v>Město Šlapanice - Rozšíření hřbitova</v>
      </c>
      <c r="D3" s="114"/>
      <c r="E3" s="114"/>
      <c r="F3" s="114"/>
      <c r="G3" s="114"/>
      <c r="H3" s="114"/>
      <c r="I3" s="114"/>
      <c r="J3" s="114"/>
    </row>
    <row r="4" spans="1:10" ht="15">
      <c r="A4" s="38"/>
      <c r="B4" s="39"/>
      <c r="C4" s="114" t="str">
        <f>KL!A7</f>
        <v>SO 301 - Odvodnění ploch</v>
      </c>
      <c r="D4" s="114"/>
      <c r="E4" s="114"/>
      <c r="F4" s="114"/>
      <c r="G4" s="114"/>
      <c r="H4" s="114"/>
      <c r="I4" s="114"/>
      <c r="J4" s="114"/>
    </row>
    <row r="5" spans="1:10" ht="15">
      <c r="A5" s="40"/>
      <c r="B5" s="42" t="s">
        <v>25</v>
      </c>
      <c r="C5" s="122"/>
      <c r="D5" s="122"/>
      <c r="E5" s="122"/>
      <c r="F5" s="122"/>
      <c r="G5" s="122"/>
      <c r="H5" s="122"/>
      <c r="I5" s="122"/>
      <c r="J5" s="122"/>
    </row>
    <row r="6" spans="1:10" ht="15">
      <c r="A6" s="40"/>
      <c r="B6" s="42"/>
      <c r="C6" s="122" t="s">
        <v>80</v>
      </c>
      <c r="D6" s="122"/>
      <c r="E6" s="122"/>
      <c r="F6" s="122"/>
      <c r="G6" s="122"/>
      <c r="H6" s="122"/>
      <c r="I6" s="122"/>
      <c r="J6" s="122"/>
    </row>
    <row r="7" spans="1:13" ht="36">
      <c r="A7" s="63" t="s">
        <v>31</v>
      </c>
      <c r="B7" s="64" t="s">
        <v>32</v>
      </c>
      <c r="C7" s="64" t="s">
        <v>33</v>
      </c>
      <c r="D7" s="65" t="s">
        <v>34</v>
      </c>
      <c r="E7" s="44" t="s">
        <v>35</v>
      </c>
      <c r="F7" s="44" t="s">
        <v>36</v>
      </c>
      <c r="G7" s="66" t="s">
        <v>37</v>
      </c>
      <c r="H7" s="66" t="s">
        <v>38</v>
      </c>
      <c r="I7" s="95"/>
      <c r="J7" s="95"/>
      <c r="K7" s="68"/>
      <c r="L7" s="68"/>
      <c r="M7" s="68"/>
    </row>
    <row r="8" spans="1:10" ht="17.1" customHeight="1">
      <c r="A8" s="69">
        <v>1</v>
      </c>
      <c r="B8" s="123" t="s">
        <v>39</v>
      </c>
      <c r="C8" s="123"/>
      <c r="D8" s="123"/>
      <c r="E8" s="123"/>
      <c r="F8" s="123"/>
      <c r="G8" s="123"/>
      <c r="H8" s="123"/>
      <c r="I8" s="123"/>
      <c r="J8" s="123"/>
    </row>
    <row r="9" spans="1:10" ht="15.75" customHeight="1">
      <c r="A9" s="120" t="s">
        <v>81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14.25">
      <c r="A10" s="70">
        <v>1</v>
      </c>
      <c r="B10" s="71" t="s">
        <v>82</v>
      </c>
      <c r="C10" s="72" t="s">
        <v>42</v>
      </c>
      <c r="D10" s="73">
        <v>6.0375</v>
      </c>
      <c r="E10" s="124"/>
      <c r="F10" s="74">
        <f>ROUNDUP(D10*E10,1)</f>
        <v>0</v>
      </c>
      <c r="G10" s="75">
        <v>0.01012</v>
      </c>
      <c r="H10" s="76">
        <f>D10*G10</f>
        <v>0.0610995</v>
      </c>
      <c r="I10" s="96"/>
      <c r="J10" s="96"/>
    </row>
    <row r="11" spans="1:10" ht="14.25">
      <c r="A11" s="70">
        <f>A10+1</f>
        <v>2</v>
      </c>
      <c r="B11" s="71" t="s">
        <v>45</v>
      </c>
      <c r="C11" s="72" t="s">
        <v>42</v>
      </c>
      <c r="D11" s="73">
        <v>6.0375</v>
      </c>
      <c r="E11" s="125"/>
      <c r="F11" s="74">
        <f>ROUNDUP(D11*E11,1)</f>
        <v>0</v>
      </c>
      <c r="G11" s="75"/>
      <c r="H11" s="76"/>
      <c r="I11" s="97"/>
      <c r="J11" s="97"/>
    </row>
    <row r="12" spans="1:10" ht="15.75">
      <c r="A12" s="51"/>
      <c r="B12" s="52" t="str">
        <f>CONCATENATE(B8," - ","CELKEM")</f>
        <v>POTRUBÍ - CELKEM</v>
      </c>
      <c r="C12" s="53"/>
      <c r="D12" s="78"/>
      <c r="E12" s="54"/>
      <c r="F12" s="79">
        <f>SUM(F10:F11)</f>
        <v>0</v>
      </c>
      <c r="G12" s="80"/>
      <c r="H12" s="81">
        <f>SUM(H10:H11)</f>
        <v>0.0610995</v>
      </c>
      <c r="I12" s="98"/>
      <c r="J12" s="99"/>
    </row>
    <row r="13" spans="1:10" ht="17.1" customHeight="1">
      <c r="A13" s="69">
        <v>4</v>
      </c>
      <c r="B13" s="123" t="s">
        <v>46</v>
      </c>
      <c r="C13" s="123"/>
      <c r="D13" s="123"/>
      <c r="E13" s="123"/>
      <c r="F13" s="123"/>
      <c r="G13" s="123"/>
      <c r="H13" s="123"/>
      <c r="I13" s="123"/>
      <c r="J13" s="123"/>
    </row>
    <row r="14" spans="1:10" ht="14.25">
      <c r="A14" s="70">
        <f>A11+1</f>
        <v>3</v>
      </c>
      <c r="B14" s="71" t="s">
        <v>48</v>
      </c>
      <c r="C14" s="72" t="s">
        <v>42</v>
      </c>
      <c r="D14" s="73">
        <v>6.0375</v>
      </c>
      <c r="E14" s="125"/>
      <c r="F14" s="74">
        <f>ROUNDUP(D14*E14,1)</f>
        <v>0</v>
      </c>
      <c r="G14" s="75"/>
      <c r="H14" s="84"/>
      <c r="I14" s="100"/>
      <c r="J14" s="100"/>
    </row>
    <row r="15" spans="1:10" ht="14.25">
      <c r="A15" s="70">
        <f>A14+1</f>
        <v>4</v>
      </c>
      <c r="B15" s="71" t="s">
        <v>52</v>
      </c>
      <c r="C15" s="72" t="s">
        <v>53</v>
      </c>
      <c r="D15" s="73">
        <v>0.0610995</v>
      </c>
      <c r="E15" s="125"/>
      <c r="F15" s="74">
        <f>ROUNDUP(D15*E15,1)</f>
        <v>0</v>
      </c>
      <c r="G15" s="75"/>
      <c r="H15" s="84"/>
      <c r="I15" s="100"/>
      <c r="J15" s="100"/>
    </row>
    <row r="16" spans="1:10" ht="14.25">
      <c r="A16" s="70">
        <f>A15+1</f>
        <v>5</v>
      </c>
      <c r="B16" s="71" t="s">
        <v>54</v>
      </c>
      <c r="C16" s="72" t="s">
        <v>53</v>
      </c>
      <c r="D16" s="73">
        <v>4.80147699107474</v>
      </c>
      <c r="E16" s="125"/>
      <c r="F16" s="74">
        <f>ROUNDUP(D16*E16,1)</f>
        <v>0</v>
      </c>
      <c r="G16" s="75"/>
      <c r="H16" s="84"/>
      <c r="I16" s="100"/>
      <c r="J16" s="100"/>
    </row>
    <row r="17" spans="1:10" ht="15.75">
      <c r="A17" s="51"/>
      <c r="B17" s="52" t="str">
        <f>CONCATENATE(B13," - ","CELKEM")</f>
        <v>OSTATNÍ - CELKEM</v>
      </c>
      <c r="C17" s="53"/>
      <c r="D17" s="78"/>
      <c r="E17" s="54"/>
      <c r="F17" s="79">
        <f>SUM(F14:F16)</f>
        <v>0</v>
      </c>
      <c r="G17" s="80"/>
      <c r="H17" s="81"/>
      <c r="I17" s="98"/>
      <c r="J17" s="99"/>
    </row>
    <row r="18" spans="1:10" ht="17.1" customHeight="1">
      <c r="A18" s="69">
        <v>5</v>
      </c>
      <c r="B18" s="123" t="s">
        <v>57</v>
      </c>
      <c r="C18" s="123"/>
      <c r="D18" s="123"/>
      <c r="E18" s="123"/>
      <c r="F18" s="123"/>
      <c r="G18" s="123"/>
      <c r="H18" s="123"/>
      <c r="I18" s="123"/>
      <c r="J18" s="123"/>
    </row>
    <row r="19" spans="1:10" ht="15.75" customHeight="1">
      <c r="A19" s="120" t="s">
        <v>58</v>
      </c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4.25">
      <c r="A20" s="70">
        <f>A16+1</f>
        <v>6</v>
      </c>
      <c r="B20" s="71" t="s">
        <v>59</v>
      </c>
      <c r="C20" s="72" t="s">
        <v>60</v>
      </c>
      <c r="D20" s="73">
        <v>1</v>
      </c>
      <c r="E20" s="125"/>
      <c r="F20" s="74">
        <f>_xlfn.IFERROR(ROUNDUP(D20*E20,1),0)</f>
        <v>0</v>
      </c>
      <c r="G20" s="75"/>
      <c r="H20" s="76"/>
      <c r="I20" s="100"/>
      <c r="J20" s="100"/>
    </row>
    <row r="21" spans="1:10" ht="15.75">
      <c r="A21" s="51"/>
      <c r="B21" s="52" t="str">
        <f>CONCATENATE(B18," - ","CELKEM")</f>
        <v>Šachty - CELKEM</v>
      </c>
      <c r="C21" s="53"/>
      <c r="D21" s="78"/>
      <c r="E21" s="54"/>
      <c r="F21" s="79">
        <f>SUM(F20:F20)</f>
        <v>0</v>
      </c>
      <c r="G21" s="80"/>
      <c r="H21" s="81"/>
      <c r="I21" s="98"/>
      <c r="J21" s="99"/>
    </row>
    <row r="22" spans="1:10" ht="17.1" customHeight="1">
      <c r="A22" s="69">
        <v>8</v>
      </c>
      <c r="B22" s="123" t="s">
        <v>61</v>
      </c>
      <c r="C22" s="123"/>
      <c r="D22" s="123"/>
      <c r="E22" s="123"/>
      <c r="F22" s="123"/>
      <c r="G22" s="123"/>
      <c r="H22" s="123"/>
      <c r="I22" s="123"/>
      <c r="J22" s="123"/>
    </row>
    <row r="23" spans="1:10" ht="15.75" customHeight="1">
      <c r="A23" s="120" t="s">
        <v>62</v>
      </c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4.25">
      <c r="A24" s="70">
        <f>A20+1</f>
        <v>7</v>
      </c>
      <c r="B24" s="71" t="s">
        <v>63</v>
      </c>
      <c r="C24" s="72" t="s">
        <v>64</v>
      </c>
      <c r="D24" s="73">
        <v>7.245</v>
      </c>
      <c r="E24" s="125"/>
      <c r="F24" s="74">
        <f aca="true" t="shared" si="0" ref="F24:F33">_xlfn.IFERROR(ROUNDUP(D24*E24,1),0)</f>
        <v>0</v>
      </c>
      <c r="G24" s="75"/>
      <c r="H24" s="76"/>
      <c r="I24" s="100"/>
      <c r="J24" s="100"/>
    </row>
    <row r="25" spans="1:10" ht="14.25">
      <c r="A25" s="70">
        <f aca="true" t="shared" si="1" ref="A25:A33">A24+1</f>
        <v>8</v>
      </c>
      <c r="B25" s="71" t="s">
        <v>65</v>
      </c>
      <c r="C25" s="72" t="s">
        <v>64</v>
      </c>
      <c r="D25" s="73">
        <v>7.245</v>
      </c>
      <c r="E25" s="125"/>
      <c r="F25" s="74">
        <f t="shared" si="0"/>
        <v>0</v>
      </c>
      <c r="G25" s="75"/>
      <c r="H25" s="76"/>
      <c r="I25" s="100"/>
      <c r="J25" s="100"/>
    </row>
    <row r="26" spans="1:10" ht="14.25">
      <c r="A26" s="70">
        <f t="shared" si="1"/>
        <v>9</v>
      </c>
      <c r="B26" s="71" t="s">
        <v>83</v>
      </c>
      <c r="C26" s="72" t="s">
        <v>67</v>
      </c>
      <c r="D26" s="73">
        <v>16.89</v>
      </c>
      <c r="E26" s="125"/>
      <c r="F26" s="74">
        <f t="shared" si="0"/>
        <v>0</v>
      </c>
      <c r="G26" s="75">
        <v>0.00085</v>
      </c>
      <c r="H26" s="76">
        <f>D26*G26</f>
        <v>0.0143565</v>
      </c>
      <c r="I26" s="101"/>
      <c r="J26" s="101"/>
    </row>
    <row r="27" spans="1:10" ht="14.25">
      <c r="A27" s="70">
        <f t="shared" si="1"/>
        <v>10</v>
      </c>
      <c r="B27" s="71" t="s">
        <v>84</v>
      </c>
      <c r="C27" s="72" t="s">
        <v>67</v>
      </c>
      <c r="D27" s="73">
        <v>16.89</v>
      </c>
      <c r="E27" s="125"/>
      <c r="F27" s="74">
        <f t="shared" si="0"/>
        <v>0</v>
      </c>
      <c r="G27" s="75">
        <v>0.00085</v>
      </c>
      <c r="H27" s="76">
        <f>D27*G27</f>
        <v>0.0143565</v>
      </c>
      <c r="I27" s="101"/>
      <c r="J27" s="101"/>
    </row>
    <row r="28" spans="1:10" ht="14.25">
      <c r="A28" s="70">
        <f t="shared" si="1"/>
        <v>11</v>
      </c>
      <c r="B28" s="71" t="s">
        <v>85</v>
      </c>
      <c r="C28" s="72" t="s">
        <v>64</v>
      </c>
      <c r="D28" s="73">
        <v>7.245</v>
      </c>
      <c r="E28" s="125"/>
      <c r="F28" s="74">
        <f t="shared" si="0"/>
        <v>0</v>
      </c>
      <c r="G28" s="75"/>
      <c r="H28" s="76"/>
      <c r="I28" s="101"/>
      <c r="J28" s="101"/>
    </row>
    <row r="29" spans="1:10" ht="14.25">
      <c r="A29" s="70">
        <f t="shared" si="1"/>
        <v>12</v>
      </c>
      <c r="B29" s="71" t="s">
        <v>69</v>
      </c>
      <c r="C29" s="72" t="s">
        <v>64</v>
      </c>
      <c r="D29" s="73">
        <v>3.40911713648196</v>
      </c>
      <c r="E29" s="125"/>
      <c r="F29" s="74">
        <f t="shared" si="0"/>
        <v>0</v>
      </c>
      <c r="G29" s="75"/>
      <c r="H29" s="76"/>
      <c r="I29" s="101"/>
      <c r="J29" s="101"/>
    </row>
    <row r="30" spans="1:10" ht="14.25">
      <c r="A30" s="70">
        <f t="shared" si="1"/>
        <v>13</v>
      </c>
      <c r="B30" s="71" t="s">
        <v>70</v>
      </c>
      <c r="C30" s="72" t="s">
        <v>64</v>
      </c>
      <c r="D30" s="73">
        <v>3.83588286351804</v>
      </c>
      <c r="E30" s="125"/>
      <c r="F30" s="74">
        <f t="shared" si="0"/>
        <v>0</v>
      </c>
      <c r="G30" s="75"/>
      <c r="H30" s="76"/>
      <c r="I30" s="101"/>
      <c r="J30" s="101"/>
    </row>
    <row r="31" spans="1:10" ht="14.25">
      <c r="A31" s="70">
        <f t="shared" si="1"/>
        <v>14</v>
      </c>
      <c r="B31" s="71" t="s">
        <v>71</v>
      </c>
      <c r="C31" s="72" t="s">
        <v>64</v>
      </c>
      <c r="D31" s="73">
        <v>3.40911713648196</v>
      </c>
      <c r="E31" s="125"/>
      <c r="F31" s="74">
        <f t="shared" si="0"/>
        <v>0</v>
      </c>
      <c r="G31" s="75">
        <v>1.4</v>
      </c>
      <c r="H31" s="76">
        <f>D31*G31</f>
        <v>4.7727639910747435</v>
      </c>
      <c r="I31" s="101"/>
      <c r="J31" s="101"/>
    </row>
    <row r="32" spans="1:10" ht="14.25">
      <c r="A32" s="70">
        <f t="shared" si="1"/>
        <v>15</v>
      </c>
      <c r="B32" s="71" t="s">
        <v>72</v>
      </c>
      <c r="C32" s="72" t="s">
        <v>64</v>
      </c>
      <c r="D32" s="73">
        <v>3.40911713648196</v>
      </c>
      <c r="E32" s="125"/>
      <c r="F32" s="74">
        <f t="shared" si="0"/>
        <v>0</v>
      </c>
      <c r="G32" s="75"/>
      <c r="H32" s="76"/>
      <c r="I32" s="101"/>
      <c r="J32" s="101"/>
    </row>
    <row r="33" spans="1:10" ht="14.25">
      <c r="A33" s="70">
        <f t="shared" si="1"/>
        <v>16</v>
      </c>
      <c r="B33" s="71" t="s">
        <v>73</v>
      </c>
      <c r="C33" s="72" t="s">
        <v>64</v>
      </c>
      <c r="D33" s="73">
        <v>3.40911713648196</v>
      </c>
      <c r="E33" s="125"/>
      <c r="F33" s="74">
        <f t="shared" si="0"/>
        <v>0</v>
      </c>
      <c r="G33" s="75"/>
      <c r="H33" s="76"/>
      <c r="I33" s="101"/>
      <c r="J33" s="101"/>
    </row>
    <row r="34" spans="1:10" ht="15.75">
      <c r="A34" s="51"/>
      <c r="B34" s="52" t="str">
        <f>CONCATENATE(B22," - ","CELKEM")</f>
        <v>ZEMNÍ PRÁCE - CELKEM</v>
      </c>
      <c r="C34" s="53"/>
      <c r="D34" s="78"/>
      <c r="E34" s="54"/>
      <c r="F34" s="79">
        <f>SUM(F24:F33)</f>
        <v>0</v>
      </c>
      <c r="G34" s="80"/>
      <c r="H34" s="81">
        <f>SUM(H24:H33)</f>
        <v>4.801476991074743</v>
      </c>
      <c r="I34" s="98"/>
      <c r="J34" s="99"/>
    </row>
    <row r="35" spans="1:10" ht="15.75">
      <c r="A35"/>
      <c r="B35" s="85"/>
      <c r="C35" s="86"/>
      <c r="D35" s="87"/>
      <c r="E35" s="88"/>
      <c r="F35" s="88"/>
      <c r="G35" s="89"/>
      <c r="H35" s="90"/>
      <c r="I35" s="102"/>
      <c r="J35" s="102"/>
    </row>
    <row r="36" spans="1:10" ht="15.75">
      <c r="A36" s="51"/>
      <c r="B36" s="52" t="s">
        <v>29</v>
      </c>
      <c r="C36" s="53"/>
      <c r="D36" s="78"/>
      <c r="E36" s="54"/>
      <c r="F36" s="79">
        <f>F12+F17+F21+F34</f>
        <v>0</v>
      </c>
      <c r="G36" s="80"/>
      <c r="H36" s="92">
        <f>H34+H12</f>
        <v>4.862576491074743</v>
      </c>
      <c r="I36" s="98"/>
      <c r="J36" s="99"/>
    </row>
    <row r="37" spans="3:8" ht="14.25">
      <c r="C37" s="34"/>
      <c r="D37" s="93"/>
      <c r="F37" s="33"/>
      <c r="H37"/>
    </row>
    <row r="38" spans="3:8" ht="14.25">
      <c r="C38" s="34"/>
      <c r="D38" s="93"/>
      <c r="F38" s="33"/>
      <c r="H38"/>
    </row>
    <row r="39" spans="3:8" ht="14.25">
      <c r="C39" s="34"/>
      <c r="D39" s="93"/>
      <c r="F39" s="33"/>
      <c r="H39"/>
    </row>
    <row r="40" spans="3:8" ht="14.25">
      <c r="C40" s="34"/>
      <c r="D40" s="93"/>
      <c r="F40" s="33"/>
      <c r="H40"/>
    </row>
    <row r="41" spans="3:8" ht="14.25">
      <c r="C41" s="34"/>
      <c r="D41" s="93"/>
      <c r="F41" s="33"/>
      <c r="H41"/>
    </row>
    <row r="42" spans="3:8" ht="14.25">
      <c r="C42" s="34"/>
      <c r="D42" s="93"/>
      <c r="F42" s="33"/>
      <c r="H42"/>
    </row>
    <row r="43" spans="3:8" ht="14.25">
      <c r="C43" s="34"/>
      <c r="D43" s="93"/>
      <c r="F43" s="33"/>
      <c r="H43"/>
    </row>
    <row r="44" spans="3:8" ht="14.25">
      <c r="C44" s="34"/>
      <c r="D44" s="93"/>
      <c r="F44" s="33"/>
      <c r="H44"/>
    </row>
    <row r="45" spans="3:8" ht="14.25">
      <c r="C45" s="34"/>
      <c r="D45" s="93"/>
      <c r="F45" s="33"/>
      <c r="H45"/>
    </row>
    <row r="46" spans="3:8" ht="14.25">
      <c r="C46" s="34"/>
      <c r="D46" s="93"/>
      <c r="F46" s="33"/>
      <c r="H46"/>
    </row>
    <row r="47" spans="3:8" ht="14.25">
      <c r="C47" s="34"/>
      <c r="D47" s="93"/>
      <c r="F47" s="33"/>
      <c r="H47"/>
    </row>
    <row r="48" spans="3:8" ht="14.25">
      <c r="C48" s="34"/>
      <c r="D48" s="93"/>
      <c r="F48" s="33"/>
      <c r="H48"/>
    </row>
    <row r="49" spans="3:8" ht="14.25">
      <c r="C49" s="34"/>
      <c r="D49" s="93"/>
      <c r="F49" s="33"/>
      <c r="H49"/>
    </row>
    <row r="50" spans="3:8" ht="14.25">
      <c r="C50" s="34"/>
      <c r="D50" s="93"/>
      <c r="F50" s="33"/>
      <c r="H50"/>
    </row>
    <row r="51" spans="3:8" ht="14.25">
      <c r="C51" s="34"/>
      <c r="D51" s="93"/>
      <c r="F51" s="33"/>
      <c r="H51"/>
    </row>
    <row r="52" spans="3:8" ht="14.25">
      <c r="C52" s="34"/>
      <c r="D52" s="93"/>
      <c r="F52" s="33"/>
      <c r="H52"/>
    </row>
    <row r="53" spans="3:8" ht="14.25">
      <c r="C53" s="34"/>
      <c r="D53" s="93"/>
      <c r="F53" s="33"/>
      <c r="H53"/>
    </row>
    <row r="54" spans="3:8" ht="14.25">
      <c r="C54" s="34"/>
      <c r="D54" s="93"/>
      <c r="F54" s="33"/>
      <c r="H54"/>
    </row>
    <row r="55" spans="3:8" ht="14.25">
      <c r="C55" s="34"/>
      <c r="D55" s="93"/>
      <c r="F55" s="33"/>
      <c r="H55"/>
    </row>
    <row r="56" spans="3:8" ht="14.25">
      <c r="C56" s="34"/>
      <c r="D56" s="93"/>
      <c r="F56" s="33"/>
      <c r="H56"/>
    </row>
    <row r="57" spans="3:8" ht="14.25">
      <c r="C57" s="34"/>
      <c r="D57" s="93"/>
      <c r="F57" s="33"/>
      <c r="H57"/>
    </row>
    <row r="58" spans="3:8" ht="14.25">
      <c r="C58" s="34"/>
      <c r="D58" s="93"/>
      <c r="F58" s="33"/>
      <c r="H58"/>
    </row>
    <row r="59" spans="3:8" ht="14.25">
      <c r="C59" s="34"/>
      <c r="D59" s="93"/>
      <c r="F59" s="33"/>
      <c r="H59"/>
    </row>
    <row r="60" spans="3:8" ht="14.25">
      <c r="C60" s="34"/>
      <c r="D60" s="93"/>
      <c r="F60" s="33"/>
      <c r="H60"/>
    </row>
    <row r="61" spans="3:8" ht="14.25">
      <c r="C61" s="34"/>
      <c r="D61" s="93"/>
      <c r="F61" s="33"/>
      <c r="H61"/>
    </row>
    <row r="62" spans="3:8" ht="14.25">
      <c r="C62" s="34"/>
      <c r="D62" s="93"/>
      <c r="F62" s="33"/>
      <c r="H62"/>
    </row>
    <row r="63" spans="3:8" ht="14.25">
      <c r="C63" s="34"/>
      <c r="D63" s="93"/>
      <c r="F63" s="33"/>
      <c r="H63"/>
    </row>
    <row r="64" spans="3:8" ht="14.25">
      <c r="C64" s="34"/>
      <c r="D64" s="93"/>
      <c r="F64" s="33"/>
      <c r="H64"/>
    </row>
    <row r="65" spans="3:8" ht="14.25">
      <c r="C65" s="34"/>
      <c r="D65" s="93"/>
      <c r="F65" s="33"/>
      <c r="H65"/>
    </row>
    <row r="66" spans="3:8" ht="14.25">
      <c r="C66" s="34"/>
      <c r="D66" s="93"/>
      <c r="F66" s="33"/>
      <c r="H66"/>
    </row>
    <row r="67" spans="3:8" ht="14.25">
      <c r="C67" s="34"/>
      <c r="D67" s="93"/>
      <c r="F67" s="33"/>
      <c r="H67"/>
    </row>
    <row r="68" spans="3:8" ht="14.25">
      <c r="C68" s="34"/>
      <c r="D68" s="93"/>
      <c r="F68" s="33"/>
      <c r="H68"/>
    </row>
    <row r="69" spans="3:8" ht="14.25">
      <c r="C69" s="34"/>
      <c r="D69" s="93"/>
      <c r="F69" s="33"/>
      <c r="H69"/>
    </row>
    <row r="70" spans="3:8" ht="14.25">
      <c r="C70" s="34"/>
      <c r="D70" s="93"/>
      <c r="F70" s="33"/>
      <c r="H70"/>
    </row>
    <row r="71" spans="3:8" ht="14.25">
      <c r="C71" s="34"/>
      <c r="D71" s="93"/>
      <c r="F71" s="33"/>
      <c r="H71"/>
    </row>
    <row r="72" spans="3:8" ht="14.25">
      <c r="C72" s="34"/>
      <c r="D72" s="93"/>
      <c r="F72" s="33"/>
      <c r="H72"/>
    </row>
    <row r="73" spans="3:8" ht="14.25">
      <c r="C73" s="34"/>
      <c r="D73" s="93"/>
      <c r="F73" s="33"/>
      <c r="H73"/>
    </row>
    <row r="74" spans="3:8" ht="14.25">
      <c r="C74" s="34"/>
      <c r="D74" s="93"/>
      <c r="F74" s="33"/>
      <c r="H74"/>
    </row>
    <row r="75" spans="3:8" ht="14.25">
      <c r="C75" s="34"/>
      <c r="D75" s="93"/>
      <c r="F75" s="33"/>
      <c r="H75"/>
    </row>
    <row r="76" spans="3:8" ht="14.25">
      <c r="C76" s="34"/>
      <c r="D76" s="93"/>
      <c r="F76" s="33"/>
      <c r="H76"/>
    </row>
    <row r="77" spans="3:8" ht="14.25">
      <c r="C77" s="34"/>
      <c r="D77" s="93"/>
      <c r="F77" s="33"/>
      <c r="H77"/>
    </row>
    <row r="78" spans="3:8" ht="14.25">
      <c r="C78" s="34"/>
      <c r="D78" s="93"/>
      <c r="F78" s="33"/>
      <c r="H78"/>
    </row>
    <row r="79" spans="3:8" ht="14.25">
      <c r="C79" s="34"/>
      <c r="D79" s="93"/>
      <c r="F79" s="33"/>
      <c r="H79"/>
    </row>
    <row r="80" spans="3:8" ht="14.25">
      <c r="C80" s="34"/>
      <c r="D80" s="93"/>
      <c r="F80" s="33"/>
      <c r="H80"/>
    </row>
    <row r="81" spans="3:8" ht="14.25">
      <c r="C81" s="34"/>
      <c r="D81" s="93"/>
      <c r="F81" s="33"/>
      <c r="H81"/>
    </row>
    <row r="82" spans="3:8" ht="14.25">
      <c r="C82" s="34"/>
      <c r="D82" s="93"/>
      <c r="F82" s="33"/>
      <c r="H82"/>
    </row>
    <row r="83" spans="3:8" ht="14.25">
      <c r="C83" s="34"/>
      <c r="D83" s="93"/>
      <c r="F83" s="33"/>
      <c r="H83"/>
    </row>
    <row r="84" spans="3:8" ht="14.25">
      <c r="C84" s="34"/>
      <c r="D84" s="93"/>
      <c r="F84" s="33"/>
      <c r="H84"/>
    </row>
  </sheetData>
  <mergeCells count="12">
    <mergeCell ref="B22:J22"/>
    <mergeCell ref="A23:J23"/>
    <mergeCell ref="B8:J8"/>
    <mergeCell ref="A9:J9"/>
    <mergeCell ref="B13:J13"/>
    <mergeCell ref="B18:J18"/>
    <mergeCell ref="A19:J19"/>
    <mergeCell ref="A2:J2"/>
    <mergeCell ref="C3:J3"/>
    <mergeCell ref="C4:J4"/>
    <mergeCell ref="C5:J5"/>
    <mergeCell ref="C6:J6"/>
  </mergeCells>
  <conditionalFormatting sqref="D35:D1048576 D1:D2 D12:D13 D7:D9 D17:D18 D21 I11:J11">
    <cfRule type="cellIs" priority="2" dxfId="6" operator="lessThanOrEqual">
      <formula>0</formula>
    </cfRule>
  </conditionalFormatting>
  <conditionalFormatting sqref="D20 D14:D16 D10:D11 D24:D33">
    <cfRule type="cellIs" priority="3" dxfId="0" operator="equal">
      <formula>0</formula>
    </cfRule>
  </conditionalFormatting>
  <conditionalFormatting sqref="D4 D19">
    <cfRule type="cellIs" priority="4" dxfId="1" operator="lessThanOrEqual">
      <formula>0</formula>
    </cfRule>
  </conditionalFormatting>
  <printOptions/>
  <pageMargins left="0.7875" right="0.39375" top="0.39375" bottom="0.39375" header="0.511811023622047" footer="0.511811023622047"/>
  <pageSetup fitToHeight="5" fitToWidth="1" horizontalDpi="300" verticalDpi="300" orientation="portrait" paperSize="9" scale="66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  <pageSetUpPr fitToPage="1"/>
  </sheetPr>
  <dimension ref="A1:J25"/>
  <sheetViews>
    <sheetView view="pageBreakPreview" zoomScale="95" zoomScaleSheetLayoutView="95" zoomScalePageLayoutView="95" workbookViewId="0" topLeftCell="A1">
      <selection activeCell="F18" sqref="F18"/>
    </sheetView>
  </sheetViews>
  <sheetFormatPr defaultColWidth="10.50390625" defaultRowHeight="14.25"/>
  <cols>
    <col min="1" max="1" width="3.50390625" style="33" customWidth="1"/>
    <col min="2" max="2" width="35.125" style="33" customWidth="1"/>
    <col min="3" max="3" width="4.50390625" style="33" customWidth="1"/>
    <col min="4" max="4" width="7.25390625" style="34" customWidth="1"/>
    <col min="5" max="5" width="8.50390625" style="33" customWidth="1"/>
    <col min="6" max="6" width="12.00390625" style="33" customWidth="1"/>
    <col min="7" max="7" width="9.875" style="33" customWidth="1"/>
    <col min="8" max="8" width="9.75390625" style="33" customWidth="1"/>
    <col min="9" max="9" width="9.50390625" style="94" customWidth="1"/>
    <col min="10" max="10" width="9.00390625" style="94" customWidth="1"/>
    <col min="11" max="45" width="7.625" style="33" customWidth="1"/>
  </cols>
  <sheetData>
    <row r="1" spans="2:6" ht="14.25" customHeight="1">
      <c r="B1" s="36"/>
      <c r="C1" s="36"/>
      <c r="D1" s="37"/>
      <c r="E1" s="36"/>
      <c r="F1" s="36"/>
    </row>
    <row r="2" spans="1:10" ht="14.2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8"/>
      <c r="B3" s="39" t="s">
        <v>24</v>
      </c>
      <c r="C3" s="114" t="str">
        <f>KL!A3</f>
        <v>Město Šlapanice - Rozšíření hřbitova</v>
      </c>
      <c r="D3" s="114"/>
      <c r="E3" s="114"/>
      <c r="F3" s="114"/>
      <c r="G3" s="114"/>
      <c r="H3" s="114"/>
      <c r="I3" s="114"/>
      <c r="J3" s="114"/>
    </row>
    <row r="4" spans="1:10" ht="15">
      <c r="A4" s="38"/>
      <c r="B4" s="39"/>
      <c r="C4" s="114" t="str">
        <f>KL!A7</f>
        <v>SO 301 - Odvodnění ploch</v>
      </c>
      <c r="D4" s="114"/>
      <c r="E4" s="114"/>
      <c r="F4" s="114"/>
      <c r="G4" s="114"/>
      <c r="H4" s="114"/>
      <c r="I4" s="114"/>
      <c r="J4" s="114"/>
    </row>
    <row r="5" spans="1:10" ht="15">
      <c r="A5" s="40"/>
      <c r="B5" s="103" t="s">
        <v>25</v>
      </c>
      <c r="C5" s="122"/>
      <c r="D5" s="122"/>
      <c r="E5" s="122"/>
      <c r="F5" s="122"/>
      <c r="G5" s="122"/>
      <c r="H5" s="122"/>
      <c r="I5" s="122"/>
      <c r="J5" s="122"/>
    </row>
    <row r="6" spans="1:10" ht="15">
      <c r="A6" s="40"/>
      <c r="B6" s="42"/>
      <c r="C6" s="122" t="s">
        <v>86</v>
      </c>
      <c r="D6" s="122"/>
      <c r="E6" s="122"/>
      <c r="F6" s="122"/>
      <c r="G6" s="122"/>
      <c r="H6" s="122"/>
      <c r="I6" s="122"/>
      <c r="J6" s="122"/>
    </row>
    <row r="7" spans="1:10" ht="36">
      <c r="A7" s="63" t="s">
        <v>31</v>
      </c>
      <c r="B7" s="64" t="s">
        <v>32</v>
      </c>
      <c r="C7" s="64" t="s">
        <v>33</v>
      </c>
      <c r="D7" s="64" t="s">
        <v>34</v>
      </c>
      <c r="E7" s="44" t="s">
        <v>35</v>
      </c>
      <c r="F7" s="44" t="s">
        <v>36</v>
      </c>
      <c r="G7" s="66" t="s">
        <v>37</v>
      </c>
      <c r="H7" s="66" t="s">
        <v>38</v>
      </c>
      <c r="I7" s="95"/>
      <c r="J7" s="95"/>
    </row>
    <row r="8" spans="1:10" ht="17.1" customHeight="1">
      <c r="A8" s="69">
        <v>14</v>
      </c>
      <c r="B8" s="123" t="s">
        <v>87</v>
      </c>
      <c r="C8" s="123"/>
      <c r="D8" s="123"/>
      <c r="E8" s="123"/>
      <c r="F8" s="123"/>
      <c r="G8" s="123"/>
      <c r="H8" s="123"/>
      <c r="I8" s="123"/>
      <c r="J8" s="123"/>
    </row>
    <row r="9" spans="1:10" ht="15.75" customHeight="1">
      <c r="A9" s="120" t="s">
        <v>88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14.25">
      <c r="A10" s="70">
        <v>1</v>
      </c>
      <c r="B10" s="71" t="s">
        <v>89</v>
      </c>
      <c r="C10" s="72" t="s">
        <v>64</v>
      </c>
      <c r="D10" s="73">
        <v>10</v>
      </c>
      <c r="E10" s="125"/>
      <c r="F10" s="74">
        <f>D10*E10</f>
        <v>0</v>
      </c>
      <c r="G10" s="75">
        <v>1.7</v>
      </c>
      <c r="H10" s="76">
        <f>D10*G10</f>
        <v>17</v>
      </c>
      <c r="I10" s="100"/>
      <c r="J10" s="100"/>
    </row>
    <row r="11" spans="1:10" ht="14.25">
      <c r="A11" s="70">
        <f>A10+1</f>
        <v>2</v>
      </c>
      <c r="B11" s="71" t="s">
        <v>90</v>
      </c>
      <c r="C11" s="72" t="s">
        <v>67</v>
      </c>
      <c r="D11" s="73">
        <v>49.6576320931251</v>
      </c>
      <c r="E11" s="125"/>
      <c r="F11" s="74">
        <f>ROUNDUP(D11*E11,1)</f>
        <v>0</v>
      </c>
      <c r="G11" s="75"/>
      <c r="H11" s="76"/>
      <c r="I11" s="100"/>
      <c r="J11" s="100"/>
    </row>
    <row r="12" spans="1:10" ht="14.25">
      <c r="A12" s="70">
        <f>A11+1</f>
        <v>3</v>
      </c>
      <c r="B12" s="71" t="s">
        <v>91</v>
      </c>
      <c r="C12" s="72" t="s">
        <v>42</v>
      </c>
      <c r="D12" s="73">
        <v>19.5</v>
      </c>
      <c r="E12" s="125"/>
      <c r="F12" s="74">
        <f>ROUNDUP(D12*E12,1)</f>
        <v>0</v>
      </c>
      <c r="G12" s="75"/>
      <c r="H12" s="76"/>
      <c r="I12" s="100"/>
      <c r="J12" s="100"/>
    </row>
    <row r="13" spans="1:10" ht="15.75">
      <c r="A13" s="51"/>
      <c r="B13" s="52" t="str">
        <f>CONCATENATE(B8," - ","CELKEM")</f>
        <v>RETENČNÍ NÁDRŽE - CELKEM</v>
      </c>
      <c r="C13" s="53"/>
      <c r="D13" s="53"/>
      <c r="E13" s="54"/>
      <c r="F13" s="79">
        <f>SUM(F9:F12)</f>
        <v>0</v>
      </c>
      <c r="G13" s="80"/>
      <c r="H13" s="81">
        <f>SUM(H10:H12)</f>
        <v>17</v>
      </c>
      <c r="I13" s="98"/>
      <c r="J13" s="99"/>
    </row>
    <row r="14" spans="1:10" ht="17.1" customHeight="1">
      <c r="A14" s="69">
        <v>15</v>
      </c>
      <c r="B14" s="123" t="s">
        <v>61</v>
      </c>
      <c r="C14" s="123"/>
      <c r="D14" s="123"/>
      <c r="E14" s="123"/>
      <c r="F14" s="123"/>
      <c r="G14" s="123"/>
      <c r="H14" s="123"/>
      <c r="I14" s="123"/>
      <c r="J14" s="123"/>
    </row>
    <row r="15" spans="1:10" ht="15.75" customHeight="1">
      <c r="A15" s="120" t="s">
        <v>92</v>
      </c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4.25">
      <c r="A16" s="70">
        <f>A12+1</f>
        <v>4</v>
      </c>
      <c r="B16" s="71" t="s">
        <v>93</v>
      </c>
      <c r="C16" s="72" t="s">
        <v>64</v>
      </c>
      <c r="D16" s="73">
        <v>40</v>
      </c>
      <c r="E16" s="125"/>
      <c r="F16" s="74">
        <f aca="true" t="shared" si="0" ref="F16:F21">D16*E16</f>
        <v>0</v>
      </c>
      <c r="G16" s="75"/>
      <c r="H16" s="76"/>
      <c r="I16" s="100"/>
      <c r="J16" s="100"/>
    </row>
    <row r="17" spans="1:10" ht="14.25">
      <c r="A17" s="70">
        <f>A16+1</f>
        <v>5</v>
      </c>
      <c r="B17" s="71" t="s">
        <v>94</v>
      </c>
      <c r="C17" s="72" t="s">
        <v>64</v>
      </c>
      <c r="D17" s="73">
        <v>40</v>
      </c>
      <c r="E17" s="125"/>
      <c r="F17" s="74">
        <f t="shared" si="0"/>
        <v>0</v>
      </c>
      <c r="G17" s="75"/>
      <c r="H17" s="76"/>
      <c r="I17" s="100"/>
      <c r="J17" s="100"/>
    </row>
    <row r="18" spans="1:10" ht="14.25">
      <c r="A18" s="70">
        <f>A17+1</f>
        <v>6</v>
      </c>
      <c r="B18" s="71" t="s">
        <v>85</v>
      </c>
      <c r="C18" s="72" t="s">
        <v>64</v>
      </c>
      <c r="D18" s="73">
        <v>40</v>
      </c>
      <c r="E18" s="125"/>
      <c r="F18" s="74">
        <f t="shared" si="0"/>
        <v>0</v>
      </c>
      <c r="G18" s="75"/>
      <c r="H18" s="76"/>
      <c r="I18" s="100"/>
      <c r="J18" s="100"/>
    </row>
    <row r="19" spans="1:10" ht="14.25">
      <c r="A19" s="70">
        <f>A18+1</f>
        <v>7</v>
      </c>
      <c r="B19" s="71" t="s">
        <v>95</v>
      </c>
      <c r="C19" s="72" t="s">
        <v>67</v>
      </c>
      <c r="D19" s="73">
        <v>40</v>
      </c>
      <c r="E19" s="125"/>
      <c r="F19" s="74">
        <f t="shared" si="0"/>
        <v>0</v>
      </c>
      <c r="G19" s="75"/>
      <c r="H19" s="76"/>
      <c r="I19" s="100"/>
      <c r="J19" s="100"/>
    </row>
    <row r="20" spans="1:10" ht="14.25">
      <c r="A20" s="70">
        <f>A19+1</f>
        <v>8</v>
      </c>
      <c r="B20" s="71" t="s">
        <v>96</v>
      </c>
      <c r="C20" s="72" t="s">
        <v>64</v>
      </c>
      <c r="D20" s="73">
        <v>20</v>
      </c>
      <c r="E20" s="125"/>
      <c r="F20" s="74">
        <f t="shared" si="0"/>
        <v>0</v>
      </c>
      <c r="G20" s="75"/>
      <c r="H20" s="76"/>
      <c r="I20" s="100"/>
      <c r="J20" s="100"/>
    </row>
    <row r="21" spans="1:10" ht="14.25">
      <c r="A21" s="70">
        <f>A20+1</f>
        <v>9</v>
      </c>
      <c r="B21" s="71" t="s">
        <v>73</v>
      </c>
      <c r="C21" s="72" t="s">
        <v>64</v>
      </c>
      <c r="D21" s="73">
        <v>20</v>
      </c>
      <c r="E21" s="125"/>
      <c r="F21" s="74">
        <f t="shared" si="0"/>
        <v>0</v>
      </c>
      <c r="G21" s="75"/>
      <c r="H21" s="76"/>
      <c r="I21" s="100"/>
      <c r="J21" s="100"/>
    </row>
    <row r="22" spans="1:10" ht="15.75">
      <c r="A22" s="51"/>
      <c r="B22" s="52" t="str">
        <f>CONCATENATE(B14," - ","CELKEM")</f>
        <v>ZEMNÍ PRÁCE - CELKEM</v>
      </c>
      <c r="C22" s="53"/>
      <c r="D22" s="53"/>
      <c r="E22" s="54"/>
      <c r="F22" s="79">
        <f>SUM(F15:F21)</f>
        <v>0</v>
      </c>
      <c r="G22" s="80"/>
      <c r="H22" s="81">
        <f>SUM(H15:H21)</f>
        <v>0</v>
      </c>
      <c r="I22" s="98"/>
      <c r="J22" s="99"/>
    </row>
    <row r="23" spans="1:10" ht="14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5.75">
      <c r="A24" s="51"/>
      <c r="B24" s="52" t="s">
        <v>29</v>
      </c>
      <c r="C24" s="53"/>
      <c r="D24" s="53"/>
      <c r="E24" s="54"/>
      <c r="F24" s="79">
        <f>F13+F22</f>
        <v>0</v>
      </c>
      <c r="G24" s="80"/>
      <c r="H24" s="81">
        <f>H13+H22</f>
        <v>17</v>
      </c>
      <c r="I24" s="98"/>
      <c r="J24" s="99"/>
    </row>
    <row r="25" spans="1:10" ht="14.25">
      <c r="A25"/>
      <c r="B25"/>
      <c r="C25"/>
      <c r="D25"/>
      <c r="E25"/>
      <c r="F25"/>
      <c r="G25"/>
      <c r="H25"/>
      <c r="I25" s="104"/>
      <c r="J25" s="104"/>
    </row>
  </sheetData>
  <mergeCells count="10">
    <mergeCell ref="B8:J8"/>
    <mergeCell ref="A9:J9"/>
    <mergeCell ref="B14:J14"/>
    <mergeCell ref="A15:J15"/>
    <mergeCell ref="A23:J23"/>
    <mergeCell ref="A2:J2"/>
    <mergeCell ref="C3:J3"/>
    <mergeCell ref="C4:J4"/>
    <mergeCell ref="C5:J5"/>
    <mergeCell ref="C6:J6"/>
  </mergeCells>
  <conditionalFormatting sqref="D7">
    <cfRule type="cellIs" priority="2" dxfId="3" operator="equal">
      <formula>0</formula>
    </cfRule>
  </conditionalFormatting>
  <conditionalFormatting sqref="D10:D12 D15:D21">
    <cfRule type="cellIs" priority="3" dxfId="0" operator="equal">
      <formula>0</formula>
    </cfRule>
  </conditionalFormatting>
  <conditionalFormatting sqref="D4">
    <cfRule type="cellIs" priority="4" dxfId="1" operator="lessThanOrEqual">
      <formula>0</formula>
    </cfRule>
  </conditionalFormatting>
  <printOptions/>
  <pageMargins left="0.7875" right="0.39375" top="0.39375" bottom="0.39375" header="0.511811023622047" footer="0.511811023622047"/>
  <pageSetup fitToHeight="5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E2E2"/>
    <pageSetUpPr fitToPage="1"/>
  </sheetPr>
  <dimension ref="A1:J15"/>
  <sheetViews>
    <sheetView view="pageBreakPreview" zoomScale="95" zoomScaleSheetLayoutView="95" zoomScalePageLayoutView="95" workbookViewId="0" topLeftCell="A1">
      <selection activeCell="F12" sqref="F12"/>
    </sheetView>
  </sheetViews>
  <sheetFormatPr defaultColWidth="10.50390625" defaultRowHeight="14.25"/>
  <cols>
    <col min="1" max="1" width="3.50390625" style="33" customWidth="1"/>
    <col min="2" max="2" width="35.125" style="33" customWidth="1"/>
    <col min="3" max="3" width="4.50390625" style="33" customWidth="1"/>
    <col min="4" max="4" width="7.25390625" style="34" customWidth="1"/>
    <col min="5" max="5" width="8.50390625" style="33" customWidth="1"/>
    <col min="6" max="6" width="12.00390625" style="33" customWidth="1"/>
    <col min="7" max="7" width="9.875" style="33" customWidth="1"/>
    <col min="8" max="8" width="9.75390625" style="33" customWidth="1"/>
    <col min="9" max="9" width="9.50390625" style="35" customWidth="1"/>
    <col min="10" max="10" width="9.00390625" style="35" customWidth="1"/>
    <col min="11" max="14" width="7.625" style="33" customWidth="1"/>
  </cols>
  <sheetData>
    <row r="1" spans="2:6" ht="14.25" customHeight="1">
      <c r="B1" s="36"/>
      <c r="C1" s="36"/>
      <c r="D1" s="37"/>
      <c r="E1" s="36"/>
      <c r="F1" s="36"/>
    </row>
    <row r="2" spans="1:10" ht="14.2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8"/>
      <c r="B3" s="39" t="s">
        <v>24</v>
      </c>
      <c r="C3" s="114" t="str">
        <f>KL!A3</f>
        <v>Město Šlapanice - Rozšíření hřbitova</v>
      </c>
      <c r="D3" s="114"/>
      <c r="E3" s="114"/>
      <c r="F3" s="114"/>
      <c r="G3" s="114"/>
      <c r="H3" s="114"/>
      <c r="I3" s="114"/>
      <c r="J3" s="114"/>
    </row>
    <row r="4" spans="1:10" ht="15">
      <c r="A4" s="38"/>
      <c r="B4" s="39"/>
      <c r="C4" s="114" t="str">
        <f>KL!A8</f>
        <v>SO 302 – Rozvod vody</v>
      </c>
      <c r="D4" s="114"/>
      <c r="E4" s="114"/>
      <c r="F4" s="114"/>
      <c r="G4" s="114"/>
      <c r="H4" s="114"/>
      <c r="I4" s="114"/>
      <c r="J4" s="114"/>
    </row>
    <row r="5" spans="1:10" ht="15">
      <c r="A5" s="40"/>
      <c r="B5" s="41" t="s">
        <v>25</v>
      </c>
      <c r="C5" s="122"/>
      <c r="D5" s="122"/>
      <c r="E5" s="122"/>
      <c r="F5" s="122"/>
      <c r="G5" s="122"/>
      <c r="H5" s="122"/>
      <c r="I5" s="122"/>
      <c r="J5" s="122"/>
    </row>
    <row r="6" spans="1:10" ht="15">
      <c r="A6" s="40"/>
      <c r="B6" s="42"/>
      <c r="C6" s="122" t="str">
        <f>'SO302 V'!C6</f>
        <v>vodovod v zemi</v>
      </c>
      <c r="D6" s="122"/>
      <c r="E6" s="122"/>
      <c r="F6" s="122"/>
      <c r="G6" s="122"/>
      <c r="H6" s="122"/>
      <c r="I6" s="122"/>
      <c r="J6" s="122"/>
    </row>
    <row r="7" spans="1:10" ht="14.25">
      <c r="A7" s="43" t="s">
        <v>26</v>
      </c>
      <c r="B7" s="116" t="s">
        <v>27</v>
      </c>
      <c r="C7" s="116"/>
      <c r="D7" s="116"/>
      <c r="E7" s="116"/>
      <c r="F7" s="44" t="s">
        <v>28</v>
      </c>
      <c r="G7" s="117"/>
      <c r="H7" s="117"/>
      <c r="I7" s="117"/>
      <c r="J7" s="117"/>
    </row>
    <row r="8" spans="1:10" ht="15.75">
      <c r="A8" s="105">
        <f>'SO302 V'!A8</f>
        <v>1</v>
      </c>
      <c r="B8" s="106" t="str">
        <f>'SO302 V'!B8</f>
        <v>POTRUBÍ</v>
      </c>
      <c r="C8" s="46"/>
      <c r="D8" s="46"/>
      <c r="E8" s="47"/>
      <c r="F8" s="48">
        <f>'SO302 V'!F11</f>
        <v>0</v>
      </c>
      <c r="G8" s="119"/>
      <c r="H8" s="119"/>
      <c r="I8" s="119"/>
      <c r="J8" s="119"/>
    </row>
    <row r="9" spans="1:10" ht="15.75">
      <c r="A9" s="107">
        <f>'SO302 V'!A12</f>
        <v>2</v>
      </c>
      <c r="B9" s="106" t="str">
        <f>'SO302 V'!B12</f>
        <v>VYBAVENÍ</v>
      </c>
      <c r="C9" s="46"/>
      <c r="D9" s="46"/>
      <c r="E9" s="47"/>
      <c r="F9" s="48">
        <f>'SO302 V'!F19</f>
        <v>0</v>
      </c>
      <c r="G9" s="119"/>
      <c r="H9" s="119"/>
      <c r="I9" s="119"/>
      <c r="J9" s="119"/>
    </row>
    <row r="10" spans="1:10" ht="15.75">
      <c r="A10" s="107">
        <f>'SO302 V'!A23</f>
        <v>4</v>
      </c>
      <c r="B10" s="106" t="str">
        <f>'SO302 V'!B23</f>
        <v>ZEMNÍ PRÁCE</v>
      </c>
      <c r="C10" s="46"/>
      <c r="D10" s="46"/>
      <c r="E10" s="47"/>
      <c r="F10" s="48">
        <f>'SO302 V'!F36</f>
        <v>0</v>
      </c>
      <c r="G10" s="119"/>
      <c r="H10" s="119"/>
      <c r="I10" s="119"/>
      <c r="J10" s="119"/>
    </row>
    <row r="11" spans="1:10" ht="15.75">
      <c r="A11" s="108">
        <f>'SO302 V'!A37</f>
        <v>5</v>
      </c>
      <c r="B11" s="106" t="str">
        <f>'SO302 V'!B37</f>
        <v>SOUVISEJÍCÍ</v>
      </c>
      <c r="C11" s="46"/>
      <c r="D11" s="46"/>
      <c r="E11" s="47"/>
      <c r="F11" s="48">
        <f>'SO302 V'!F41</f>
        <v>0</v>
      </c>
      <c r="G11" s="119"/>
      <c r="H11" s="119"/>
      <c r="I11" s="119"/>
      <c r="J11" s="119"/>
    </row>
    <row r="12" spans="1:10" ht="14.25">
      <c r="A12"/>
      <c r="B12"/>
      <c r="C12"/>
      <c r="D12"/>
      <c r="E12"/>
      <c r="F12"/>
      <c r="G12"/>
      <c r="H12"/>
      <c r="I12"/>
      <c r="J12"/>
    </row>
    <row r="13" spans="1:10" ht="14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ht="15.75">
      <c r="A14" s="51"/>
      <c r="B14" s="52" t="s">
        <v>29</v>
      </c>
      <c r="C14" s="53"/>
      <c r="D14" s="53"/>
      <c r="E14" s="54"/>
      <c r="F14" s="55">
        <f>SUM(F8:F12)</f>
        <v>0</v>
      </c>
      <c r="G14" s="121"/>
      <c r="H14" s="121"/>
      <c r="I14" s="121"/>
      <c r="J14" s="121"/>
    </row>
    <row r="15" spans="1:10" ht="14.25">
      <c r="A15"/>
      <c r="B15"/>
      <c r="C15"/>
      <c r="D15"/>
      <c r="E15"/>
      <c r="F15"/>
      <c r="G15"/>
      <c r="H15"/>
      <c r="I15" s="56"/>
      <c r="J15" s="56"/>
    </row>
  </sheetData>
  <mergeCells count="13">
    <mergeCell ref="G11:J11"/>
    <mergeCell ref="A13:J13"/>
    <mergeCell ref="G14:J14"/>
    <mergeCell ref="B7:E7"/>
    <mergeCell ref="G7:J7"/>
    <mergeCell ref="G8:J8"/>
    <mergeCell ref="G9:J9"/>
    <mergeCell ref="G10:J10"/>
    <mergeCell ref="A2:J2"/>
    <mergeCell ref="C3:J3"/>
    <mergeCell ref="C4:J4"/>
    <mergeCell ref="C5:J5"/>
    <mergeCell ref="C6:J6"/>
  </mergeCells>
  <printOptions/>
  <pageMargins left="0.7875" right="0.39375" top="0.39375" bottom="0.39375" header="0.511811023622047" footer="0.511811023622047"/>
  <pageSetup fitToHeight="5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J44"/>
  <sheetViews>
    <sheetView view="pageBreakPreview" zoomScale="95" zoomScaleSheetLayoutView="95" zoomScalePageLayoutView="95" workbookViewId="0" topLeftCell="A7">
      <selection activeCell="E17" sqref="E17"/>
    </sheetView>
  </sheetViews>
  <sheetFormatPr defaultColWidth="10.50390625" defaultRowHeight="14.25"/>
  <cols>
    <col min="1" max="1" width="3.50390625" style="33" customWidth="1"/>
    <col min="2" max="2" width="35.125" style="33" customWidth="1"/>
    <col min="3" max="3" width="4.50390625" style="33" customWidth="1"/>
    <col min="4" max="4" width="7.25390625" style="34" customWidth="1"/>
    <col min="5" max="5" width="8.50390625" style="33" customWidth="1"/>
    <col min="6" max="6" width="12.00390625" style="33" customWidth="1"/>
    <col min="7" max="7" width="9.875" style="33" customWidth="1"/>
    <col min="8" max="8" width="9.75390625" style="33" customWidth="1"/>
    <col min="9" max="9" width="9.50390625" style="35" customWidth="1"/>
    <col min="10" max="10" width="9.00390625" style="35" customWidth="1"/>
    <col min="11" max="27" width="7.625" style="33" customWidth="1"/>
  </cols>
  <sheetData>
    <row r="1" spans="2:6" ht="14.25" customHeight="1">
      <c r="B1" s="36"/>
      <c r="C1" s="36"/>
      <c r="D1" s="37"/>
      <c r="E1" s="36"/>
      <c r="F1" s="36"/>
    </row>
    <row r="2" spans="1:10" ht="14.2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38"/>
      <c r="B3" s="39" t="s">
        <v>24</v>
      </c>
      <c r="C3" s="114" t="str">
        <f>SO302!C3</f>
        <v>Město Šlapanice - Rozšíření hřbitova</v>
      </c>
      <c r="D3" s="114"/>
      <c r="E3" s="114"/>
      <c r="F3" s="114"/>
      <c r="G3" s="114"/>
      <c r="H3" s="114"/>
      <c r="I3" s="114"/>
      <c r="J3" s="114"/>
    </row>
    <row r="4" spans="1:10" ht="15">
      <c r="A4" s="38"/>
      <c r="B4" s="39"/>
      <c r="C4" s="114" t="str">
        <f>SO302!C4</f>
        <v>SO 302 – Rozvod vody</v>
      </c>
      <c r="D4" s="114"/>
      <c r="E4" s="114"/>
      <c r="F4" s="114"/>
      <c r="G4" s="114"/>
      <c r="H4" s="114"/>
      <c r="I4" s="114"/>
      <c r="J4" s="114"/>
    </row>
    <row r="5" spans="1:10" ht="15">
      <c r="A5" s="40"/>
      <c r="B5" s="41" t="s">
        <v>25</v>
      </c>
      <c r="C5" s="122"/>
      <c r="D5" s="122"/>
      <c r="E5" s="122"/>
      <c r="F5" s="122"/>
      <c r="G5" s="122"/>
      <c r="H5" s="122"/>
      <c r="I5" s="122"/>
      <c r="J5" s="122"/>
    </row>
    <row r="6" spans="1:10" ht="15">
      <c r="A6" s="40"/>
      <c r="B6" s="42"/>
      <c r="C6" s="122" t="s">
        <v>97</v>
      </c>
      <c r="D6" s="122"/>
      <c r="E6" s="122"/>
      <c r="F6" s="122"/>
      <c r="G6" s="122"/>
      <c r="H6" s="122"/>
      <c r="I6" s="122"/>
      <c r="J6" s="122"/>
    </row>
    <row r="7" spans="1:10" ht="36">
      <c r="A7" s="63" t="s">
        <v>31</v>
      </c>
      <c r="B7" s="64" t="s">
        <v>32</v>
      </c>
      <c r="C7" s="64" t="s">
        <v>33</v>
      </c>
      <c r="D7" s="64" t="s">
        <v>34</v>
      </c>
      <c r="E7" s="44" t="s">
        <v>35</v>
      </c>
      <c r="F7" s="44" t="s">
        <v>36</v>
      </c>
      <c r="G7" s="66" t="s">
        <v>37</v>
      </c>
      <c r="H7" s="66" t="s">
        <v>38</v>
      </c>
      <c r="I7" s="109"/>
      <c r="J7" s="109"/>
    </row>
    <row r="8" spans="1:10" ht="17.1" customHeight="1">
      <c r="A8" s="69">
        <v>1</v>
      </c>
      <c r="B8" s="123" t="s">
        <v>39</v>
      </c>
      <c r="C8" s="123"/>
      <c r="D8" s="123"/>
      <c r="E8" s="123"/>
      <c r="F8" s="123"/>
      <c r="G8" s="123"/>
      <c r="H8" s="123"/>
      <c r="I8" s="123"/>
      <c r="J8" s="123"/>
    </row>
    <row r="9" spans="1:10" ht="14.25">
      <c r="A9" s="70">
        <v>1</v>
      </c>
      <c r="B9" s="71" t="s">
        <v>98</v>
      </c>
      <c r="C9" s="72" t="s">
        <v>42</v>
      </c>
      <c r="D9" s="73">
        <v>128.37</v>
      </c>
      <c r="E9" s="125"/>
      <c r="F9" s="74">
        <f>ROUNDUP(D9*E9,1)</f>
        <v>0</v>
      </c>
      <c r="G9" s="75">
        <v>0.000272</v>
      </c>
      <c r="H9" s="76">
        <f>D9*G9</f>
        <v>0.03491664</v>
      </c>
      <c r="I9" s="110"/>
      <c r="J9" s="110"/>
    </row>
    <row r="10" spans="1:10" ht="14.25">
      <c r="A10" s="70">
        <f>A9+1</f>
        <v>2</v>
      </c>
      <c r="B10" s="71" t="s">
        <v>99</v>
      </c>
      <c r="C10" s="72" t="s">
        <v>42</v>
      </c>
      <c r="D10" s="73">
        <v>128.37</v>
      </c>
      <c r="E10" s="125"/>
      <c r="F10" s="74">
        <f>ROUNDUP(D10*E10,1)</f>
        <v>0</v>
      </c>
      <c r="G10" s="75"/>
      <c r="H10" s="76"/>
      <c r="I10" s="110"/>
      <c r="J10" s="110"/>
    </row>
    <row r="11" spans="1:10" ht="15.75">
      <c r="A11" s="51"/>
      <c r="B11" s="52" t="str">
        <f>CONCATENATE(B8," - ","CELKEM")</f>
        <v>POTRUBÍ - CELKEM</v>
      </c>
      <c r="C11" s="53"/>
      <c r="D11" s="53"/>
      <c r="E11" s="54"/>
      <c r="F11" s="79">
        <f>SUM(F9:F10)</f>
        <v>0</v>
      </c>
      <c r="G11" s="80"/>
      <c r="H11" s="81">
        <f>SUM(H9:H10)</f>
        <v>0.03491664</v>
      </c>
      <c r="I11" s="111"/>
      <c r="J11" s="112"/>
    </row>
    <row r="12" spans="1:10" ht="17.1" customHeight="1">
      <c r="A12" s="69">
        <v>2</v>
      </c>
      <c r="B12" s="123" t="s">
        <v>100</v>
      </c>
      <c r="C12" s="123"/>
      <c r="D12" s="123"/>
      <c r="E12" s="123"/>
      <c r="F12" s="123"/>
      <c r="G12" s="123"/>
      <c r="H12" s="123"/>
      <c r="I12" s="123"/>
      <c r="J12" s="123"/>
    </row>
    <row r="13" spans="1:10" ht="22.5">
      <c r="A13" s="70">
        <f>A10+1</f>
        <v>3</v>
      </c>
      <c r="B13" s="71" t="s">
        <v>101</v>
      </c>
      <c r="C13" s="72" t="s">
        <v>42</v>
      </c>
      <c r="D13" s="73">
        <v>128.37</v>
      </c>
      <c r="E13" s="125"/>
      <c r="F13" s="74">
        <f aca="true" t="shared" si="0" ref="F13:F18">ROUNDUP(D13*E13,1)</f>
        <v>0</v>
      </c>
      <c r="G13" s="75"/>
      <c r="H13" s="76"/>
      <c r="I13" s="113"/>
      <c r="J13" s="77"/>
    </row>
    <row r="14" spans="1:10" ht="14.25">
      <c r="A14" s="70">
        <f>A13+1</f>
        <v>4</v>
      </c>
      <c r="B14" s="71" t="s">
        <v>102</v>
      </c>
      <c r="C14" s="72" t="s">
        <v>42</v>
      </c>
      <c r="D14" s="73">
        <v>128.37</v>
      </c>
      <c r="E14" s="125"/>
      <c r="F14" s="74">
        <f t="shared" si="0"/>
        <v>0</v>
      </c>
      <c r="G14" s="75"/>
      <c r="H14" s="76"/>
      <c r="I14" s="113"/>
      <c r="J14" s="77"/>
    </row>
    <row r="15" spans="1:10" ht="14.25">
      <c r="A15" s="70">
        <f>A14+1</f>
        <v>5</v>
      </c>
      <c r="B15" s="71" t="s">
        <v>103</v>
      </c>
      <c r="C15" s="72" t="s">
        <v>56</v>
      </c>
      <c r="D15" s="73">
        <v>1</v>
      </c>
      <c r="E15" s="125"/>
      <c r="F15" s="74">
        <f t="shared" si="0"/>
        <v>0</v>
      </c>
      <c r="G15" s="75"/>
      <c r="H15" s="76"/>
      <c r="I15" s="113"/>
      <c r="J15" s="77"/>
    </row>
    <row r="16" spans="1:10" ht="14.25">
      <c r="A16" s="70">
        <f>A15+1</f>
        <v>6</v>
      </c>
      <c r="B16" s="71" t="s">
        <v>104</v>
      </c>
      <c r="C16" s="72" t="s">
        <v>50</v>
      </c>
      <c r="D16" s="73">
        <v>2</v>
      </c>
      <c r="E16" s="125"/>
      <c r="F16" s="74">
        <f t="shared" si="0"/>
        <v>0</v>
      </c>
      <c r="G16" s="75"/>
      <c r="H16" s="76"/>
      <c r="I16" s="113"/>
      <c r="J16" s="77"/>
    </row>
    <row r="17" spans="1:10" ht="14.25">
      <c r="A17" s="70">
        <f>A16+1</f>
        <v>7</v>
      </c>
      <c r="B17" s="71" t="s">
        <v>105</v>
      </c>
      <c r="C17" s="72" t="s">
        <v>50</v>
      </c>
      <c r="D17" s="73">
        <v>2</v>
      </c>
      <c r="E17" s="125"/>
      <c r="F17" s="74">
        <f t="shared" si="0"/>
        <v>0</v>
      </c>
      <c r="G17" s="75"/>
      <c r="H17" s="76"/>
      <c r="I17" s="113"/>
      <c r="J17" s="77"/>
    </row>
    <row r="18" spans="1:10" ht="14.25">
      <c r="A18" s="70">
        <f>A17+1</f>
        <v>8</v>
      </c>
      <c r="B18" s="71" t="s">
        <v>106</v>
      </c>
      <c r="C18" s="72" t="s">
        <v>50</v>
      </c>
      <c r="D18" s="73">
        <v>2</v>
      </c>
      <c r="E18" s="125"/>
      <c r="F18" s="74">
        <f t="shared" si="0"/>
        <v>0</v>
      </c>
      <c r="G18" s="75"/>
      <c r="H18" s="76"/>
      <c r="I18" s="113"/>
      <c r="J18" s="77"/>
    </row>
    <row r="19" spans="1:10" ht="15.75">
      <c r="A19" s="51"/>
      <c r="B19" s="52" t="str">
        <f>CONCATENATE(B12," - ","CELKEM")</f>
        <v>VYBAVENÍ - CELKEM</v>
      </c>
      <c r="C19" s="53"/>
      <c r="D19" s="53"/>
      <c r="E19" s="54"/>
      <c r="F19" s="79">
        <f>SUM(F13:F18)</f>
        <v>0</v>
      </c>
      <c r="G19" s="80"/>
      <c r="H19" s="81">
        <f>SUM(H13:H18)</f>
        <v>0</v>
      </c>
      <c r="I19" s="111"/>
      <c r="J19" s="112"/>
    </row>
    <row r="20" spans="1:10" ht="17.1" customHeight="1">
      <c r="A20" s="69">
        <v>3</v>
      </c>
      <c r="B20" s="123" t="s">
        <v>46</v>
      </c>
      <c r="C20" s="123"/>
      <c r="D20" s="123"/>
      <c r="E20" s="123"/>
      <c r="F20" s="123"/>
      <c r="G20" s="123"/>
      <c r="H20" s="123"/>
      <c r="I20" s="123"/>
      <c r="J20" s="123"/>
    </row>
    <row r="21" spans="1:10" ht="16.9" customHeight="1">
      <c r="A21" s="70">
        <f>A18+1</f>
        <v>9</v>
      </c>
      <c r="B21" s="71" t="s">
        <v>107</v>
      </c>
      <c r="C21" s="72" t="s">
        <v>50</v>
      </c>
      <c r="D21" s="73">
        <v>2</v>
      </c>
      <c r="E21" s="125"/>
      <c r="F21" s="74">
        <f>ROUNDUP(D21*E21,1)</f>
        <v>0</v>
      </c>
      <c r="G21" s="75"/>
      <c r="H21" s="76"/>
      <c r="I21" s="113"/>
      <c r="J21" s="77"/>
    </row>
    <row r="22" spans="1:10" ht="15.75">
      <c r="A22" s="51"/>
      <c r="B22" s="52" t="str">
        <f>CONCATENATE(B20," - ","CELKEM")</f>
        <v>OSTATNÍ - CELKEM</v>
      </c>
      <c r="C22" s="53"/>
      <c r="D22" s="53"/>
      <c r="E22" s="54"/>
      <c r="F22" s="79">
        <f>SUM(F21:F21)</f>
        <v>0</v>
      </c>
      <c r="G22" s="80"/>
      <c r="H22" s="81">
        <f>SUM(H19:H21)</f>
        <v>0</v>
      </c>
      <c r="I22" s="111"/>
      <c r="J22" s="112"/>
    </row>
    <row r="23" spans="1:10" ht="17.1" customHeight="1">
      <c r="A23" s="69">
        <v>4</v>
      </c>
      <c r="B23" s="123" t="s">
        <v>61</v>
      </c>
      <c r="C23" s="123"/>
      <c r="D23" s="123"/>
      <c r="E23" s="123"/>
      <c r="F23" s="123"/>
      <c r="G23" s="123"/>
      <c r="H23" s="123"/>
      <c r="I23" s="123"/>
      <c r="J23" s="123"/>
    </row>
    <row r="24" spans="1:10" ht="15.75" customHeight="1">
      <c r="A24" s="120" t="s">
        <v>108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14.25">
      <c r="A25" s="70">
        <f>A21+1</f>
        <v>10</v>
      </c>
      <c r="B25" s="71" t="s">
        <v>109</v>
      </c>
      <c r="C25" s="72" t="s">
        <v>64</v>
      </c>
      <c r="D25" s="73">
        <v>100.1286</v>
      </c>
      <c r="E25" s="125"/>
      <c r="F25" s="74">
        <f aca="true" t="shared" si="1" ref="F25:F35">D25*E25</f>
        <v>0</v>
      </c>
      <c r="G25" s="75"/>
      <c r="H25" s="76"/>
      <c r="I25" s="113"/>
      <c r="J25" s="77"/>
    </row>
    <row r="26" spans="1:10" ht="14.25">
      <c r="A26" s="70">
        <f aca="true" t="shared" si="2" ref="A26:A35">A25+1</f>
        <v>11</v>
      </c>
      <c r="B26" s="71" t="s">
        <v>110</v>
      </c>
      <c r="C26" s="72" t="s">
        <v>64</v>
      </c>
      <c r="D26" s="73">
        <v>100.1286</v>
      </c>
      <c r="E26" s="125"/>
      <c r="F26" s="74">
        <f t="shared" si="1"/>
        <v>0</v>
      </c>
      <c r="G26" s="75"/>
      <c r="H26" s="76"/>
      <c r="I26" s="113"/>
      <c r="J26" s="77"/>
    </row>
    <row r="27" spans="1:10" ht="14.25">
      <c r="A27" s="70">
        <f t="shared" si="2"/>
        <v>12</v>
      </c>
      <c r="B27" s="71" t="s">
        <v>111</v>
      </c>
      <c r="C27" s="72" t="s">
        <v>67</v>
      </c>
      <c r="D27" s="73">
        <v>309.528</v>
      </c>
      <c r="E27" s="125"/>
      <c r="F27" s="74">
        <f t="shared" si="1"/>
        <v>0</v>
      </c>
      <c r="G27" s="75">
        <v>0.00085</v>
      </c>
      <c r="H27" s="76">
        <f>D27*G27</f>
        <v>0.2630988</v>
      </c>
      <c r="I27" s="113"/>
      <c r="J27" s="77"/>
    </row>
    <row r="28" spans="1:10" ht="14.25">
      <c r="A28" s="70">
        <f t="shared" si="2"/>
        <v>13</v>
      </c>
      <c r="B28" s="71" t="s">
        <v>112</v>
      </c>
      <c r="C28" s="72" t="s">
        <v>67</v>
      </c>
      <c r="D28" s="73">
        <v>309.528</v>
      </c>
      <c r="E28" s="125"/>
      <c r="F28" s="74">
        <f t="shared" si="1"/>
        <v>0</v>
      </c>
      <c r="G28" s="75"/>
      <c r="H28" s="76"/>
      <c r="I28" s="113"/>
      <c r="J28" s="77"/>
    </row>
    <row r="29" spans="1:10" ht="14.25">
      <c r="A29" s="70">
        <f t="shared" si="2"/>
        <v>14</v>
      </c>
      <c r="B29" s="71" t="s">
        <v>113</v>
      </c>
      <c r="C29" s="72" t="s">
        <v>64</v>
      </c>
      <c r="D29" s="73">
        <v>100.1286</v>
      </c>
      <c r="E29" s="125"/>
      <c r="F29" s="74">
        <f t="shared" si="1"/>
        <v>0</v>
      </c>
      <c r="G29" s="75"/>
      <c r="H29" s="76"/>
      <c r="I29" s="113"/>
      <c r="J29" s="77"/>
    </row>
    <row r="30" spans="1:10" ht="14.25">
      <c r="A30" s="70">
        <f t="shared" si="2"/>
        <v>15</v>
      </c>
      <c r="B30" s="71" t="s">
        <v>96</v>
      </c>
      <c r="C30" s="72" t="s">
        <v>64</v>
      </c>
      <c r="D30" s="73">
        <v>64.596874559458</v>
      </c>
      <c r="E30" s="125"/>
      <c r="F30" s="74">
        <f t="shared" si="1"/>
        <v>0</v>
      </c>
      <c r="G30" s="75"/>
      <c r="H30" s="76"/>
      <c r="I30" s="113"/>
      <c r="J30" s="77"/>
    </row>
    <row r="31" spans="1:10" ht="22.5">
      <c r="A31" s="70">
        <f t="shared" si="2"/>
        <v>16</v>
      </c>
      <c r="B31" s="71" t="s">
        <v>114</v>
      </c>
      <c r="C31" s="72" t="s">
        <v>64</v>
      </c>
      <c r="D31" s="73">
        <v>27.829525440542</v>
      </c>
      <c r="E31" s="125"/>
      <c r="F31" s="74">
        <f t="shared" si="1"/>
        <v>0</v>
      </c>
      <c r="G31" s="75">
        <v>1.7</v>
      </c>
      <c r="H31" s="76">
        <f>D31*G31</f>
        <v>47.3101932489214</v>
      </c>
      <c r="I31" s="113"/>
      <c r="J31" s="77"/>
    </row>
    <row r="32" spans="1:10" ht="14.25">
      <c r="A32" s="70">
        <f t="shared" si="2"/>
        <v>17</v>
      </c>
      <c r="B32" s="71" t="s">
        <v>115</v>
      </c>
      <c r="C32" s="72" t="s">
        <v>64</v>
      </c>
      <c r="D32" s="73">
        <v>7.7022</v>
      </c>
      <c r="E32" s="125"/>
      <c r="F32" s="74">
        <f t="shared" si="1"/>
        <v>0</v>
      </c>
      <c r="G32" s="75">
        <v>1.7</v>
      </c>
      <c r="H32" s="76">
        <f>D32*G32</f>
        <v>13.09374</v>
      </c>
      <c r="I32" s="113"/>
      <c r="J32" s="77"/>
    </row>
    <row r="33" spans="1:10" ht="14.25">
      <c r="A33" s="70">
        <f t="shared" si="2"/>
        <v>18</v>
      </c>
      <c r="B33" s="71" t="s">
        <v>116</v>
      </c>
      <c r="C33" s="72" t="s">
        <v>64</v>
      </c>
      <c r="D33" s="73">
        <v>35.531725440542</v>
      </c>
      <c r="E33" s="125"/>
      <c r="F33" s="74">
        <f t="shared" si="1"/>
        <v>0</v>
      </c>
      <c r="G33" s="75"/>
      <c r="H33" s="76"/>
      <c r="I33" s="113"/>
      <c r="J33" s="77"/>
    </row>
    <row r="34" spans="1:10" ht="14.25">
      <c r="A34" s="70">
        <f t="shared" si="2"/>
        <v>19</v>
      </c>
      <c r="B34" s="71" t="s">
        <v>117</v>
      </c>
      <c r="C34" s="72" t="s">
        <v>64</v>
      </c>
      <c r="D34" s="73">
        <v>35.531725440542</v>
      </c>
      <c r="E34" s="125"/>
      <c r="F34" s="74">
        <f t="shared" si="1"/>
        <v>0</v>
      </c>
      <c r="G34" s="75"/>
      <c r="H34" s="76"/>
      <c r="I34" s="113"/>
      <c r="J34" s="77"/>
    </row>
    <row r="35" spans="1:10" ht="14.25">
      <c r="A35" s="70">
        <f t="shared" si="2"/>
        <v>20</v>
      </c>
      <c r="B35" s="71" t="s">
        <v>118</v>
      </c>
      <c r="C35" s="72" t="s">
        <v>64</v>
      </c>
      <c r="D35" s="73">
        <v>35.531725440542</v>
      </c>
      <c r="E35" s="125"/>
      <c r="F35" s="74">
        <f t="shared" si="1"/>
        <v>0</v>
      </c>
      <c r="G35" s="75"/>
      <c r="H35" s="76"/>
      <c r="I35" s="113"/>
      <c r="J35" s="77"/>
    </row>
    <row r="36" spans="1:10" ht="15.75">
      <c r="A36" s="51"/>
      <c r="B36" s="52" t="str">
        <f>CONCATENATE(B23," - ","CELKEM")</f>
        <v>ZEMNÍ PRÁCE - CELKEM</v>
      </c>
      <c r="C36" s="53"/>
      <c r="D36" s="53"/>
      <c r="E36" s="54"/>
      <c r="F36" s="79">
        <f>SUM(F25:F35)</f>
        <v>0</v>
      </c>
      <c r="G36" s="80"/>
      <c r="H36" s="81">
        <f>SUM(H25:H35)</f>
        <v>60.6670320489214</v>
      </c>
      <c r="I36" s="111"/>
      <c r="J36" s="112"/>
    </row>
    <row r="37" spans="1:10" ht="17.1" customHeight="1">
      <c r="A37" s="69">
        <v>5</v>
      </c>
      <c r="B37" s="123" t="s">
        <v>119</v>
      </c>
      <c r="C37" s="123"/>
      <c r="D37" s="123"/>
      <c r="E37" s="123"/>
      <c r="F37" s="123">
        <f>SUM(F38:F40)</f>
        <v>0</v>
      </c>
      <c r="G37" s="123"/>
      <c r="H37" s="123"/>
      <c r="I37" s="123"/>
      <c r="J37" s="123"/>
    </row>
    <row r="38" spans="1:10" ht="14.25">
      <c r="A38" s="70">
        <f>A35+1</f>
        <v>21</v>
      </c>
      <c r="B38" s="71" t="s">
        <v>120</v>
      </c>
      <c r="C38" s="72" t="s">
        <v>42</v>
      </c>
      <c r="D38" s="73">
        <v>128.37</v>
      </c>
      <c r="E38" s="125"/>
      <c r="F38" s="74">
        <f>D38*E38</f>
        <v>0</v>
      </c>
      <c r="G38" s="75"/>
      <c r="H38" s="76"/>
      <c r="I38" s="113"/>
      <c r="J38" s="77"/>
    </row>
    <row r="39" spans="1:10" ht="14.25">
      <c r="A39" s="70">
        <f>A38+1</f>
        <v>22</v>
      </c>
      <c r="B39" s="71" t="s">
        <v>121</v>
      </c>
      <c r="C39" s="72" t="s">
        <v>42</v>
      </c>
      <c r="D39" s="73">
        <v>128.37</v>
      </c>
      <c r="E39" s="125"/>
      <c r="F39" s="74">
        <f>ROUNDUP(D39*E39,1)</f>
        <v>0</v>
      </c>
      <c r="G39" s="75"/>
      <c r="H39" s="76"/>
      <c r="I39" s="113"/>
      <c r="J39" s="77"/>
    </row>
    <row r="40" spans="1:10" ht="14.25">
      <c r="A40" s="70">
        <f>A39+1</f>
        <v>23</v>
      </c>
      <c r="B40" s="71" t="s">
        <v>122</v>
      </c>
      <c r="C40" s="72" t="s">
        <v>123</v>
      </c>
      <c r="D40" s="73">
        <v>60.7019486889215</v>
      </c>
      <c r="E40" s="125"/>
      <c r="F40" s="74">
        <f>D40*E40</f>
        <v>0</v>
      </c>
      <c r="G40" s="75"/>
      <c r="H40" s="76"/>
      <c r="I40" s="113"/>
      <c r="J40" s="77"/>
    </row>
    <row r="41" spans="1:10" ht="15.75">
      <c r="A41" s="51"/>
      <c r="B41" s="52" t="str">
        <f>CONCATENATE(B37," - ","CELKEM")</f>
        <v>SOUVISEJÍCÍ - CELKEM</v>
      </c>
      <c r="C41" s="53"/>
      <c r="D41" s="53"/>
      <c r="E41" s="54"/>
      <c r="F41" s="79">
        <f>SUM(F38:F40)</f>
        <v>0</v>
      </c>
      <c r="G41" s="80"/>
      <c r="H41" s="81"/>
      <c r="I41" s="111"/>
      <c r="J41" s="112"/>
    </row>
    <row r="42" spans="1:10" ht="14.25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ht="15.75">
      <c r="A43" s="51"/>
      <c r="B43" s="52" t="s">
        <v>29</v>
      </c>
      <c r="C43" s="53"/>
      <c r="D43" s="53"/>
      <c r="E43" s="54"/>
      <c r="F43" s="79">
        <f>F11+F19+F36+F41</f>
        <v>0</v>
      </c>
      <c r="G43" s="80"/>
      <c r="H43" s="81">
        <f>H36+H19+H11</f>
        <v>60.7019486889214</v>
      </c>
      <c r="I43" s="111"/>
      <c r="J43" s="112"/>
    </row>
    <row r="44" spans="1:10" ht="14.25">
      <c r="A44"/>
      <c r="B44"/>
      <c r="C44"/>
      <c r="D44"/>
      <c r="E44"/>
      <c r="F44"/>
      <c r="G44"/>
      <c r="H44"/>
      <c r="I44" s="56"/>
      <c r="J44" s="56"/>
    </row>
  </sheetData>
  <mergeCells count="12">
    <mergeCell ref="B37:J37"/>
    <mergeCell ref="A42:J42"/>
    <mergeCell ref="B8:J8"/>
    <mergeCell ref="B12:J12"/>
    <mergeCell ref="B20:J20"/>
    <mergeCell ref="B23:J23"/>
    <mergeCell ref="A24:J24"/>
    <mergeCell ref="A2:J2"/>
    <mergeCell ref="C3:J3"/>
    <mergeCell ref="C4:J4"/>
    <mergeCell ref="C5:J5"/>
    <mergeCell ref="C6:J6"/>
  </mergeCells>
  <conditionalFormatting sqref="D9:D10 D38:D40 D13:D18 D21 D25:D35">
    <cfRule type="cellIs" priority="2" dxfId="0" operator="equal">
      <formula>0</formula>
    </cfRule>
  </conditionalFormatting>
  <printOptions/>
  <pageMargins left="0.7875" right="0.39375" top="0.39375" bottom="0.39375" header="0.511811023622047" footer="0.511811023622047"/>
  <pageSetup fitToHeight="5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Zichová Jitka</dc:creator>
  <cp:keywords/>
  <dc:description/>
  <cp:lastModifiedBy>Zichová Jitka</cp:lastModifiedBy>
  <dcterms:created xsi:type="dcterms:W3CDTF">2018-09-14T15:48:17Z</dcterms:created>
  <dcterms:modified xsi:type="dcterms:W3CDTF">2022-09-30T09:49:15Z</dcterms:modified>
  <cp:category/>
  <cp:version/>
  <cp:contentType/>
  <cp:contentStatus/>
  <cp:revision>391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