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2"/>
  </bookViews>
  <sheets>
    <sheet name="Stavba" sheetId="1" r:id="rId1"/>
    <sheet name="VzorPolozky" sheetId="10" state="hidden" r:id="rId2"/>
    <sheet name="401 220820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'401 220820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'401 220820 Pol'!$A$1:$Y$90</definedName>
    <definedName name="_xlnm.Print_Area" localSheetId="0">Stavba!$A$1:$J$59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6" i="12"/>
  <c r="I56" i="12"/>
  <c r="K56" i="12"/>
  <c r="M56" i="12"/>
  <c r="O56" i="12"/>
  <c r="O54" i="12" s="1"/>
  <c r="Q56" i="12"/>
  <c r="V56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2" i="12"/>
  <c r="M82" i="12" s="1"/>
  <c r="M81" i="12" s="1"/>
  <c r="I82" i="12"/>
  <c r="I81" i="12" s="1"/>
  <c r="K82" i="12"/>
  <c r="K81" i="12" s="1"/>
  <c r="O82" i="12"/>
  <c r="O81" i="12" s="1"/>
  <c r="Q82" i="12"/>
  <c r="Q81" i="12" s="1"/>
  <c r="V82" i="12"/>
  <c r="V81" i="12" s="1"/>
  <c r="G84" i="12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AE89" i="12"/>
  <c r="F41" i="1" s="1"/>
  <c r="I17" i="1"/>
  <c r="I16" i="1"/>
  <c r="H43" i="1"/>
  <c r="G54" i="12" l="1"/>
  <c r="I55" i="1" s="1"/>
  <c r="V54" i="12"/>
  <c r="G83" i="12"/>
  <c r="I58" i="1" s="1"/>
  <c r="I20" i="1" s="1"/>
  <c r="K54" i="12"/>
  <c r="I83" i="12"/>
  <c r="K83" i="12"/>
  <c r="Q83" i="12"/>
  <c r="O57" i="12"/>
  <c r="Q54" i="12"/>
  <c r="I54" i="12"/>
  <c r="I31" i="12"/>
  <c r="O31" i="12"/>
  <c r="Q8" i="12"/>
  <c r="F39" i="1"/>
  <c r="F42" i="1"/>
  <c r="V83" i="12"/>
  <c r="G81" i="12"/>
  <c r="I57" i="1" s="1"/>
  <c r="I19" i="1" s="1"/>
  <c r="K57" i="12"/>
  <c r="K31" i="12"/>
  <c r="Q31" i="12"/>
  <c r="O8" i="12"/>
  <c r="M84" i="12"/>
  <c r="V57" i="12"/>
  <c r="I57" i="12"/>
  <c r="M54" i="12"/>
  <c r="V31" i="12"/>
  <c r="V8" i="12"/>
  <c r="K8" i="12"/>
  <c r="O83" i="12"/>
  <c r="Q57" i="12"/>
  <c r="I8" i="12"/>
  <c r="M57" i="12"/>
  <c r="M31" i="12"/>
  <c r="M83" i="12"/>
  <c r="M8" i="12"/>
  <c r="AF89" i="12"/>
  <c r="G31" i="12"/>
  <c r="I54" i="1" s="1"/>
  <c r="G8" i="12"/>
  <c r="G57" i="12"/>
  <c r="I56" i="1" s="1"/>
  <c r="J28" i="1"/>
  <c r="J26" i="1"/>
  <c r="G38" i="1"/>
  <c r="F38" i="1"/>
  <c r="J23" i="1"/>
  <c r="J24" i="1"/>
  <c r="J25" i="1"/>
  <c r="J27" i="1"/>
  <c r="E24" i="1"/>
  <c r="G24" i="1"/>
  <c r="E26" i="1"/>
  <c r="G26" i="1"/>
  <c r="G41" i="1" l="1"/>
  <c r="I41" i="1" s="1"/>
  <c r="G42" i="1"/>
  <c r="G39" i="1"/>
  <c r="G43" i="1" s="1"/>
  <c r="G25" i="1" s="1"/>
  <c r="G89" i="12"/>
  <c r="I53" i="1"/>
  <c r="I42" i="1"/>
  <c r="I39" i="1"/>
  <c r="I43" i="1" s="1"/>
  <c r="F43" i="1"/>
  <c r="G23" i="1" s="1"/>
  <c r="A27" i="1" l="1"/>
  <c r="J39" i="1"/>
  <c r="J43" i="1" s="1"/>
  <c r="J42" i="1"/>
  <c r="J41" i="1"/>
  <c r="I59" i="1"/>
  <c r="I18" i="1"/>
  <c r="I21" i="1" s="1"/>
  <c r="J57" i="1" l="1"/>
  <c r="J54" i="1"/>
  <c r="J56" i="1"/>
  <c r="J58" i="1"/>
  <c r="J53" i="1"/>
  <c r="J55" i="1"/>
  <c r="G28" i="1"/>
  <c r="G27" i="1" s="1"/>
  <c r="G29" i="1" s="1"/>
  <c r="A28" i="1"/>
  <c r="J5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Marie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<sst xmlns="http://schemas.openxmlformats.org/spreadsheetml/2006/main" count="769" uniqueCount="276">
  <si>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</si>
  <si>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</si>
  <si>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</si>
  <si>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</si>
  <si>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</si>
  <si>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</si>
  <si>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</si>
  <si>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</si>
  <si>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</si>
  <si>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</si>
  <si>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</si>
  <si>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</si>
  <si>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</si>
  <si>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</si>
  <si>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</si>
  <si>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</si>
  <si>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</si>
  <si>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</si>
  <si>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</si>
  <si>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</si>
  <si>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</si>
  <si>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</si>
  <si>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</si>
  <si>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</si>
  <si>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</si>
  <si>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</si>
  <si>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</si>
  <si>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</si>
  <si>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</si>
  <si>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</si>
  <si>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</si>
  <si>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</si>
  <si>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</si>
  <si>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</si>
  <si>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</si>
  <si>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</si>
  <si>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</si>
  <si>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</si>
  <si>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</si>
  <si>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</si>
  <si>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</si>
  <si>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220820</t>
  </si>
  <si>
    <t>Veřejné osvětlení</t>
  </si>
  <si>
    <t>401</t>
  </si>
  <si>
    <t>Objekt:</t>
  </si>
  <si>
    <t>Rozpočet:</t>
  </si>
  <si>
    <t>Město Šlapanice - Rozšíření hřbitoba</t>
  </si>
  <si>
    <t>Stavba</t>
  </si>
  <si>
    <t>Stavební objekt</t>
  </si>
  <si>
    <t>Celkem za stavbu</t>
  </si>
  <si>
    <t>CZK</t>
  </si>
  <si>
    <t>#POPS</t>
  </si>
  <si>
    <t>Popis stavby: 220820 - Město Šlapanice - Rozšíření hřbitoba</t>
  </si>
  <si>
    <t>#POPO</t>
  </si>
  <si>
    <t>Popis objektu: 401 - Veřejné osvětlení</t>
  </si>
  <si>
    <t>#POPR</t>
  </si>
  <si>
    <t>Popis rozpočtu: 220820 - Veřejné osvětlení</t>
  </si>
  <si>
    <t>Rekapitulace dílů</t>
  </si>
  <si>
    <t>Typ dílu</t>
  </si>
  <si>
    <t>M21</t>
  </si>
  <si>
    <t>Elektromontáže</t>
  </si>
  <si>
    <t>M210</t>
  </si>
  <si>
    <t>Materiál</t>
  </si>
  <si>
    <t>M211</t>
  </si>
  <si>
    <t>Demontáže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</si>
  <si>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</si>
  <si>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</si>
  <si>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</si>
  <si>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</si>
  <si>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</si>
  <si>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</si>
  <si>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</si>
  <si>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</si>
  <si>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</si>
  <si>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</si>
  <si>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</si>
  <si>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</si>
  <si>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</si>
  <si>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</si>
  <si>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</si>
  <si>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</si>
  <si>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</si>
  <si>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</si>
  <si>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</si>
  <si>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</si>
  <si>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</si>
  <si>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</si>
  <si>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</si>
  <si>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</si>
  <si>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</si>
  <si>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</si>
  <si>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</si>
  <si>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</si>
  <si>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</si>
  <si>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</si>
  <si>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</si>
  <si>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</si>
  <si>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</si>
  <si>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210100001R00</t>
  </si>
  <si>
    <t>Ukončení vodičů  v rozvaděči včetně zapojení a vodičové koncovky,  , průřez do 2,5 mm2</t>
  </si>
  <si>
    <t>kus</t>
  </si>
  <si>
    <t>RTS 22/ II</t>
  </si>
  <si>
    <t>Práce</t>
  </si>
  <si>
    <t>Běžná</t>
  </si>
  <si>
    <t>POL1_</t>
  </si>
  <si>
    <t>210100701R00</t>
  </si>
  <si>
    <t>Montáž koncovky venkovní do 1 kV, KV 1,  , pro kabely, celoplastové, do průřezu 4x35 mm2</t>
  </si>
  <si>
    <t>210111021R00</t>
  </si>
  <si>
    <t xml:space="preserve">Montáž zásuvky domovní v krabici včetně zapojení,  , provedení 2P+PE,  </t>
  </si>
  <si>
    <t>210120452R00</t>
  </si>
  <si>
    <t xml:space="preserve">Montáž jističe vzduchového včetně zapojení, včetně krytu, třípólového do 25 A,  </t>
  </si>
  <si>
    <t>210202115R00</t>
  </si>
  <si>
    <t>Montáž svítidla veřejného osvětlení, parkového</t>
  </si>
  <si>
    <t>210204002R00</t>
  </si>
  <si>
    <t xml:space="preserve">Montáž stožáru veřejného osvětlení parkového, ocelového,  ,  </t>
  </si>
  <si>
    <t>POL1_9</t>
  </si>
  <si>
    <t>210204201R00</t>
  </si>
  <si>
    <t>Montáž stožárové elektrovýzbroje pro 1 okruh</t>
  </si>
  <si>
    <t>210220022RT1</t>
  </si>
  <si>
    <t>Montáž uzemňovacího vedení v zemi, včetně svorek, propojení a izolace spojů, z drátů ocelových pozinkovaných  (FeZn),  , včetně dodávky drátu průměru 10 mm</t>
  </si>
  <si>
    <t>m</t>
  </si>
  <si>
    <t>210220301RT2</t>
  </si>
  <si>
    <t>Montáž svorky hromosvodové včetně dodávky svorky spojovací (SS)</t>
  </si>
  <si>
    <t>210220302RT6</t>
  </si>
  <si>
    <t>Montáž svorky hromosvodové včetně dodávky svorky kovových částí d 3-12 mm (SP)</t>
  </si>
  <si>
    <t>210800015R00</t>
  </si>
  <si>
    <t xml:space="preserve">Montáž vodiče CYY, 10 mm2, uloženého v trubce,  </t>
  </si>
  <si>
    <t>210810005R00</t>
  </si>
  <si>
    <t>Montáž kabelu CYKY 750 V, 3 x 1,5 mm2, volně uloženého</t>
  </si>
  <si>
    <t>210810013R00</t>
  </si>
  <si>
    <t>Montáž kabelu CYKY 750 V, 4 x 10 mm2, volně uloženého</t>
  </si>
  <si>
    <t>210810016R00</t>
  </si>
  <si>
    <t>Montáž kabelu CYKY 750 V, 5 x 2,5 mm2, volně uloženého</t>
  </si>
  <si>
    <t>210810017R00</t>
  </si>
  <si>
    <t>Montáž kabelu CYKY 750 V, 5 x (4 až 16 mm2), volně uloženého</t>
  </si>
  <si>
    <t>210950201R00</t>
  </si>
  <si>
    <t xml:space="preserve">Vodiče, šňůry a kabely hliníkové příplatek na zatahování kabelů do tvárnicových tras s komorami nebo do kolektorů, váha kabelu do, 0,75 kg,  </t>
  </si>
  <si>
    <t>210100151S00</t>
  </si>
  <si>
    <t>Ukončení kabelů páska žíly 4x16mm2</t>
  </si>
  <si>
    <t>Vlastní</t>
  </si>
  <si>
    <t>Indiv</t>
  </si>
  <si>
    <t>210111106U00</t>
  </si>
  <si>
    <t>Mtž zásuvka prům s IP67 3P+N+PE 16A</t>
  </si>
  <si>
    <t>210201526S00</t>
  </si>
  <si>
    <t>Svítidlo LED zídkové vestavné</t>
  </si>
  <si>
    <t>900      RT3</t>
  </si>
  <si>
    <t>HZS, Práce v tarifní třídě 6 (např. tesař)</t>
  </si>
  <si>
    <t>h</t>
  </si>
  <si>
    <t>Prav.M</t>
  </si>
  <si>
    <t>HZS</t>
  </si>
  <si>
    <t>POL10_</t>
  </si>
  <si>
    <t>905      R01</t>
  </si>
  <si>
    <t>Hzs-revize provoz.souboru a st.obj., Revize</t>
  </si>
  <si>
    <t>POL10_0</t>
  </si>
  <si>
    <t>34551750T</t>
  </si>
  <si>
    <t>NÁSTĚNNÁ ZÁSUVKA 400V 16A 5P PCE</t>
  </si>
  <si>
    <t xml:space="preserve">ks    </t>
  </si>
  <si>
    <t>Specifikace</t>
  </si>
  <si>
    <t>POL3_</t>
  </si>
  <si>
    <t>23170120R</t>
  </si>
  <si>
    <t>pěna PU; montážní, výplňová, izolační; tepelná odolnost -40 až 90 °C; přetíratelná; 0,75 l</t>
  </si>
  <si>
    <t>R-položka</t>
  </si>
  <si>
    <t>POL12_0</t>
  </si>
  <si>
    <t>345-000600</t>
  </si>
  <si>
    <t>Trubička smršťovací z/žl RPZ 32/12</t>
  </si>
  <si>
    <t>31673600T</t>
  </si>
  <si>
    <t>Stožár hliníkový parkový přírubový pr. 120 mm u základy, výška 4,5 m nad zemí</t>
  </si>
  <si>
    <t>34111032T</t>
  </si>
  <si>
    <t>Kabel silový s Cu jádrem 750 V CYKY 3 C x 1,5 mm2</t>
  </si>
  <si>
    <t>POL3_1</t>
  </si>
  <si>
    <t>34111076.1T</t>
  </si>
  <si>
    <t>Kabel silový s Cu jádrem 750 V CYKY 4 x10 mm2</t>
  </si>
  <si>
    <t>34111094.1T</t>
  </si>
  <si>
    <t>Kabel silový s Cu jádrem 750 V CYKY-J 5 x 2,5 mm2</t>
  </si>
  <si>
    <t>34111098.1T</t>
  </si>
  <si>
    <t>Kabel silový s Cu jádrem 750 V CYKY-J 5 x 4 mm2</t>
  </si>
  <si>
    <t>34141304R</t>
  </si>
  <si>
    <t>vodič CYY; silový, propojovací jednožilový; pevné uložení; jádro Cu plné holé; počet žil 1; jmen.průřez jádra 10,00 mm2; vnější průměr max 7,2 mm; izolace PVC; tl. izolace 1,4 mm</t>
  </si>
  <si>
    <t>SPCM</t>
  </si>
  <si>
    <t>345-000504</t>
  </si>
  <si>
    <t>Pojistka 6A E27 komplet</t>
  </si>
  <si>
    <t>ks</t>
  </si>
  <si>
    <t>34551373R</t>
  </si>
  <si>
    <t>zásuvka jednonásobná, s víčkem, nástěnná; řazení 2P; 10 A, 48 V AC/DC, uspořádání kontaktů:K; IP 55</t>
  </si>
  <si>
    <t>34899962T</t>
  </si>
  <si>
    <t>34899963T</t>
  </si>
  <si>
    <t>35436436.AR</t>
  </si>
  <si>
    <t>koncovka kabelová pro 4žil.kabely, kompletní; bez kabel.ok; izolace papírová; jmen.nap. do 1 kV; průřez jádra 4-25 mm2; L žíly = 750 mm</t>
  </si>
  <si>
    <t>35778611.1T</t>
  </si>
  <si>
    <t>35812 204T</t>
  </si>
  <si>
    <t>35812205T</t>
  </si>
  <si>
    <t>35822002314R</t>
  </si>
  <si>
    <t>jistič modulární jmen.proud 20,00 A; charakt. B; počet pólů 3; jmenovitá zkratová schopnost/230 V a.c. 10 kA; tepl.okolí -25 do + 55 °C; IP 20</t>
  </si>
  <si>
    <t>358251012R</t>
  </si>
  <si>
    <t>vložka pojistková nožová vel. 000; charakt. gG; jmen.proud 20 A; jmen.napětí 690 V a.c./250 V d.c.</t>
  </si>
  <si>
    <t>35889212T</t>
  </si>
  <si>
    <t>Spínací hodiny na DIN lištu digitální-roční program</t>
  </si>
  <si>
    <t>358-91111T</t>
  </si>
  <si>
    <t>Zkratová propojka</t>
  </si>
  <si>
    <t>pr</t>
  </si>
  <si>
    <t>Podružný materiál</t>
  </si>
  <si>
    <t>VRN</t>
  </si>
  <si>
    <t>POL99_2</t>
  </si>
  <si>
    <t>460010023RT2</t>
  </si>
  <si>
    <t>Vytýčení kabelové trasy ve volném terénu, délka trasy do 500 m</t>
  </si>
  <si>
    <t>km</t>
  </si>
  <si>
    <t>460050704R00</t>
  </si>
  <si>
    <t>Jáma do 2 m3 pro stožár veř.osvětlení, hor.4,ručně</t>
  </si>
  <si>
    <t>m3</t>
  </si>
  <si>
    <t>460080101RT1</t>
  </si>
  <si>
    <t>Rozbourání betonového základu, vybourání betonu</t>
  </si>
  <si>
    <t>460120002RT1</t>
  </si>
  <si>
    <t>Zához jámy, hornina třídy 3 - 4, upěchování a úprava povrchu</t>
  </si>
  <si>
    <t>460200143RT2</t>
  </si>
  <si>
    <t>Výkop kabelové rýhy 35/60 cm  hor.3, ruční výkop rýhy</t>
  </si>
  <si>
    <t>460200283RT1</t>
  </si>
  <si>
    <t>Výkop kabelové rýhy 50/100 cm hor.3, strojní výkop rýhy</t>
  </si>
  <si>
    <t>460270032R00</t>
  </si>
  <si>
    <t>Zazdění skříně SS plastové</t>
  </si>
  <si>
    <t>460420018RT1</t>
  </si>
  <si>
    <t>Zřízení kabelového lože v rýze š.do 35 cm z písku, tloušťka vrstvy 15 cm</t>
  </si>
  <si>
    <t>460490012RT1</t>
  </si>
  <si>
    <t>Fólie výstražná z PVC, šířka 33 cm, fólie PVC šířka 33 cm</t>
  </si>
  <si>
    <t>46051002T00</t>
  </si>
  <si>
    <t>Pokládka chráničky PE do pr. 110 mm</t>
  </si>
  <si>
    <t>460570133R00</t>
  </si>
  <si>
    <t>Zához rýhy 35/50 cm, hornina třídy 3, se zhutněním</t>
  </si>
  <si>
    <t>460570283R00</t>
  </si>
  <si>
    <t>Zához rýhy 50/100 cm, hornina tř. 3, se zhutněním</t>
  </si>
  <si>
    <t>460600001RT2</t>
  </si>
  <si>
    <t>Naložení a odvoz zeminy, odvoz na vzdálenost 1000 m</t>
  </si>
  <si>
    <t>460600002RT1</t>
  </si>
  <si>
    <t>Příplatek za odvoz za každých dalších 1000 m, nákladním automobilem</t>
  </si>
  <si>
    <t>460620013RT1</t>
  </si>
  <si>
    <t>Provizorní úprava terénu v přírodní hornině 3, ruční vyrovnání a zhutnění</t>
  </si>
  <si>
    <t>m2</t>
  </si>
  <si>
    <t>460600061U00</t>
  </si>
  <si>
    <t>Odvoz suti -1km</t>
  </si>
  <si>
    <t>t</t>
  </si>
  <si>
    <t>460600071U00</t>
  </si>
  <si>
    <t>Příplatek k odvozu suti ZKD 1km</t>
  </si>
  <si>
    <t>3457114701R</t>
  </si>
  <si>
    <t>trubka kabelová ohebná dvouplášťová korugovaná chránička; vnější plášť z HDPE, vnitřní z LDPE; vnější pr.= 50,0 mm; vnitřní pr.= 41,0 mm; mezní hodnota zatížení 450 N/5 cm; teplot.rozsah -45 až 60 °C; stupeň hořlavosti A1; mat. bezhalogenový; IP 40, při použití těsnicího kroužku IP 67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</si>
  <si>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</si>
  <si>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</si>
  <si>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3457114705R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</si>
  <si>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</si>
  <si>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46099-1111</t>
  </si>
  <si>
    <t>Poplatek za recyklaci suti</t>
  </si>
  <si>
    <t>OPN</t>
  </si>
  <si>
    <t>POL13_0</t>
  </si>
  <si>
    <t>46099-6666</t>
  </si>
  <si>
    <t>Geodetické zaměření pro správce sítě</t>
  </si>
  <si>
    <t>kpl</t>
  </si>
  <si>
    <t>00586T</t>
  </si>
  <si>
    <t>Poplatek za skládku zeminy</t>
  </si>
  <si>
    <t xml:space="preserve">t     </t>
  </si>
  <si>
    <t>POL99_8</t>
  </si>
  <si>
    <t>005111021R</t>
  </si>
  <si>
    <t>Vytyčení inženýrských sítí</t>
  </si>
  <si>
    <t>Soubor</t>
  </si>
  <si>
    <t>0001T</t>
  </si>
  <si>
    <t>Poplatek za recyklaci svítidel a zdrojů</t>
  </si>
  <si>
    <t>00750T</t>
  </si>
  <si>
    <t>Geodetické vytýčení stožárů dle souřadnic</t>
  </si>
  <si>
    <t>00560T</t>
  </si>
  <si>
    <t>Číslování stožárů</t>
  </si>
  <si>
    <t>005241010R</t>
  </si>
  <si>
    <t xml:space="preserve">Dokumentace skutečného provedení </t>
  </si>
  <si>
    <t>SUM</t>
  </si>
  <si>
    <t>END</t>
  </si>
  <si>
    <t>Svítidlo LED zídkové, 13W, 2700°K, obdélníkové, krytí IP67</t>
  </si>
  <si>
    <t>Svítidlo LED sadové DLE, 20W, 2700°K, výběr ze Standardů pro Vo města Šlapanice</t>
  </si>
  <si>
    <t>Rozvodnice stožárová jednopojistková, doporučené krytí IP 43</t>
  </si>
  <si>
    <t>Skříň rozpojovací pro VO vel. RFZ 6:5 s vypínáním odchozích větví spínacími hodinami s ročním programem</t>
  </si>
  <si>
    <t>Skříň zásuvká, pilířová, velikost jake elektroměrový rozvaděč v pilíři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</si>
</sst>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28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15" fillId="2" borderId="35" xfId="0" applyNumberFormat="1" applyFont="1" applyFill="1" applyBorder="1" applyAlignment="1">
      <alignment vertical="center" wrapText="1" shrinkToFit="1"/>
    </xf>
    <xf numFmtId="4" fontId="15" fillId="2" borderId="35" xfId="0" applyNumberFormat="1" applyFont="1" applyFill="1" applyBorder="1" applyAlignment="1">
      <alignment vertical="center" shrinkToFit="1"/>
    </xf>
    <xf numFmtId="4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2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7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3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3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42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opLeftCell="B22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6" t="s">
        <v>39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11" t="s">
        <v>22</v>
      </c>
      <c r="C2" s="112"/>
      <c r="D2" s="113" t="s">
        <v>41</v>
      </c>
      <c r="E2" s="114" t="s">
        <v>46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44</v>
      </c>
      <c r="C3" s="112"/>
      <c r="D3" s="118" t="s">
        <v>43</v>
      </c>
      <c r="E3" s="119" t="s">
        <v>42</v>
      </c>
      <c r="F3" s="120"/>
      <c r="G3" s="120"/>
      <c r="H3" s="120"/>
      <c r="I3" s="120"/>
      <c r="J3" s="121"/>
    </row>
    <row r="4" spans="1:15" ht="23.25" customHeight="1" x14ac:dyDescent="0.2">
      <c r="A4" s="110">
        <v>1964</v>
      </c>
      <c r="B4" s="122" t="s">
        <v>45</v>
      </c>
      <c r="C4" s="123"/>
      <c r="D4" s="124" t="s">
        <v>41</v>
      </c>
      <c r="E4" s="125" t="s">
        <v>42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40</v>
      </c>
      <c r="D5" s="91"/>
      <c r="E5" s="92"/>
      <c r="F5" s="92"/>
      <c r="G5" s="92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85"/>
      <c r="E6" s="93"/>
      <c r="F6" s="93"/>
      <c r="G6" s="9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38</v>
      </c>
      <c r="I11" s="133"/>
      <c r="J11" s="8"/>
    </row>
    <row r="12" spans="1:15" ht="15.75" customHeight="1" x14ac:dyDescent="0.2">
      <c r="A12" s="2"/>
      <c r="B12" s="28"/>
      <c r="C12" s="55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SUMIF(F53:F58,A16,I53:I58)+SUMIF(F53:F58,"PSU",I53:I58)</f>
        <v>0</v>
      </c>
      <c r="J16" s="84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SUMIF(F53:F58,A17,I53:I58)</f>
        <v>0</v>
      </c>
      <c r="J17" s="84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SUMIF(F53:F58,A18,I53:I58)</f>
        <v>0</v>
      </c>
      <c r="J18" s="84"/>
    </row>
    <row r="19" spans="1:10" ht="23.25" customHeight="1" x14ac:dyDescent="0.2">
      <c r="A19" s="198" t="s">
        <v>67</v>
      </c>
      <c r="B19" s="38" t="s">
        <v>27</v>
      </c>
      <c r="C19" s="62"/>
      <c r="D19" s="63"/>
      <c r="E19" s="82"/>
      <c r="F19" s="83"/>
      <c r="G19" s="82"/>
      <c r="H19" s="83"/>
      <c r="I19" s="82">
        <f>SUMIF(F53:F58,A19,I53:I58)</f>
        <v>0</v>
      </c>
      <c r="J19" s="84"/>
    </row>
    <row r="20" spans="1:10" ht="23.25" customHeight="1" x14ac:dyDescent="0.2">
      <c r="A20" s="198" t="s">
        <v>68</v>
      </c>
      <c r="B20" s="38" t="s">
        <v>28</v>
      </c>
      <c r="C20" s="62"/>
      <c r="D20" s="63"/>
      <c r="E20" s="82"/>
      <c r="F20" s="83"/>
      <c r="G20" s="82"/>
      <c r="H20" s="83"/>
      <c r="I20" s="82">
        <f>SUMIF(F53:F58,A20,I53:I58)</f>
        <v>0</v>
      </c>
      <c r="J20" s="84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7">
        <f>I23*E23/100</f>
        <v>0</v>
      </c>
      <c r="H24" s="98"/>
      <c r="I24" s="98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79">
        <f>I25*E25/100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1">
        <f>CenaCelkemBezDPH-(ZakladDPHSni+ZakladDPHZakl)</f>
        <v>0</v>
      </c>
      <c r="H27" s="81"/>
      <c r="I27" s="81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hidden="1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47</v>
      </c>
      <c r="C39" s="147"/>
      <c r="D39" s="147"/>
      <c r="E39" s="147"/>
      <c r="F39" s="148">
        <f>'401 220820 Pol'!AE89</f>
        <v>0</v>
      </c>
      <c r="G39" s="149">
        <f>'401 220820 Pol'!AF89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5">
        <v>2</v>
      </c>
      <c r="B40" s="153"/>
      <c r="C40" s="154" t="s">
        <v>48</v>
      </c>
      <c r="D40" s="154"/>
      <c r="E40" s="154"/>
      <c r="F40" s="155"/>
      <c r="G40" s="156"/>
      <c r="H40" s="156"/>
      <c r="I40" s="157"/>
      <c r="J40" s="158"/>
    </row>
    <row r="41" spans="1:10" ht="25.5" hidden="1" customHeight="1" x14ac:dyDescent="0.2">
      <c r="A41" s="135">
        <v>2</v>
      </c>
      <c r="B41" s="153" t="s">
        <v>43</v>
      </c>
      <c r="C41" s="154" t="s">
        <v>42</v>
      </c>
      <c r="D41" s="154"/>
      <c r="E41" s="154"/>
      <c r="F41" s="155">
        <f>'401 220820 Pol'!AE89</f>
        <v>0</v>
      </c>
      <c r="G41" s="156">
        <f>'401 220820 Pol'!AF89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hidden="1" customHeight="1" x14ac:dyDescent="0.2">
      <c r="A42" s="135">
        <v>3</v>
      </c>
      <c r="B42" s="159" t="s">
        <v>41</v>
      </c>
      <c r="C42" s="147" t="s">
        <v>42</v>
      </c>
      <c r="D42" s="147"/>
      <c r="E42" s="147"/>
      <c r="F42" s="160">
        <f>'401 220820 Pol'!AE89</f>
        <v>0</v>
      </c>
      <c r="G42" s="150">
        <f>'401 220820 Pol'!AF89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hidden="1" customHeight="1" x14ac:dyDescent="0.2">
      <c r="A43" s="135"/>
      <c r="B43" s="161" t="s">
        <v>49</v>
      </c>
      <c r="C43" s="162"/>
      <c r="D43" s="162"/>
      <c r="E43" s="162"/>
      <c r="F43" s="163">
        <f>SUMIF(A39:A42,"=1",F39:F42)</f>
        <v>0</v>
      </c>
      <c r="G43" s="164">
        <f>SUMIF(A39:A42,"=1",G39:G42)</f>
        <v>0</v>
      </c>
      <c r="H43" s="164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5" spans="1:10" x14ac:dyDescent="0.2">
      <c r="A45" t="s">
        <v>51</v>
      </c>
      <c r="B45" t="s">
        <v>52</v>
      </c>
    </row>
    <row r="46" spans="1:10" x14ac:dyDescent="0.2">
      <c r="A46" t="s">
        <v>53</v>
      </c>
      <c r="B46" t="s">
        <v>54</v>
      </c>
    </row>
    <row r="47" spans="1:10" x14ac:dyDescent="0.2">
      <c r="A47" t="s">
        <v>55</v>
      </c>
      <c r="B47" t="s">
        <v>56</v>
      </c>
    </row>
    <row r="50" spans="1:10" ht="15.75" x14ac:dyDescent="0.25">
      <c r="B50" s="177" t="s">
        <v>57</v>
      </c>
    </row>
    <row r="52" spans="1:10" ht="25.5" customHeight="1" x14ac:dyDescent="0.2">
      <c r="A52" s="179"/>
      <c r="B52" s="182" t="s">
        <v>17</v>
      </c>
      <c r="C52" s="182" t="s">
        <v>5</v>
      </c>
      <c r="D52" s="183"/>
      <c r="E52" s="183"/>
      <c r="F52" s="184" t="s">
        <v>58</v>
      </c>
      <c r="G52" s="184"/>
      <c r="H52" s="184"/>
      <c r="I52" s="184" t="s">
        <v>29</v>
      </c>
      <c r="J52" s="184" t="s">
        <v>0</v>
      </c>
    </row>
    <row r="53" spans="1:10" ht="36.75" customHeight="1" x14ac:dyDescent="0.2">
      <c r="A53" s="180"/>
      <c r="B53" s="185" t="s">
        <v>59</v>
      </c>
      <c r="C53" s="186" t="s">
        <v>60</v>
      </c>
      <c r="D53" s="187"/>
      <c r="E53" s="187"/>
      <c r="F53" s="194" t="s">
        <v>26</v>
      </c>
      <c r="G53" s="195"/>
      <c r="H53" s="195"/>
      <c r="I53" s="195">
        <f>'401 220820 Pol'!G8</f>
        <v>0</v>
      </c>
      <c r="J53" s="191" t="str">
        <f>IF(I59=0,"",I53/I59*100)</f>
        <v/>
      </c>
    </row>
    <row r="54" spans="1:10" ht="36.75" customHeight="1" x14ac:dyDescent="0.2">
      <c r="A54" s="180"/>
      <c r="B54" s="185" t="s">
        <v>61</v>
      </c>
      <c r="C54" s="186" t="s">
        <v>62</v>
      </c>
      <c r="D54" s="187"/>
      <c r="E54" s="187"/>
      <c r="F54" s="194" t="s">
        <v>26</v>
      </c>
      <c r="G54" s="195"/>
      <c r="H54" s="195"/>
      <c r="I54" s="195">
        <f>'401 220820 Pol'!G31</f>
        <v>0</v>
      </c>
      <c r="J54" s="191" t="str">
        <f>IF(I59=0,"",I54/I59*100)</f>
        <v/>
      </c>
    </row>
    <row r="55" spans="1:10" ht="36.75" customHeight="1" x14ac:dyDescent="0.2">
      <c r="A55" s="180"/>
      <c r="B55" s="185" t="s">
        <v>63</v>
      </c>
      <c r="C55" s="186" t="s">
        <v>64</v>
      </c>
      <c r="D55" s="187"/>
      <c r="E55" s="187"/>
      <c r="F55" s="194" t="s">
        <v>26</v>
      </c>
      <c r="G55" s="195"/>
      <c r="H55" s="195"/>
      <c r="I55" s="195">
        <f>'401 220820 Pol'!G54</f>
        <v>0</v>
      </c>
      <c r="J55" s="191" t="str">
        <f>IF(I59=0,"",I55/I59*100)</f>
        <v/>
      </c>
    </row>
    <row r="56" spans="1:10" ht="36.75" customHeight="1" x14ac:dyDescent="0.2">
      <c r="A56" s="180"/>
      <c r="B56" s="185" t="s">
        <v>65</v>
      </c>
      <c r="C56" s="186" t="s">
        <v>66</v>
      </c>
      <c r="D56" s="187"/>
      <c r="E56" s="187"/>
      <c r="F56" s="194" t="s">
        <v>26</v>
      </c>
      <c r="G56" s="195"/>
      <c r="H56" s="195"/>
      <c r="I56" s="195">
        <f>'401 220820 Pol'!G57</f>
        <v>0</v>
      </c>
      <c r="J56" s="191" t="str">
        <f>IF(I59=0,"",I56/I59*100)</f>
        <v/>
      </c>
    </row>
    <row r="57" spans="1:10" ht="36.75" customHeight="1" x14ac:dyDescent="0.2">
      <c r="A57" s="180"/>
      <c r="B57" s="185" t="s">
        <v>67</v>
      </c>
      <c r="C57" s="186" t="s">
        <v>27</v>
      </c>
      <c r="D57" s="187"/>
      <c r="E57" s="187"/>
      <c r="F57" s="194" t="s">
        <v>67</v>
      </c>
      <c r="G57" s="195"/>
      <c r="H57" s="195"/>
      <c r="I57" s="195">
        <f>'401 220820 Pol'!G81</f>
        <v>0</v>
      </c>
      <c r="J57" s="191" t="str">
        <f>IF(I59=0,"",I57/I59*100)</f>
        <v/>
      </c>
    </row>
    <row r="58" spans="1:10" ht="36.75" customHeight="1" x14ac:dyDescent="0.2">
      <c r="A58" s="180"/>
      <c r="B58" s="185" t="s">
        <v>68</v>
      </c>
      <c r="C58" s="186" t="s">
        <v>28</v>
      </c>
      <c r="D58" s="187"/>
      <c r="E58" s="187"/>
      <c r="F58" s="194" t="s">
        <v>68</v>
      </c>
      <c r="G58" s="195"/>
      <c r="H58" s="195"/>
      <c r="I58" s="195">
        <f>'401 220820 Pol'!G83</f>
        <v>0</v>
      </c>
      <c r="J58" s="191" t="str">
        <f>IF(I59=0,"",I58/I59*100)</f>
        <v/>
      </c>
    </row>
    <row r="59" spans="1:10" ht="25.5" customHeight="1" x14ac:dyDescent="0.2">
      <c r="A59" s="181"/>
      <c r="B59" s="188" t="s">
        <v>1</v>
      </c>
      <c r="C59" s="189"/>
      <c r="D59" s="190"/>
      <c r="E59" s="190"/>
      <c r="F59" s="196"/>
      <c r="G59" s="197"/>
      <c r="H59" s="197"/>
      <c r="I59" s="197">
        <f>SUM(I53:I58)</f>
        <v>0</v>
      </c>
      <c r="J59" s="192">
        <f>SUM(J53:J58)</f>
        <v>0</v>
      </c>
    </row>
    <row r="60" spans="1:10" x14ac:dyDescent="0.2">
      <c r="F60" s="134"/>
      <c r="G60" s="134"/>
      <c r="H60" s="134"/>
      <c r="I60" s="134"/>
      <c r="J60" s="193"/>
    </row>
    <row r="61" spans="1:10" x14ac:dyDescent="0.2">
      <c r="F61" s="134"/>
      <c r="G61" s="134"/>
      <c r="H61" s="134"/>
      <c r="I61" s="134"/>
      <c r="J61" s="193"/>
    </row>
    <row r="62" spans="1:10" x14ac:dyDescent="0.2">
      <c r="F62" s="134"/>
      <c r="G62" s="134"/>
      <c r="H62" s="134"/>
      <c r="I62" s="134"/>
      <c r="J62" s="193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58:E58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6" t="s">
        <v>6</v>
      </c>
      <c r="B1" s="106"/>
      <c r="C1" s="107"/>
      <c r="D1" s="106"/>
      <c r="E1" s="106"/>
      <c r="F1" s="106"/>
      <c r="G1" s="106"/>
    </row>
    <row r="2" spans="1:7" ht="24.95" customHeight="1" x14ac:dyDescent="0.2">
      <c r="A2" s="50" t="s">
        <v>7</v>
      </c>
      <c r="B2" s="49"/>
      <c r="C2" s="108"/>
      <c r="D2" s="108"/>
      <c r="E2" s="108"/>
      <c r="F2" s="108"/>
      <c r="G2" s="109"/>
    </row>
    <row r="3" spans="1:7" ht="24.95" customHeight="1" x14ac:dyDescent="0.2">
      <c r="A3" s="50" t="s">
        <v>8</v>
      </c>
      <c r="B3" s="49"/>
      <c r="C3" s="108"/>
      <c r="D3" s="108"/>
      <c r="E3" s="108"/>
      <c r="F3" s="108"/>
      <c r="G3" s="109"/>
    </row>
    <row r="4" spans="1:7" ht="24.95" customHeight="1" x14ac:dyDescent="0.2">
      <c r="A4" s="50" t="s">
        <v>9</v>
      </c>
      <c r="B4" s="49"/>
      <c r="C4" s="108"/>
      <c r="D4" s="108"/>
      <c r="E4" s="108"/>
      <c r="F4" s="108"/>
      <c r="G4" s="109"/>
    </row>
    <row r="5" spans="1:7" x14ac:dyDescent="0.2">
      <c r="B5" s="4"/>
      <c r="C5" s="5"/>
      <c r="D5" s="6"/>
    </row>
  </sheetData>
  <sheetProtection password="9EFD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84"/>
  <sheetViews>
    <sheetView tabSelected="1" workbookViewId="0">
      <pane ySplit="7" topLeftCell="A62" activePane="bottomLeft" state="frozen"/>
      <selection pane="bottomLeft" activeCell="S32" sqref="S32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69</v>
      </c>
      <c r="B1" s="199"/>
      <c r="C1" s="199"/>
      <c r="D1" s="199"/>
      <c r="E1" s="199"/>
      <c r="F1" s="199"/>
      <c r="G1" s="199"/>
      <c r="AG1" t="s">
        <v>70</v>
      </c>
    </row>
    <row r="2" spans="1:60" ht="24.95" customHeight="1" x14ac:dyDescent="0.2">
      <c r="A2" s="200" t="s">
        <v>7</v>
      </c>
      <c r="B2" s="49" t="s">
        <v>41</v>
      </c>
      <c r="C2" s="203" t="s">
        <v>46</v>
      </c>
      <c r="D2" s="201"/>
      <c r="E2" s="201"/>
      <c r="F2" s="201"/>
      <c r="G2" s="202"/>
      <c r="AG2" t="s">
        <v>71</v>
      </c>
    </row>
    <row r="3" spans="1:60" ht="24.95" customHeight="1" x14ac:dyDescent="0.2">
      <c r="A3" s="200" t="s">
        <v>8</v>
      </c>
      <c r="B3" s="49" t="s">
        <v>43</v>
      </c>
      <c r="C3" s="203" t="s">
        <v>42</v>
      </c>
      <c r="D3" s="201"/>
      <c r="E3" s="201"/>
      <c r="F3" s="201"/>
      <c r="G3" s="202"/>
      <c r="AC3" s="178" t="s">
        <v>71</v>
      </c>
      <c r="AG3" t="s">
        <v>72</v>
      </c>
    </row>
    <row r="4" spans="1:60" ht="24.95" customHeight="1" x14ac:dyDescent="0.2">
      <c r="A4" s="204" t="s">
        <v>9</v>
      </c>
      <c r="B4" s="205" t="s">
        <v>41</v>
      </c>
      <c r="C4" s="206" t="s">
        <v>42</v>
      </c>
      <c r="D4" s="207"/>
      <c r="E4" s="207"/>
      <c r="F4" s="207"/>
      <c r="G4" s="208"/>
      <c r="AG4" t="s">
        <v>73</v>
      </c>
    </row>
    <row r="5" spans="1:60" x14ac:dyDescent="0.2">
      <c r="D5" s="10"/>
    </row>
    <row r="6" spans="1:60" ht="38.25" x14ac:dyDescent="0.2">
      <c r="A6" s="210" t="s">
        <v>74</v>
      </c>
      <c r="B6" s="212" t="s">
        <v>75</v>
      </c>
      <c r="C6" s="212" t="s">
        <v>76</v>
      </c>
      <c r="D6" s="211" t="s">
        <v>77</v>
      </c>
      <c r="E6" s="210" t="s">
        <v>78</v>
      </c>
      <c r="F6" s="209" t="s">
        <v>79</v>
      </c>
      <c r="G6" s="210" t="s">
        <v>29</v>
      </c>
      <c r="H6" s="213" t="s">
        <v>30</v>
      </c>
      <c r="I6" s="213" t="s">
        <v>80</v>
      </c>
      <c r="J6" s="213" t="s">
        <v>31</v>
      </c>
      <c r="K6" s="213" t="s">
        <v>81</v>
      </c>
      <c r="L6" s="213" t="s">
        <v>82</v>
      </c>
      <c r="M6" s="213" t="s">
        <v>83</v>
      </c>
      <c r="N6" s="213" t="s">
        <v>84</v>
      </c>
      <c r="O6" s="213" t="s">
        <v>85</v>
      </c>
      <c r="P6" s="213" t="s">
        <v>86</v>
      </c>
      <c r="Q6" s="213" t="s">
        <v>87</v>
      </c>
      <c r="R6" s="213" t="s">
        <v>88</v>
      </c>
      <c r="S6" s="213" t="s">
        <v>89</v>
      </c>
      <c r="T6" s="213" t="s">
        <v>90</v>
      </c>
      <c r="U6" s="213" t="s">
        <v>91</v>
      </c>
      <c r="V6" s="213" t="s">
        <v>92</v>
      </c>
      <c r="W6" s="213" t="s">
        <v>93</v>
      </c>
      <c r="X6" s="213" t="s">
        <v>94</v>
      </c>
      <c r="Y6" s="213" t="s">
        <v>95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3" t="s">
        <v>96</v>
      </c>
      <c r="B8" s="224" t="s">
        <v>59</v>
      </c>
      <c r="C8" s="244" t="s">
        <v>60</v>
      </c>
      <c r="D8" s="225"/>
      <c r="E8" s="226"/>
      <c r="F8" s="227"/>
      <c r="G8" s="227">
        <f>SUMIF(AG9:AG30,"&lt;&gt;NOR",G9:G30)</f>
        <v>0</v>
      </c>
      <c r="H8" s="227"/>
      <c r="I8" s="227">
        <f>SUM(I9:I30)</f>
        <v>0</v>
      </c>
      <c r="J8" s="227"/>
      <c r="K8" s="227">
        <f>SUM(K9:K30)</f>
        <v>0</v>
      </c>
      <c r="L8" s="227"/>
      <c r="M8" s="227">
        <f>SUM(M9:M30)</f>
        <v>0</v>
      </c>
      <c r="N8" s="226"/>
      <c r="O8" s="226">
        <f>SUM(O9:O30)</f>
        <v>0.21</v>
      </c>
      <c r="P8" s="226"/>
      <c r="Q8" s="226">
        <f>SUM(Q9:Q30)</f>
        <v>0</v>
      </c>
      <c r="R8" s="227"/>
      <c r="S8" s="227"/>
      <c r="T8" s="228"/>
      <c r="U8" s="222"/>
      <c r="V8" s="222">
        <f>SUM(V9:V30)</f>
        <v>135.92000000000002</v>
      </c>
      <c r="W8" s="222"/>
      <c r="X8" s="222"/>
      <c r="Y8" s="222"/>
      <c r="AG8" t="s">
        <v>97</v>
      </c>
    </row>
    <row r="9" spans="1:60" ht="22.5" outlineLevel="1" x14ac:dyDescent="0.2">
      <c r="A9" s="237">
        <v>1</v>
      </c>
      <c r="B9" s="238" t="s">
        <v>98</v>
      </c>
      <c r="C9" s="245" t="s">
        <v>99</v>
      </c>
      <c r="D9" s="239" t="s">
        <v>100</v>
      </c>
      <c r="E9" s="240">
        <v>84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 t="s">
        <v>59</v>
      </c>
      <c r="S9" s="242" t="s">
        <v>101</v>
      </c>
      <c r="T9" s="243" t="s">
        <v>101</v>
      </c>
      <c r="U9" s="221">
        <v>5.0500000000000003E-2</v>
      </c>
      <c r="V9" s="221">
        <f>ROUND(E9*U9,2)</f>
        <v>4.24</v>
      </c>
      <c r="W9" s="221"/>
      <c r="X9" s="221" t="s">
        <v>102</v>
      </c>
      <c r="Y9" s="221" t="s">
        <v>103</v>
      </c>
      <c r="Z9" s="214"/>
      <c r="AA9" s="214"/>
      <c r="AB9" s="214"/>
      <c r="AC9" s="214"/>
      <c r="AD9" s="214"/>
      <c r="AE9" s="214"/>
      <c r="AF9" s="214"/>
      <c r="AG9" s="214" t="s">
        <v>104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37">
        <v>2</v>
      </c>
      <c r="B10" s="238" t="s">
        <v>105</v>
      </c>
      <c r="C10" s="245" t="s">
        <v>106</v>
      </c>
      <c r="D10" s="239" t="s">
        <v>100</v>
      </c>
      <c r="E10" s="240">
        <v>3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0">
        <v>0</v>
      </c>
      <c r="O10" s="240">
        <f>ROUND(E10*N10,2)</f>
        <v>0</v>
      </c>
      <c r="P10" s="240">
        <v>0</v>
      </c>
      <c r="Q10" s="240">
        <f>ROUND(E10*P10,2)</f>
        <v>0</v>
      </c>
      <c r="R10" s="242" t="s">
        <v>59</v>
      </c>
      <c r="S10" s="242" t="s">
        <v>101</v>
      </c>
      <c r="T10" s="243" t="s">
        <v>101</v>
      </c>
      <c r="U10" s="221">
        <v>1.93967</v>
      </c>
      <c r="V10" s="221">
        <f>ROUND(E10*U10,2)</f>
        <v>5.82</v>
      </c>
      <c r="W10" s="221"/>
      <c r="X10" s="221" t="s">
        <v>102</v>
      </c>
      <c r="Y10" s="221" t="s">
        <v>103</v>
      </c>
      <c r="Z10" s="214"/>
      <c r="AA10" s="214"/>
      <c r="AB10" s="214"/>
      <c r="AC10" s="214"/>
      <c r="AD10" s="214"/>
      <c r="AE10" s="214"/>
      <c r="AF10" s="214"/>
      <c r="AG10" s="214" t="s">
        <v>104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7">
        <v>3</v>
      </c>
      <c r="B11" s="238" t="s">
        <v>107</v>
      </c>
      <c r="C11" s="245" t="s">
        <v>108</v>
      </c>
      <c r="D11" s="239" t="s">
        <v>100</v>
      </c>
      <c r="E11" s="240">
        <v>1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0">
        <v>0</v>
      </c>
      <c r="O11" s="240">
        <f>ROUND(E11*N11,2)</f>
        <v>0</v>
      </c>
      <c r="P11" s="240">
        <v>0</v>
      </c>
      <c r="Q11" s="240">
        <f>ROUND(E11*P11,2)</f>
        <v>0</v>
      </c>
      <c r="R11" s="242" t="s">
        <v>59</v>
      </c>
      <c r="S11" s="242" t="s">
        <v>101</v>
      </c>
      <c r="T11" s="243" t="s">
        <v>101</v>
      </c>
      <c r="U11" s="221">
        <v>0.42599999999999999</v>
      </c>
      <c r="V11" s="221">
        <f>ROUND(E11*U11,2)</f>
        <v>0.43</v>
      </c>
      <c r="W11" s="221"/>
      <c r="X11" s="221" t="s">
        <v>102</v>
      </c>
      <c r="Y11" s="221" t="s">
        <v>103</v>
      </c>
      <c r="Z11" s="214"/>
      <c r="AA11" s="214"/>
      <c r="AB11" s="214"/>
      <c r="AC11" s="214"/>
      <c r="AD11" s="214"/>
      <c r="AE11" s="214"/>
      <c r="AF11" s="214"/>
      <c r="AG11" s="214" t="s">
        <v>104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7">
        <v>4</v>
      </c>
      <c r="B12" s="238" t="s">
        <v>109</v>
      </c>
      <c r="C12" s="245" t="s">
        <v>110</v>
      </c>
      <c r="D12" s="239" t="s">
        <v>100</v>
      </c>
      <c r="E12" s="240">
        <v>1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0">
        <v>0</v>
      </c>
      <c r="O12" s="240">
        <f>ROUND(E12*N12,2)</f>
        <v>0</v>
      </c>
      <c r="P12" s="240">
        <v>0</v>
      </c>
      <c r="Q12" s="240">
        <f>ROUND(E12*P12,2)</f>
        <v>0</v>
      </c>
      <c r="R12" s="242" t="s">
        <v>59</v>
      </c>
      <c r="S12" s="242" t="s">
        <v>101</v>
      </c>
      <c r="T12" s="243" t="s">
        <v>101</v>
      </c>
      <c r="U12" s="221">
        <v>0.35849999999999999</v>
      </c>
      <c r="V12" s="221">
        <f>ROUND(E12*U12,2)</f>
        <v>0.36</v>
      </c>
      <c r="W12" s="221"/>
      <c r="X12" s="221" t="s">
        <v>102</v>
      </c>
      <c r="Y12" s="221" t="s">
        <v>103</v>
      </c>
      <c r="Z12" s="214"/>
      <c r="AA12" s="214"/>
      <c r="AB12" s="214"/>
      <c r="AC12" s="214"/>
      <c r="AD12" s="214"/>
      <c r="AE12" s="214"/>
      <c r="AF12" s="214"/>
      <c r="AG12" s="214" t="s">
        <v>104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7">
        <v>5</v>
      </c>
      <c r="B13" s="238" t="s">
        <v>111</v>
      </c>
      <c r="C13" s="245" t="s">
        <v>112</v>
      </c>
      <c r="D13" s="239" t="s">
        <v>100</v>
      </c>
      <c r="E13" s="240">
        <v>7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 t="s">
        <v>59</v>
      </c>
      <c r="S13" s="242" t="s">
        <v>101</v>
      </c>
      <c r="T13" s="243" t="s">
        <v>101</v>
      </c>
      <c r="U13" s="221">
        <v>1.1439999999999999</v>
      </c>
      <c r="V13" s="221">
        <f>ROUND(E13*U13,2)</f>
        <v>8.01</v>
      </c>
      <c r="W13" s="221"/>
      <c r="X13" s="221" t="s">
        <v>102</v>
      </c>
      <c r="Y13" s="221" t="s">
        <v>103</v>
      </c>
      <c r="Z13" s="214"/>
      <c r="AA13" s="214"/>
      <c r="AB13" s="214"/>
      <c r="AC13" s="214"/>
      <c r="AD13" s="214"/>
      <c r="AE13" s="214"/>
      <c r="AF13" s="214"/>
      <c r="AG13" s="214" t="s">
        <v>104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37">
        <v>6</v>
      </c>
      <c r="B14" s="238" t="s">
        <v>113</v>
      </c>
      <c r="C14" s="245" t="s">
        <v>114</v>
      </c>
      <c r="D14" s="239" t="s">
        <v>100</v>
      </c>
      <c r="E14" s="240">
        <v>7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0">
        <v>0</v>
      </c>
      <c r="O14" s="240">
        <f>ROUND(E14*N14,2)</f>
        <v>0</v>
      </c>
      <c r="P14" s="240">
        <v>0</v>
      </c>
      <c r="Q14" s="240">
        <f>ROUND(E14*P14,2)</f>
        <v>0</v>
      </c>
      <c r="R14" s="242" t="s">
        <v>59</v>
      </c>
      <c r="S14" s="242" t="s">
        <v>101</v>
      </c>
      <c r="T14" s="243" t="s">
        <v>101</v>
      </c>
      <c r="U14" s="221">
        <v>1.68333</v>
      </c>
      <c r="V14" s="221">
        <f>ROUND(E14*U14,2)</f>
        <v>11.78</v>
      </c>
      <c r="W14" s="221"/>
      <c r="X14" s="221" t="s">
        <v>102</v>
      </c>
      <c r="Y14" s="221" t="s">
        <v>103</v>
      </c>
      <c r="Z14" s="214"/>
      <c r="AA14" s="214"/>
      <c r="AB14" s="214"/>
      <c r="AC14" s="214"/>
      <c r="AD14" s="214"/>
      <c r="AE14" s="214"/>
      <c r="AF14" s="214"/>
      <c r="AG14" s="214" t="s">
        <v>115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7">
        <v>7</v>
      </c>
      <c r="B15" s="238" t="s">
        <v>116</v>
      </c>
      <c r="C15" s="245" t="s">
        <v>117</v>
      </c>
      <c r="D15" s="239" t="s">
        <v>100</v>
      </c>
      <c r="E15" s="240">
        <v>6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 t="s">
        <v>59</v>
      </c>
      <c r="S15" s="242" t="s">
        <v>101</v>
      </c>
      <c r="T15" s="243" t="s">
        <v>101</v>
      </c>
      <c r="U15" s="221">
        <v>1.3666700000000001</v>
      </c>
      <c r="V15" s="221">
        <f>ROUND(E15*U15,2)</f>
        <v>8.1999999999999993</v>
      </c>
      <c r="W15" s="221"/>
      <c r="X15" s="221" t="s">
        <v>102</v>
      </c>
      <c r="Y15" s="221" t="s">
        <v>103</v>
      </c>
      <c r="Z15" s="214"/>
      <c r="AA15" s="214"/>
      <c r="AB15" s="214"/>
      <c r="AC15" s="214"/>
      <c r="AD15" s="214"/>
      <c r="AE15" s="214"/>
      <c r="AF15" s="214"/>
      <c r="AG15" s="214" t="s">
        <v>115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 x14ac:dyDescent="0.2">
      <c r="A16" s="237">
        <v>8</v>
      </c>
      <c r="B16" s="238" t="s">
        <v>118</v>
      </c>
      <c r="C16" s="245" t="s">
        <v>119</v>
      </c>
      <c r="D16" s="239" t="s">
        <v>120</v>
      </c>
      <c r="E16" s="240">
        <v>200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0">
        <v>1.0499999999999999E-3</v>
      </c>
      <c r="O16" s="240">
        <f>ROUND(E16*N16,2)</f>
        <v>0.21</v>
      </c>
      <c r="P16" s="240">
        <v>0</v>
      </c>
      <c r="Q16" s="240">
        <f>ROUND(E16*P16,2)</f>
        <v>0</v>
      </c>
      <c r="R16" s="242" t="s">
        <v>59</v>
      </c>
      <c r="S16" s="242" t="s">
        <v>101</v>
      </c>
      <c r="T16" s="243" t="s">
        <v>101</v>
      </c>
      <c r="U16" s="221">
        <v>0.16</v>
      </c>
      <c r="V16" s="221">
        <f>ROUND(E16*U16,2)</f>
        <v>32</v>
      </c>
      <c r="W16" s="221"/>
      <c r="X16" s="221" t="s">
        <v>102</v>
      </c>
      <c r="Y16" s="221" t="s">
        <v>103</v>
      </c>
      <c r="Z16" s="214"/>
      <c r="AA16" s="214"/>
      <c r="AB16" s="214"/>
      <c r="AC16" s="214"/>
      <c r="AD16" s="214"/>
      <c r="AE16" s="214"/>
      <c r="AF16" s="214"/>
      <c r="AG16" s="214" t="s">
        <v>115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7">
        <v>9</v>
      </c>
      <c r="B17" s="238" t="s">
        <v>121</v>
      </c>
      <c r="C17" s="245" t="s">
        <v>122</v>
      </c>
      <c r="D17" s="239" t="s">
        <v>100</v>
      </c>
      <c r="E17" s="240">
        <v>20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1.1E-4</v>
      </c>
      <c r="O17" s="240">
        <f>ROUND(E17*N17,2)</f>
        <v>0</v>
      </c>
      <c r="P17" s="240">
        <v>0</v>
      </c>
      <c r="Q17" s="240">
        <f>ROUND(E17*P17,2)</f>
        <v>0</v>
      </c>
      <c r="R17" s="242" t="s">
        <v>59</v>
      </c>
      <c r="S17" s="242" t="s">
        <v>101</v>
      </c>
      <c r="T17" s="243" t="s">
        <v>101</v>
      </c>
      <c r="U17" s="221">
        <v>0.24399999999999999</v>
      </c>
      <c r="V17" s="221">
        <f>ROUND(E17*U17,2)</f>
        <v>4.88</v>
      </c>
      <c r="W17" s="221"/>
      <c r="X17" s="221" t="s">
        <v>102</v>
      </c>
      <c r="Y17" s="221" t="s">
        <v>103</v>
      </c>
      <c r="Z17" s="214"/>
      <c r="AA17" s="214"/>
      <c r="AB17" s="214"/>
      <c r="AC17" s="214"/>
      <c r="AD17" s="214"/>
      <c r="AE17" s="214"/>
      <c r="AF17" s="214"/>
      <c r="AG17" s="214" t="s">
        <v>104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37">
        <v>10</v>
      </c>
      <c r="B18" s="238" t="s">
        <v>123</v>
      </c>
      <c r="C18" s="245" t="s">
        <v>124</v>
      </c>
      <c r="D18" s="239" t="s">
        <v>100</v>
      </c>
      <c r="E18" s="240">
        <v>8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1.2999999999999999E-4</v>
      </c>
      <c r="O18" s="240">
        <f>ROUND(E18*N18,2)</f>
        <v>0</v>
      </c>
      <c r="P18" s="240">
        <v>0</v>
      </c>
      <c r="Q18" s="240">
        <f>ROUND(E18*P18,2)</f>
        <v>0</v>
      </c>
      <c r="R18" s="242" t="s">
        <v>59</v>
      </c>
      <c r="S18" s="242" t="s">
        <v>101</v>
      </c>
      <c r="T18" s="243" t="s">
        <v>101</v>
      </c>
      <c r="U18" s="221">
        <v>0.35216999999999998</v>
      </c>
      <c r="V18" s="221">
        <f>ROUND(E18*U18,2)</f>
        <v>2.82</v>
      </c>
      <c r="W18" s="221"/>
      <c r="X18" s="221" t="s">
        <v>102</v>
      </c>
      <c r="Y18" s="221" t="s">
        <v>103</v>
      </c>
      <c r="Z18" s="214"/>
      <c r="AA18" s="214"/>
      <c r="AB18" s="214"/>
      <c r="AC18" s="214"/>
      <c r="AD18" s="214"/>
      <c r="AE18" s="214"/>
      <c r="AF18" s="214"/>
      <c r="AG18" s="214" t="s">
        <v>104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7">
        <v>11</v>
      </c>
      <c r="B19" s="238" t="s">
        <v>125</v>
      </c>
      <c r="C19" s="245" t="s">
        <v>126</v>
      </c>
      <c r="D19" s="239" t="s">
        <v>120</v>
      </c>
      <c r="E19" s="240">
        <v>12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2" t="s">
        <v>59</v>
      </c>
      <c r="S19" s="242" t="s">
        <v>101</v>
      </c>
      <c r="T19" s="243" t="s">
        <v>101</v>
      </c>
      <c r="U19" s="221">
        <v>2.5659999999999999E-2</v>
      </c>
      <c r="V19" s="221">
        <f>ROUND(E19*U19,2)</f>
        <v>0.31</v>
      </c>
      <c r="W19" s="221"/>
      <c r="X19" s="221" t="s">
        <v>102</v>
      </c>
      <c r="Y19" s="221" t="s">
        <v>103</v>
      </c>
      <c r="Z19" s="214"/>
      <c r="AA19" s="214"/>
      <c r="AB19" s="214"/>
      <c r="AC19" s="214"/>
      <c r="AD19" s="214"/>
      <c r="AE19" s="214"/>
      <c r="AF19" s="214"/>
      <c r="AG19" s="214" t="s">
        <v>104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7">
        <v>12</v>
      </c>
      <c r="B20" s="238" t="s">
        <v>127</v>
      </c>
      <c r="C20" s="245" t="s">
        <v>128</v>
      </c>
      <c r="D20" s="239" t="s">
        <v>120</v>
      </c>
      <c r="E20" s="240">
        <v>30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0">
        <v>0</v>
      </c>
      <c r="O20" s="240">
        <f>ROUND(E20*N20,2)</f>
        <v>0</v>
      </c>
      <c r="P20" s="240">
        <v>0</v>
      </c>
      <c r="Q20" s="240">
        <f>ROUND(E20*P20,2)</f>
        <v>0</v>
      </c>
      <c r="R20" s="242" t="s">
        <v>59</v>
      </c>
      <c r="S20" s="242" t="s">
        <v>101</v>
      </c>
      <c r="T20" s="243" t="s">
        <v>101</v>
      </c>
      <c r="U20" s="221">
        <v>0.05</v>
      </c>
      <c r="V20" s="221">
        <f>ROUND(E20*U20,2)</f>
        <v>1.5</v>
      </c>
      <c r="W20" s="221"/>
      <c r="X20" s="221" t="s">
        <v>102</v>
      </c>
      <c r="Y20" s="221" t="s">
        <v>103</v>
      </c>
      <c r="Z20" s="214"/>
      <c r="AA20" s="214"/>
      <c r="AB20" s="214"/>
      <c r="AC20" s="214"/>
      <c r="AD20" s="214"/>
      <c r="AE20" s="214"/>
      <c r="AF20" s="214"/>
      <c r="AG20" s="214" t="s">
        <v>115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7">
        <v>13</v>
      </c>
      <c r="B21" s="238" t="s">
        <v>129</v>
      </c>
      <c r="C21" s="245" t="s">
        <v>130</v>
      </c>
      <c r="D21" s="239" t="s">
        <v>120</v>
      </c>
      <c r="E21" s="240">
        <v>250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2" t="s">
        <v>59</v>
      </c>
      <c r="S21" s="242" t="s">
        <v>101</v>
      </c>
      <c r="T21" s="243" t="s">
        <v>101</v>
      </c>
      <c r="U21" s="221">
        <v>6.2700000000000006E-2</v>
      </c>
      <c r="V21" s="221">
        <f>ROUND(E21*U21,2)</f>
        <v>15.68</v>
      </c>
      <c r="W21" s="221"/>
      <c r="X21" s="221" t="s">
        <v>102</v>
      </c>
      <c r="Y21" s="221" t="s">
        <v>103</v>
      </c>
      <c r="Z21" s="214"/>
      <c r="AA21" s="214"/>
      <c r="AB21" s="214"/>
      <c r="AC21" s="214"/>
      <c r="AD21" s="214"/>
      <c r="AE21" s="214"/>
      <c r="AF21" s="214"/>
      <c r="AG21" s="214" t="s">
        <v>115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7">
        <v>14</v>
      </c>
      <c r="B22" s="238" t="s">
        <v>131</v>
      </c>
      <c r="C22" s="245" t="s">
        <v>132</v>
      </c>
      <c r="D22" s="239" t="s">
        <v>120</v>
      </c>
      <c r="E22" s="240">
        <v>137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0">
        <v>0</v>
      </c>
      <c r="O22" s="240">
        <f>ROUND(E22*N22,2)</f>
        <v>0</v>
      </c>
      <c r="P22" s="240">
        <v>0</v>
      </c>
      <c r="Q22" s="240">
        <f>ROUND(E22*P22,2)</f>
        <v>0</v>
      </c>
      <c r="R22" s="242" t="s">
        <v>59</v>
      </c>
      <c r="S22" s="242" t="s">
        <v>101</v>
      </c>
      <c r="T22" s="243" t="s">
        <v>101</v>
      </c>
      <c r="U22" s="221">
        <v>5.0959999999999998E-2</v>
      </c>
      <c r="V22" s="221">
        <f>ROUND(E22*U22,2)</f>
        <v>6.98</v>
      </c>
      <c r="W22" s="221"/>
      <c r="X22" s="221" t="s">
        <v>102</v>
      </c>
      <c r="Y22" s="221" t="s">
        <v>103</v>
      </c>
      <c r="Z22" s="214"/>
      <c r="AA22" s="214"/>
      <c r="AB22" s="214"/>
      <c r="AC22" s="214"/>
      <c r="AD22" s="214"/>
      <c r="AE22" s="214"/>
      <c r="AF22" s="214"/>
      <c r="AG22" s="214" t="s">
        <v>104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7">
        <v>15</v>
      </c>
      <c r="B23" s="238" t="s">
        <v>133</v>
      </c>
      <c r="C23" s="245" t="s">
        <v>134</v>
      </c>
      <c r="D23" s="239" t="s">
        <v>120</v>
      </c>
      <c r="E23" s="240">
        <v>45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2" t="s">
        <v>59</v>
      </c>
      <c r="S23" s="242" t="s">
        <v>101</v>
      </c>
      <c r="T23" s="243" t="s">
        <v>101</v>
      </c>
      <c r="U23" s="221">
        <v>5.7939999999999998E-2</v>
      </c>
      <c r="V23" s="221">
        <f>ROUND(E23*U23,2)</f>
        <v>2.61</v>
      </c>
      <c r="W23" s="221"/>
      <c r="X23" s="221" t="s">
        <v>102</v>
      </c>
      <c r="Y23" s="221" t="s">
        <v>103</v>
      </c>
      <c r="Z23" s="214"/>
      <c r="AA23" s="214"/>
      <c r="AB23" s="214"/>
      <c r="AC23" s="214"/>
      <c r="AD23" s="214"/>
      <c r="AE23" s="214"/>
      <c r="AF23" s="214"/>
      <c r="AG23" s="214" t="s">
        <v>104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 x14ac:dyDescent="0.2">
      <c r="A24" s="237">
        <v>16</v>
      </c>
      <c r="B24" s="238" t="s">
        <v>135</v>
      </c>
      <c r="C24" s="245" t="s">
        <v>136</v>
      </c>
      <c r="D24" s="239" t="s">
        <v>120</v>
      </c>
      <c r="E24" s="240">
        <v>462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2" t="s">
        <v>59</v>
      </c>
      <c r="S24" s="242" t="s">
        <v>101</v>
      </c>
      <c r="T24" s="243" t="s">
        <v>101</v>
      </c>
      <c r="U24" s="221">
        <v>2.1000000000000001E-2</v>
      </c>
      <c r="V24" s="221">
        <f>ROUND(E24*U24,2)</f>
        <v>9.6999999999999993</v>
      </c>
      <c r="W24" s="221"/>
      <c r="X24" s="221" t="s">
        <v>102</v>
      </c>
      <c r="Y24" s="221" t="s">
        <v>103</v>
      </c>
      <c r="Z24" s="214"/>
      <c r="AA24" s="214"/>
      <c r="AB24" s="214"/>
      <c r="AC24" s="214"/>
      <c r="AD24" s="214"/>
      <c r="AE24" s="214"/>
      <c r="AF24" s="214"/>
      <c r="AG24" s="214" t="s">
        <v>115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7">
        <v>17</v>
      </c>
      <c r="B25" s="238" t="s">
        <v>137</v>
      </c>
      <c r="C25" s="245" t="s">
        <v>138</v>
      </c>
      <c r="D25" s="239" t="s">
        <v>100</v>
      </c>
      <c r="E25" s="240">
        <v>12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2"/>
      <c r="S25" s="242" t="s">
        <v>139</v>
      </c>
      <c r="T25" s="243" t="s">
        <v>140</v>
      </c>
      <c r="U25" s="221">
        <v>0</v>
      </c>
      <c r="V25" s="221">
        <f>ROUND(E25*U25,2)</f>
        <v>0</v>
      </c>
      <c r="W25" s="221"/>
      <c r="X25" s="221" t="s">
        <v>102</v>
      </c>
      <c r="Y25" s="221" t="s">
        <v>103</v>
      </c>
      <c r="Z25" s="214"/>
      <c r="AA25" s="214"/>
      <c r="AB25" s="214"/>
      <c r="AC25" s="214"/>
      <c r="AD25" s="214"/>
      <c r="AE25" s="214"/>
      <c r="AF25" s="214"/>
      <c r="AG25" s="214" t="s">
        <v>104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7">
        <v>18</v>
      </c>
      <c r="B26" s="238" t="s">
        <v>141</v>
      </c>
      <c r="C26" s="245" t="s">
        <v>142</v>
      </c>
      <c r="D26" s="239" t="s">
        <v>100</v>
      </c>
      <c r="E26" s="240">
        <v>1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0</v>
      </c>
      <c r="O26" s="240">
        <f>ROUND(E26*N26,2)</f>
        <v>0</v>
      </c>
      <c r="P26" s="240">
        <v>0</v>
      </c>
      <c r="Q26" s="240">
        <f>ROUND(E26*P26,2)</f>
        <v>0</v>
      </c>
      <c r="R26" s="242"/>
      <c r="S26" s="242" t="s">
        <v>139</v>
      </c>
      <c r="T26" s="243">
        <v>2022</v>
      </c>
      <c r="U26" s="221">
        <v>0</v>
      </c>
      <c r="V26" s="221">
        <f>ROUND(E26*U26,2)</f>
        <v>0</v>
      </c>
      <c r="W26" s="221"/>
      <c r="X26" s="221" t="s">
        <v>102</v>
      </c>
      <c r="Y26" s="221" t="s">
        <v>103</v>
      </c>
      <c r="Z26" s="214"/>
      <c r="AA26" s="214"/>
      <c r="AB26" s="214"/>
      <c r="AC26" s="214"/>
      <c r="AD26" s="214"/>
      <c r="AE26" s="214"/>
      <c r="AF26" s="214"/>
      <c r="AG26" s="214" t="s">
        <v>104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7">
        <v>19</v>
      </c>
      <c r="B27" s="238" t="s">
        <v>143</v>
      </c>
      <c r="C27" s="245" t="s">
        <v>144</v>
      </c>
      <c r="D27" s="239" t="s">
        <v>100</v>
      </c>
      <c r="E27" s="240">
        <v>8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0">
        <v>0</v>
      </c>
      <c r="O27" s="240">
        <f>ROUND(E27*N27,2)</f>
        <v>0</v>
      </c>
      <c r="P27" s="240">
        <v>0</v>
      </c>
      <c r="Q27" s="240">
        <f>ROUND(E27*P27,2)</f>
        <v>0</v>
      </c>
      <c r="R27" s="242"/>
      <c r="S27" s="242" t="s">
        <v>139</v>
      </c>
      <c r="T27" s="243" t="s">
        <v>101</v>
      </c>
      <c r="U27" s="221">
        <v>0.7</v>
      </c>
      <c r="V27" s="221">
        <f>ROUND(E27*U27,2)</f>
        <v>5.6</v>
      </c>
      <c r="W27" s="221"/>
      <c r="X27" s="221" t="s">
        <v>102</v>
      </c>
      <c r="Y27" s="221" t="s">
        <v>103</v>
      </c>
      <c r="Z27" s="214"/>
      <c r="AA27" s="214"/>
      <c r="AB27" s="214"/>
      <c r="AC27" s="214"/>
      <c r="AD27" s="214"/>
      <c r="AE27" s="214"/>
      <c r="AF27" s="214"/>
      <c r="AG27" s="214" t="s">
        <v>104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7">
        <v>20</v>
      </c>
      <c r="B28" s="238" t="s">
        <v>145</v>
      </c>
      <c r="C28" s="245" t="s">
        <v>146</v>
      </c>
      <c r="D28" s="239" t="s">
        <v>147</v>
      </c>
      <c r="E28" s="240">
        <v>5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0">
        <v>0</v>
      </c>
      <c r="O28" s="240">
        <f>ROUND(E28*N28,2)</f>
        <v>0</v>
      </c>
      <c r="P28" s="240">
        <v>0</v>
      </c>
      <c r="Q28" s="240">
        <f>ROUND(E28*P28,2)</f>
        <v>0</v>
      </c>
      <c r="R28" s="242" t="s">
        <v>148</v>
      </c>
      <c r="S28" s="242" t="s">
        <v>101</v>
      </c>
      <c r="T28" s="243" t="s">
        <v>101</v>
      </c>
      <c r="U28" s="221">
        <v>1</v>
      </c>
      <c r="V28" s="221">
        <f>ROUND(E28*U28,2)</f>
        <v>5</v>
      </c>
      <c r="W28" s="221"/>
      <c r="X28" s="221" t="s">
        <v>149</v>
      </c>
      <c r="Y28" s="221" t="s">
        <v>103</v>
      </c>
      <c r="Z28" s="214"/>
      <c r="AA28" s="214"/>
      <c r="AB28" s="214"/>
      <c r="AC28" s="214"/>
      <c r="AD28" s="214"/>
      <c r="AE28" s="214"/>
      <c r="AF28" s="214"/>
      <c r="AG28" s="214" t="s">
        <v>150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37">
        <v>21</v>
      </c>
      <c r="B29" s="238" t="s">
        <v>151</v>
      </c>
      <c r="C29" s="245" t="s">
        <v>152</v>
      </c>
      <c r="D29" s="239" t="s">
        <v>147</v>
      </c>
      <c r="E29" s="240">
        <v>10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2" t="s">
        <v>148</v>
      </c>
      <c r="S29" s="242" t="s">
        <v>101</v>
      </c>
      <c r="T29" s="243" t="s">
        <v>101</v>
      </c>
      <c r="U29" s="221">
        <v>1</v>
      </c>
      <c r="V29" s="221">
        <f>ROUND(E29*U29,2)</f>
        <v>10</v>
      </c>
      <c r="W29" s="221"/>
      <c r="X29" s="221" t="s">
        <v>149</v>
      </c>
      <c r="Y29" s="221" t="s">
        <v>103</v>
      </c>
      <c r="Z29" s="214"/>
      <c r="AA29" s="214"/>
      <c r="AB29" s="214"/>
      <c r="AC29" s="214"/>
      <c r="AD29" s="214"/>
      <c r="AE29" s="214"/>
      <c r="AF29" s="214"/>
      <c r="AG29" s="214" t="s">
        <v>153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7">
        <v>22</v>
      </c>
      <c r="B30" s="238" t="s">
        <v>154</v>
      </c>
      <c r="C30" s="245" t="s">
        <v>155</v>
      </c>
      <c r="D30" s="239" t="s">
        <v>156</v>
      </c>
      <c r="E30" s="240">
        <v>1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0">
        <v>0</v>
      </c>
      <c r="O30" s="240">
        <f>ROUND(E30*N30,2)</f>
        <v>0</v>
      </c>
      <c r="P30" s="240">
        <v>0</v>
      </c>
      <c r="Q30" s="240">
        <f>ROUND(E30*P30,2)</f>
        <v>0</v>
      </c>
      <c r="R30" s="242"/>
      <c r="S30" s="242" t="s">
        <v>139</v>
      </c>
      <c r="T30" s="243">
        <v>2022</v>
      </c>
      <c r="U30" s="221">
        <v>0</v>
      </c>
      <c r="V30" s="221">
        <f>ROUND(E30*U30,2)</f>
        <v>0</v>
      </c>
      <c r="W30" s="221"/>
      <c r="X30" s="221" t="s">
        <v>157</v>
      </c>
      <c r="Y30" s="221" t="s">
        <v>103</v>
      </c>
      <c r="Z30" s="214"/>
      <c r="AA30" s="214"/>
      <c r="AB30" s="214"/>
      <c r="AC30" s="214"/>
      <c r="AD30" s="214"/>
      <c r="AE30" s="214"/>
      <c r="AF30" s="214"/>
      <c r="AG30" s="214" t="s">
        <v>158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x14ac:dyDescent="0.2">
      <c r="A31" s="223" t="s">
        <v>96</v>
      </c>
      <c r="B31" s="224" t="s">
        <v>61</v>
      </c>
      <c r="C31" s="244" t="s">
        <v>62</v>
      </c>
      <c r="D31" s="225"/>
      <c r="E31" s="226"/>
      <c r="F31" s="227"/>
      <c r="G31" s="227">
        <f>SUMIF(AG32:AG53,"&lt;&gt;NOR",G32:G53)</f>
        <v>0</v>
      </c>
      <c r="H31" s="227"/>
      <c r="I31" s="227">
        <f>SUM(I32:I53)</f>
        <v>0</v>
      </c>
      <c r="J31" s="227"/>
      <c r="K31" s="227">
        <f>SUM(K32:K53)</f>
        <v>0</v>
      </c>
      <c r="L31" s="227"/>
      <c r="M31" s="227">
        <f>SUM(M32:M53)</f>
        <v>0</v>
      </c>
      <c r="N31" s="226"/>
      <c r="O31" s="226">
        <f>SUM(O32:O53)</f>
        <v>0.22</v>
      </c>
      <c r="P31" s="226"/>
      <c r="Q31" s="226">
        <f>SUM(Q32:Q53)</f>
        <v>0</v>
      </c>
      <c r="R31" s="227"/>
      <c r="S31" s="227"/>
      <c r="T31" s="228"/>
      <c r="U31" s="222"/>
      <c r="V31" s="222">
        <f>SUM(V32:V53)</f>
        <v>0</v>
      </c>
      <c r="W31" s="222"/>
      <c r="X31" s="222"/>
      <c r="Y31" s="222"/>
      <c r="AG31" t="s">
        <v>97</v>
      </c>
    </row>
    <row r="32" spans="1:60" outlineLevel="1" x14ac:dyDescent="0.2">
      <c r="A32" s="237">
        <v>23</v>
      </c>
      <c r="B32" s="238" t="s">
        <v>159</v>
      </c>
      <c r="C32" s="245" t="s">
        <v>160</v>
      </c>
      <c r="D32" s="239" t="s">
        <v>100</v>
      </c>
      <c r="E32" s="240">
        <v>5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0">
        <v>8.0000000000000004E-4</v>
      </c>
      <c r="O32" s="240">
        <f>ROUND(E32*N32,2)</f>
        <v>0</v>
      </c>
      <c r="P32" s="240">
        <v>0</v>
      </c>
      <c r="Q32" s="240">
        <f>ROUND(E32*P32,2)</f>
        <v>0</v>
      </c>
      <c r="R32" s="242"/>
      <c r="S32" s="242" t="s">
        <v>101</v>
      </c>
      <c r="T32" s="243" t="s">
        <v>101</v>
      </c>
      <c r="U32" s="221">
        <v>0</v>
      </c>
      <c r="V32" s="221">
        <f>ROUND(E32*U32,2)</f>
        <v>0</v>
      </c>
      <c r="W32" s="221"/>
      <c r="X32" s="221" t="s">
        <v>161</v>
      </c>
      <c r="Y32" s="221" t="s">
        <v>103</v>
      </c>
      <c r="Z32" s="214"/>
      <c r="AA32" s="214"/>
      <c r="AB32" s="214"/>
      <c r="AC32" s="214"/>
      <c r="AD32" s="214"/>
      <c r="AE32" s="214"/>
      <c r="AF32" s="214"/>
      <c r="AG32" s="214" t="s">
        <v>162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7">
        <v>24</v>
      </c>
      <c r="B33" s="238" t="s">
        <v>163</v>
      </c>
      <c r="C33" s="245" t="s">
        <v>164</v>
      </c>
      <c r="D33" s="239" t="s">
        <v>120</v>
      </c>
      <c r="E33" s="240">
        <v>4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0">
        <v>0</v>
      </c>
      <c r="O33" s="240">
        <f>ROUND(E33*N33,2)</f>
        <v>0</v>
      </c>
      <c r="P33" s="240">
        <v>0</v>
      </c>
      <c r="Q33" s="240">
        <f>ROUND(E33*P33,2)</f>
        <v>0</v>
      </c>
      <c r="R33" s="242"/>
      <c r="S33" s="242" t="s">
        <v>139</v>
      </c>
      <c r="T33" s="243" t="s">
        <v>140</v>
      </c>
      <c r="U33" s="221">
        <v>0</v>
      </c>
      <c r="V33" s="221">
        <f>ROUND(E33*U33,2)</f>
        <v>0</v>
      </c>
      <c r="W33" s="221"/>
      <c r="X33" s="221" t="s">
        <v>161</v>
      </c>
      <c r="Y33" s="221" t="s">
        <v>103</v>
      </c>
      <c r="Z33" s="214"/>
      <c r="AA33" s="214"/>
      <c r="AB33" s="214"/>
      <c r="AC33" s="214"/>
      <c r="AD33" s="214"/>
      <c r="AE33" s="214"/>
      <c r="AF33" s="214"/>
      <c r="AG33" s="214" t="s">
        <v>162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37">
        <v>25</v>
      </c>
      <c r="B34" s="238" t="s">
        <v>165</v>
      </c>
      <c r="C34" s="245" t="s">
        <v>166</v>
      </c>
      <c r="D34" s="239" t="s">
        <v>156</v>
      </c>
      <c r="E34" s="240">
        <v>6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0">
        <v>0</v>
      </c>
      <c r="O34" s="240">
        <f>ROUND(E34*N34,2)</f>
        <v>0</v>
      </c>
      <c r="P34" s="240">
        <v>0</v>
      </c>
      <c r="Q34" s="240">
        <f>ROUND(E34*P34,2)</f>
        <v>0</v>
      </c>
      <c r="R34" s="242"/>
      <c r="S34" s="242" t="s">
        <v>139</v>
      </c>
      <c r="T34" s="243">
        <v>2022</v>
      </c>
      <c r="U34" s="221">
        <v>0</v>
      </c>
      <c r="V34" s="221">
        <f>ROUND(E34*U34,2)</f>
        <v>0</v>
      </c>
      <c r="W34" s="221"/>
      <c r="X34" s="221" t="s">
        <v>157</v>
      </c>
      <c r="Y34" s="221" t="s">
        <v>103</v>
      </c>
      <c r="Z34" s="214"/>
      <c r="AA34" s="214"/>
      <c r="AB34" s="214"/>
      <c r="AC34" s="214"/>
      <c r="AD34" s="214"/>
      <c r="AE34" s="214"/>
      <c r="AF34" s="214"/>
      <c r="AG34" s="214" t="s">
        <v>158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7">
        <v>26</v>
      </c>
      <c r="B35" s="238" t="s">
        <v>167</v>
      </c>
      <c r="C35" s="245" t="s">
        <v>168</v>
      </c>
      <c r="D35" s="239" t="s">
        <v>120</v>
      </c>
      <c r="E35" s="240">
        <v>30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0">
        <v>2.0000000000000001E-4</v>
      </c>
      <c r="O35" s="240">
        <f>ROUND(E35*N35,2)</f>
        <v>0.01</v>
      </c>
      <c r="P35" s="240">
        <v>0</v>
      </c>
      <c r="Q35" s="240">
        <f>ROUND(E35*P35,2)</f>
        <v>0</v>
      </c>
      <c r="R35" s="242"/>
      <c r="S35" s="242" t="s">
        <v>139</v>
      </c>
      <c r="T35" s="243">
        <v>2022</v>
      </c>
      <c r="U35" s="221">
        <v>0</v>
      </c>
      <c r="V35" s="221">
        <f>ROUND(E35*U35,2)</f>
        <v>0</v>
      </c>
      <c r="W35" s="221"/>
      <c r="X35" s="221" t="s">
        <v>157</v>
      </c>
      <c r="Y35" s="221" t="s">
        <v>103</v>
      </c>
      <c r="Z35" s="214"/>
      <c r="AA35" s="214"/>
      <c r="AB35" s="214"/>
      <c r="AC35" s="214"/>
      <c r="AD35" s="214"/>
      <c r="AE35" s="214"/>
      <c r="AF35" s="214"/>
      <c r="AG35" s="214" t="s">
        <v>169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37">
        <v>27</v>
      </c>
      <c r="B36" s="238" t="s">
        <v>170</v>
      </c>
      <c r="C36" s="245" t="s">
        <v>171</v>
      </c>
      <c r="D36" s="239" t="s">
        <v>120</v>
      </c>
      <c r="E36" s="240">
        <v>250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0">
        <v>5.9999999999999995E-4</v>
      </c>
      <c r="O36" s="240">
        <f>ROUND(E36*N36,2)</f>
        <v>0.15</v>
      </c>
      <c r="P36" s="240">
        <v>0</v>
      </c>
      <c r="Q36" s="240">
        <f>ROUND(E36*P36,2)</f>
        <v>0</v>
      </c>
      <c r="R36" s="242"/>
      <c r="S36" s="242" t="s">
        <v>139</v>
      </c>
      <c r="T36" s="243">
        <v>2022</v>
      </c>
      <c r="U36" s="221">
        <v>0</v>
      </c>
      <c r="V36" s="221">
        <f>ROUND(E36*U36,2)</f>
        <v>0</v>
      </c>
      <c r="W36" s="221"/>
      <c r="X36" s="221" t="s">
        <v>157</v>
      </c>
      <c r="Y36" s="221" t="s">
        <v>103</v>
      </c>
      <c r="Z36" s="214"/>
      <c r="AA36" s="214"/>
      <c r="AB36" s="214"/>
      <c r="AC36" s="214"/>
      <c r="AD36" s="214"/>
      <c r="AE36" s="214"/>
      <c r="AF36" s="214"/>
      <c r="AG36" s="214" t="s">
        <v>169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37">
        <v>28</v>
      </c>
      <c r="B37" s="238" t="s">
        <v>172</v>
      </c>
      <c r="C37" s="245" t="s">
        <v>173</v>
      </c>
      <c r="D37" s="239" t="s">
        <v>120</v>
      </c>
      <c r="E37" s="240">
        <v>137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0">
        <v>2.9999999999999997E-4</v>
      </c>
      <c r="O37" s="240">
        <f>ROUND(E37*N37,2)</f>
        <v>0.04</v>
      </c>
      <c r="P37" s="240">
        <v>0</v>
      </c>
      <c r="Q37" s="240">
        <f>ROUND(E37*P37,2)</f>
        <v>0</v>
      </c>
      <c r="R37" s="242"/>
      <c r="S37" s="242" t="s">
        <v>139</v>
      </c>
      <c r="T37" s="243">
        <v>2022</v>
      </c>
      <c r="U37" s="221">
        <v>0</v>
      </c>
      <c r="V37" s="221">
        <f>ROUND(E37*U37,2)</f>
        <v>0</v>
      </c>
      <c r="W37" s="221"/>
      <c r="X37" s="221" t="s">
        <v>157</v>
      </c>
      <c r="Y37" s="221" t="s">
        <v>103</v>
      </c>
      <c r="Z37" s="214"/>
      <c r="AA37" s="214"/>
      <c r="AB37" s="214"/>
      <c r="AC37" s="214"/>
      <c r="AD37" s="214"/>
      <c r="AE37" s="214"/>
      <c r="AF37" s="214"/>
      <c r="AG37" s="214" t="s">
        <v>158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37">
        <v>29</v>
      </c>
      <c r="B38" s="238" t="s">
        <v>174</v>
      </c>
      <c r="C38" s="245" t="s">
        <v>175</v>
      </c>
      <c r="D38" s="239" t="s">
        <v>120</v>
      </c>
      <c r="E38" s="240">
        <v>45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21</v>
      </c>
      <c r="M38" s="242">
        <f>G38*(1+L38/100)</f>
        <v>0</v>
      </c>
      <c r="N38" s="240">
        <v>4.0999999999999999E-4</v>
      </c>
      <c r="O38" s="240">
        <f>ROUND(E38*N38,2)</f>
        <v>0.02</v>
      </c>
      <c r="P38" s="240">
        <v>0</v>
      </c>
      <c r="Q38" s="240">
        <f>ROUND(E38*P38,2)</f>
        <v>0</v>
      </c>
      <c r="R38" s="242"/>
      <c r="S38" s="242" t="s">
        <v>139</v>
      </c>
      <c r="T38" s="243">
        <v>2022</v>
      </c>
      <c r="U38" s="221">
        <v>0</v>
      </c>
      <c r="V38" s="221">
        <f>ROUND(E38*U38,2)</f>
        <v>0</v>
      </c>
      <c r="W38" s="221"/>
      <c r="X38" s="221" t="s">
        <v>157</v>
      </c>
      <c r="Y38" s="221" t="s">
        <v>103</v>
      </c>
      <c r="Z38" s="214"/>
      <c r="AA38" s="214"/>
      <c r="AB38" s="214"/>
      <c r="AC38" s="214"/>
      <c r="AD38" s="214"/>
      <c r="AE38" s="214"/>
      <c r="AF38" s="214"/>
      <c r="AG38" s="214" t="s">
        <v>158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33.75" outlineLevel="1" x14ac:dyDescent="0.2">
      <c r="A39" s="237">
        <v>30</v>
      </c>
      <c r="B39" s="238" t="s">
        <v>176</v>
      </c>
      <c r="C39" s="245" t="s">
        <v>177</v>
      </c>
      <c r="D39" s="239" t="s">
        <v>120</v>
      </c>
      <c r="E39" s="240">
        <v>12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0">
        <v>1.2999999999999999E-4</v>
      </c>
      <c r="O39" s="240">
        <f>ROUND(E39*N39,2)</f>
        <v>0</v>
      </c>
      <c r="P39" s="240">
        <v>0</v>
      </c>
      <c r="Q39" s="240">
        <f>ROUND(E39*P39,2)</f>
        <v>0</v>
      </c>
      <c r="R39" s="242" t="s">
        <v>178</v>
      </c>
      <c r="S39" s="242" t="s">
        <v>101</v>
      </c>
      <c r="T39" s="243" t="s">
        <v>101</v>
      </c>
      <c r="U39" s="221">
        <v>0</v>
      </c>
      <c r="V39" s="221">
        <f>ROUND(E39*U39,2)</f>
        <v>0</v>
      </c>
      <c r="W39" s="221"/>
      <c r="X39" s="221" t="s">
        <v>157</v>
      </c>
      <c r="Y39" s="221" t="s">
        <v>103</v>
      </c>
      <c r="Z39" s="214"/>
      <c r="AA39" s="214"/>
      <c r="AB39" s="214"/>
      <c r="AC39" s="214"/>
      <c r="AD39" s="214"/>
      <c r="AE39" s="214"/>
      <c r="AF39" s="214"/>
      <c r="AG39" s="214" t="s">
        <v>158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7">
        <v>31</v>
      </c>
      <c r="B40" s="238" t="s">
        <v>179</v>
      </c>
      <c r="C40" s="245" t="s">
        <v>180</v>
      </c>
      <c r="D40" s="239" t="s">
        <v>181</v>
      </c>
      <c r="E40" s="240">
        <v>6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0">
        <v>0</v>
      </c>
      <c r="O40" s="240">
        <f>ROUND(E40*N40,2)</f>
        <v>0</v>
      </c>
      <c r="P40" s="240">
        <v>0</v>
      </c>
      <c r="Q40" s="240">
        <f>ROUND(E40*P40,2)</f>
        <v>0</v>
      </c>
      <c r="R40" s="242"/>
      <c r="S40" s="242" t="s">
        <v>139</v>
      </c>
      <c r="T40" s="243" t="s">
        <v>140</v>
      </c>
      <c r="U40" s="221">
        <v>0</v>
      </c>
      <c r="V40" s="221">
        <f>ROUND(E40*U40,2)</f>
        <v>0</v>
      </c>
      <c r="W40" s="221"/>
      <c r="X40" s="221" t="s">
        <v>157</v>
      </c>
      <c r="Y40" s="221" t="s">
        <v>103</v>
      </c>
      <c r="Z40" s="214"/>
      <c r="AA40" s="214"/>
      <c r="AB40" s="214"/>
      <c r="AC40" s="214"/>
      <c r="AD40" s="214"/>
      <c r="AE40" s="214"/>
      <c r="AF40" s="214"/>
      <c r="AG40" s="214" t="s">
        <v>169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ht="22.5" outlineLevel="1" x14ac:dyDescent="0.2">
      <c r="A41" s="237">
        <v>32</v>
      </c>
      <c r="B41" s="238" t="s">
        <v>182</v>
      </c>
      <c r="C41" s="245" t="s">
        <v>183</v>
      </c>
      <c r="D41" s="239" t="s">
        <v>100</v>
      </c>
      <c r="E41" s="240">
        <v>1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0">
        <v>1.7000000000000001E-4</v>
      </c>
      <c r="O41" s="240">
        <f>ROUND(E41*N41,2)</f>
        <v>0</v>
      </c>
      <c r="P41" s="240">
        <v>0</v>
      </c>
      <c r="Q41" s="240">
        <f>ROUND(E41*P41,2)</f>
        <v>0</v>
      </c>
      <c r="R41" s="242" t="s">
        <v>178</v>
      </c>
      <c r="S41" s="242" t="s">
        <v>101</v>
      </c>
      <c r="T41" s="243" t="s">
        <v>101</v>
      </c>
      <c r="U41" s="221">
        <v>0</v>
      </c>
      <c r="V41" s="221">
        <f>ROUND(E41*U41,2)</f>
        <v>0</v>
      </c>
      <c r="W41" s="221"/>
      <c r="X41" s="221" t="s">
        <v>157</v>
      </c>
      <c r="Y41" s="221" t="s">
        <v>103</v>
      </c>
      <c r="Z41" s="214"/>
      <c r="AA41" s="214"/>
      <c r="AB41" s="214"/>
      <c r="AC41" s="214"/>
      <c r="AD41" s="214"/>
      <c r="AE41" s="214"/>
      <c r="AF41" s="214"/>
      <c r="AG41" s="214" t="s">
        <v>158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7">
        <v>33</v>
      </c>
      <c r="B42" s="238" t="s">
        <v>154</v>
      </c>
      <c r="C42" s="245" t="s">
        <v>155</v>
      </c>
      <c r="D42" s="239" t="s">
        <v>156</v>
      </c>
      <c r="E42" s="240">
        <v>1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0">
        <v>0</v>
      </c>
      <c r="O42" s="240">
        <f>ROUND(E42*N42,2)</f>
        <v>0</v>
      </c>
      <c r="P42" s="240">
        <v>0</v>
      </c>
      <c r="Q42" s="240">
        <f>ROUND(E42*P42,2)</f>
        <v>0</v>
      </c>
      <c r="R42" s="242"/>
      <c r="S42" s="242" t="s">
        <v>139</v>
      </c>
      <c r="T42" s="243">
        <v>2022</v>
      </c>
      <c r="U42" s="221">
        <v>0</v>
      </c>
      <c r="V42" s="221">
        <f>ROUND(E42*U42,2)</f>
        <v>0</v>
      </c>
      <c r="W42" s="221"/>
      <c r="X42" s="221" t="s">
        <v>157</v>
      </c>
      <c r="Y42" s="221" t="s">
        <v>103</v>
      </c>
      <c r="Z42" s="214"/>
      <c r="AA42" s="214"/>
      <c r="AB42" s="214"/>
      <c r="AC42" s="214"/>
      <c r="AD42" s="214"/>
      <c r="AE42" s="214"/>
      <c r="AF42" s="214"/>
      <c r="AG42" s="214" t="s">
        <v>158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37">
        <v>34</v>
      </c>
      <c r="B43" s="238" t="s">
        <v>184</v>
      </c>
      <c r="C43" s="245" t="s">
        <v>271</v>
      </c>
      <c r="D43" s="239" t="s">
        <v>181</v>
      </c>
      <c r="E43" s="240">
        <v>8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0">
        <v>0</v>
      </c>
      <c r="O43" s="240">
        <f>ROUND(E43*N43,2)</f>
        <v>0</v>
      </c>
      <c r="P43" s="240">
        <v>0</v>
      </c>
      <c r="Q43" s="240">
        <f>ROUND(E43*P43,2)</f>
        <v>0</v>
      </c>
      <c r="R43" s="242"/>
      <c r="S43" s="242" t="s">
        <v>139</v>
      </c>
      <c r="T43" s="243">
        <v>2022</v>
      </c>
      <c r="U43" s="221">
        <v>0</v>
      </c>
      <c r="V43" s="221">
        <f>ROUND(E43*U43,2)</f>
        <v>0</v>
      </c>
      <c r="W43" s="221"/>
      <c r="X43" s="221" t="s">
        <v>157</v>
      </c>
      <c r="Y43" s="221" t="s">
        <v>103</v>
      </c>
      <c r="Z43" s="214"/>
      <c r="AA43" s="214"/>
      <c r="AB43" s="214"/>
      <c r="AC43" s="214"/>
      <c r="AD43" s="214"/>
      <c r="AE43" s="214"/>
      <c r="AF43" s="214"/>
      <c r="AG43" s="214" t="s">
        <v>158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7">
        <v>35</v>
      </c>
      <c r="B44" s="238" t="s">
        <v>185</v>
      </c>
      <c r="C44" s="245" t="s">
        <v>272</v>
      </c>
      <c r="D44" s="239" t="s">
        <v>181</v>
      </c>
      <c r="E44" s="240">
        <v>6</v>
      </c>
      <c r="F44" s="241"/>
      <c r="G44" s="242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21</v>
      </c>
      <c r="M44" s="242">
        <f>G44*(1+L44/100)</f>
        <v>0</v>
      </c>
      <c r="N44" s="240">
        <v>0</v>
      </c>
      <c r="O44" s="240">
        <f>ROUND(E44*N44,2)</f>
        <v>0</v>
      </c>
      <c r="P44" s="240">
        <v>0</v>
      </c>
      <c r="Q44" s="240">
        <f>ROUND(E44*P44,2)</f>
        <v>0</v>
      </c>
      <c r="R44" s="242"/>
      <c r="S44" s="242" t="s">
        <v>139</v>
      </c>
      <c r="T44" s="243">
        <v>2022</v>
      </c>
      <c r="U44" s="221">
        <v>0</v>
      </c>
      <c r="V44" s="221">
        <f>ROUND(E44*U44,2)</f>
        <v>0</v>
      </c>
      <c r="W44" s="221"/>
      <c r="X44" s="221" t="s">
        <v>157</v>
      </c>
      <c r="Y44" s="221" t="s">
        <v>103</v>
      </c>
      <c r="Z44" s="214"/>
      <c r="AA44" s="214"/>
      <c r="AB44" s="214"/>
      <c r="AC44" s="214"/>
      <c r="AD44" s="214"/>
      <c r="AE44" s="214"/>
      <c r="AF44" s="214"/>
      <c r="AG44" s="214" t="s">
        <v>158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2.5" outlineLevel="1" x14ac:dyDescent="0.2">
      <c r="A45" s="237">
        <v>36</v>
      </c>
      <c r="B45" s="238" t="s">
        <v>186</v>
      </c>
      <c r="C45" s="245" t="s">
        <v>187</v>
      </c>
      <c r="D45" s="239" t="s">
        <v>100</v>
      </c>
      <c r="E45" s="240">
        <v>3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0">
        <v>0</v>
      </c>
      <c r="O45" s="240">
        <f>ROUND(E45*N45,2)</f>
        <v>0</v>
      </c>
      <c r="P45" s="240">
        <v>0</v>
      </c>
      <c r="Q45" s="240">
        <f>ROUND(E45*P45,2)</f>
        <v>0</v>
      </c>
      <c r="R45" s="242" t="s">
        <v>178</v>
      </c>
      <c r="S45" s="242" t="s">
        <v>101</v>
      </c>
      <c r="T45" s="243" t="s">
        <v>101</v>
      </c>
      <c r="U45" s="221">
        <v>0</v>
      </c>
      <c r="V45" s="221">
        <f>ROUND(E45*U45,2)</f>
        <v>0</v>
      </c>
      <c r="W45" s="221"/>
      <c r="X45" s="221" t="s">
        <v>157</v>
      </c>
      <c r="Y45" s="221" t="s">
        <v>103</v>
      </c>
      <c r="Z45" s="214"/>
      <c r="AA45" s="214"/>
      <c r="AB45" s="214"/>
      <c r="AC45" s="214"/>
      <c r="AD45" s="214"/>
      <c r="AE45" s="214"/>
      <c r="AF45" s="214"/>
      <c r="AG45" s="214" t="s">
        <v>158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0">
        <v>37</v>
      </c>
      <c r="B46" s="231" t="s">
        <v>188</v>
      </c>
      <c r="C46" s="246" t="s">
        <v>273</v>
      </c>
      <c r="D46" s="232" t="s">
        <v>100</v>
      </c>
      <c r="E46" s="233">
        <v>6</v>
      </c>
      <c r="F46" s="234"/>
      <c r="G46" s="235">
        <f>ROUND(E46*F46,2)</f>
        <v>0</v>
      </c>
      <c r="H46" s="234"/>
      <c r="I46" s="235">
        <f>ROUND(E46*H46,2)</f>
        <v>0</v>
      </c>
      <c r="J46" s="234"/>
      <c r="K46" s="235">
        <f>ROUND(E46*J46,2)</f>
        <v>0</v>
      </c>
      <c r="L46" s="235">
        <v>21</v>
      </c>
      <c r="M46" s="235">
        <f>G46*(1+L46/100)</f>
        <v>0</v>
      </c>
      <c r="N46" s="233">
        <v>2.0000000000000001E-4</v>
      </c>
      <c r="O46" s="233">
        <f>ROUND(E46*N46,2)</f>
        <v>0</v>
      </c>
      <c r="P46" s="233">
        <v>0</v>
      </c>
      <c r="Q46" s="233">
        <f>ROUND(E46*P46,2)</f>
        <v>0</v>
      </c>
      <c r="R46" s="235"/>
      <c r="S46" s="235" t="s">
        <v>139</v>
      </c>
      <c r="T46" s="236">
        <v>2022</v>
      </c>
      <c r="U46" s="221">
        <v>0</v>
      </c>
      <c r="V46" s="221">
        <f>ROUND(E46*U46,2)</f>
        <v>0</v>
      </c>
      <c r="W46" s="221"/>
      <c r="X46" s="221" t="s">
        <v>157</v>
      </c>
      <c r="Y46" s="221" t="s">
        <v>103</v>
      </c>
      <c r="Z46" s="214"/>
      <c r="AA46" s="214"/>
      <c r="AB46" s="214"/>
      <c r="AC46" s="214"/>
      <c r="AD46" s="214"/>
      <c r="AE46" s="214"/>
      <c r="AF46" s="214"/>
      <c r="AG46" s="214" t="s">
        <v>158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0">
        <v>38</v>
      </c>
      <c r="B47" s="231" t="s">
        <v>189</v>
      </c>
      <c r="C47" s="246" t="s">
        <v>275</v>
      </c>
      <c r="D47" s="232" t="s">
        <v>100</v>
      </c>
      <c r="E47" s="233">
        <v>1</v>
      </c>
      <c r="F47" s="234"/>
      <c r="G47" s="235">
        <f>ROUND(E47*F47,2)</f>
        <v>0</v>
      </c>
      <c r="H47" s="234"/>
      <c r="I47" s="235">
        <f>ROUND(E47*H47,2)</f>
        <v>0</v>
      </c>
      <c r="J47" s="234"/>
      <c r="K47" s="235">
        <f>ROUND(E47*J47,2)</f>
        <v>0</v>
      </c>
      <c r="L47" s="235">
        <v>21</v>
      </c>
      <c r="M47" s="235">
        <f>G47*(1+L47/100)</f>
        <v>0</v>
      </c>
      <c r="N47" s="233">
        <v>1E-4</v>
      </c>
      <c r="O47" s="233">
        <f>ROUND(E47*N47,2)</f>
        <v>0</v>
      </c>
      <c r="P47" s="233">
        <v>0</v>
      </c>
      <c r="Q47" s="233">
        <f>ROUND(E47*P47,2)</f>
        <v>0</v>
      </c>
      <c r="R47" s="235"/>
      <c r="S47" s="235" t="s">
        <v>139</v>
      </c>
      <c r="T47" s="236">
        <v>2022</v>
      </c>
      <c r="U47" s="221">
        <v>0</v>
      </c>
      <c r="V47" s="221">
        <f>ROUND(E47*U47,2)</f>
        <v>0</v>
      </c>
      <c r="W47" s="221"/>
      <c r="X47" s="221" t="s">
        <v>157</v>
      </c>
      <c r="Y47" s="221" t="s">
        <v>103</v>
      </c>
      <c r="Z47" s="214"/>
      <c r="AA47" s="214"/>
      <c r="AB47" s="214"/>
      <c r="AC47" s="214"/>
      <c r="AD47" s="214"/>
      <c r="AE47" s="214"/>
      <c r="AF47" s="214"/>
      <c r="AG47" s="214" t="s">
        <v>158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22.5" outlineLevel="1" x14ac:dyDescent="0.2">
      <c r="A48" s="237">
        <v>39</v>
      </c>
      <c r="B48" s="238" t="s">
        <v>190</v>
      </c>
      <c r="C48" s="250" t="s">
        <v>274</v>
      </c>
      <c r="D48" s="239" t="s">
        <v>181</v>
      </c>
      <c r="E48" s="240">
        <v>1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0">
        <v>0</v>
      </c>
      <c r="O48" s="240">
        <f>ROUND(E48*N48,2)</f>
        <v>0</v>
      </c>
      <c r="P48" s="240">
        <v>0</v>
      </c>
      <c r="Q48" s="240">
        <f>ROUND(E48*P48,2)</f>
        <v>0</v>
      </c>
      <c r="R48" s="242"/>
      <c r="S48" s="242" t="s">
        <v>139</v>
      </c>
      <c r="T48" s="243">
        <v>2022</v>
      </c>
      <c r="U48" s="221">
        <v>0</v>
      </c>
      <c r="V48" s="221">
        <f>ROUND(E48*U48,2)</f>
        <v>0</v>
      </c>
      <c r="W48" s="221"/>
      <c r="X48" s="221" t="s">
        <v>157</v>
      </c>
      <c r="Y48" s="221" t="s">
        <v>103</v>
      </c>
      <c r="Z48" s="214"/>
      <c r="AA48" s="214"/>
      <c r="AB48" s="214"/>
      <c r="AC48" s="214"/>
      <c r="AD48" s="214"/>
      <c r="AE48" s="214"/>
      <c r="AF48" s="214"/>
      <c r="AG48" s="214" t="s">
        <v>158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2.5" outlineLevel="1" x14ac:dyDescent="0.2">
      <c r="A49" s="237">
        <v>40</v>
      </c>
      <c r="B49" s="238" t="s">
        <v>191</v>
      </c>
      <c r="C49" s="245" t="s">
        <v>192</v>
      </c>
      <c r="D49" s="239" t="s">
        <v>100</v>
      </c>
      <c r="E49" s="240">
        <v>1</v>
      </c>
      <c r="F49" s="241"/>
      <c r="G49" s="242">
        <f>ROUND(E49*F49,2)</f>
        <v>0</v>
      </c>
      <c r="H49" s="241"/>
      <c r="I49" s="242">
        <f>ROUND(E49*H49,2)</f>
        <v>0</v>
      </c>
      <c r="J49" s="241"/>
      <c r="K49" s="242">
        <f>ROUND(E49*J49,2)</f>
        <v>0</v>
      </c>
      <c r="L49" s="242">
        <v>21</v>
      </c>
      <c r="M49" s="242">
        <f>G49*(1+L49/100)</f>
        <v>0</v>
      </c>
      <c r="N49" s="240">
        <v>5.0000000000000001E-4</v>
      </c>
      <c r="O49" s="240">
        <f>ROUND(E49*N49,2)</f>
        <v>0</v>
      </c>
      <c r="P49" s="240">
        <v>0</v>
      </c>
      <c r="Q49" s="240">
        <f>ROUND(E49*P49,2)</f>
        <v>0</v>
      </c>
      <c r="R49" s="242" t="s">
        <v>178</v>
      </c>
      <c r="S49" s="242" t="s">
        <v>101</v>
      </c>
      <c r="T49" s="243" t="s">
        <v>101</v>
      </c>
      <c r="U49" s="221">
        <v>0</v>
      </c>
      <c r="V49" s="221">
        <f>ROUND(E49*U49,2)</f>
        <v>0</v>
      </c>
      <c r="W49" s="221"/>
      <c r="X49" s="221" t="s">
        <v>157</v>
      </c>
      <c r="Y49" s="221" t="s">
        <v>103</v>
      </c>
      <c r="Z49" s="214"/>
      <c r="AA49" s="214"/>
      <c r="AB49" s="214"/>
      <c r="AC49" s="214"/>
      <c r="AD49" s="214"/>
      <c r="AE49" s="214"/>
      <c r="AF49" s="214"/>
      <c r="AG49" s="214" t="s">
        <v>158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2.5" outlineLevel="1" x14ac:dyDescent="0.2">
      <c r="A50" s="237">
        <v>41</v>
      </c>
      <c r="B50" s="238" t="s">
        <v>193</v>
      </c>
      <c r="C50" s="245" t="s">
        <v>194</v>
      </c>
      <c r="D50" s="239" t="s">
        <v>100</v>
      </c>
      <c r="E50" s="240">
        <v>9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0">
        <v>1.3999999999999999E-4</v>
      </c>
      <c r="O50" s="240">
        <f>ROUND(E50*N50,2)</f>
        <v>0</v>
      </c>
      <c r="P50" s="240">
        <v>0</v>
      </c>
      <c r="Q50" s="240">
        <f>ROUND(E50*P50,2)</f>
        <v>0</v>
      </c>
      <c r="R50" s="242" t="s">
        <v>178</v>
      </c>
      <c r="S50" s="242" t="s">
        <v>101</v>
      </c>
      <c r="T50" s="243" t="s">
        <v>101</v>
      </c>
      <c r="U50" s="221">
        <v>0</v>
      </c>
      <c r="V50" s="221">
        <f>ROUND(E50*U50,2)</f>
        <v>0</v>
      </c>
      <c r="W50" s="221"/>
      <c r="X50" s="221" t="s">
        <v>157</v>
      </c>
      <c r="Y50" s="221" t="s">
        <v>103</v>
      </c>
      <c r="Z50" s="214"/>
      <c r="AA50" s="214"/>
      <c r="AB50" s="214"/>
      <c r="AC50" s="214"/>
      <c r="AD50" s="214"/>
      <c r="AE50" s="214"/>
      <c r="AF50" s="214"/>
      <c r="AG50" s="214" t="s">
        <v>158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37">
        <v>42</v>
      </c>
      <c r="B51" s="238" t="s">
        <v>195</v>
      </c>
      <c r="C51" s="245" t="s">
        <v>196</v>
      </c>
      <c r="D51" s="239" t="s">
        <v>181</v>
      </c>
      <c r="E51" s="240">
        <v>1</v>
      </c>
      <c r="F51" s="241"/>
      <c r="G51" s="242">
        <f>ROUND(E51*F51,2)</f>
        <v>0</v>
      </c>
      <c r="H51" s="241"/>
      <c r="I51" s="242">
        <f>ROUND(E51*H51,2)</f>
        <v>0</v>
      </c>
      <c r="J51" s="241"/>
      <c r="K51" s="242">
        <f>ROUND(E51*J51,2)</f>
        <v>0</v>
      </c>
      <c r="L51" s="242">
        <v>21</v>
      </c>
      <c r="M51" s="242">
        <f>G51*(1+L51/100)</f>
        <v>0</v>
      </c>
      <c r="N51" s="240">
        <v>0</v>
      </c>
      <c r="O51" s="240">
        <f>ROUND(E51*N51,2)</f>
        <v>0</v>
      </c>
      <c r="P51" s="240">
        <v>0</v>
      </c>
      <c r="Q51" s="240">
        <f>ROUND(E51*P51,2)</f>
        <v>0</v>
      </c>
      <c r="R51" s="242"/>
      <c r="S51" s="242" t="s">
        <v>139</v>
      </c>
      <c r="T51" s="243">
        <v>2022</v>
      </c>
      <c r="U51" s="221">
        <v>0</v>
      </c>
      <c r="V51" s="221">
        <f>ROUND(E51*U51,2)</f>
        <v>0</v>
      </c>
      <c r="W51" s="221"/>
      <c r="X51" s="221" t="s">
        <v>157</v>
      </c>
      <c r="Y51" s="221" t="s">
        <v>103</v>
      </c>
      <c r="Z51" s="214"/>
      <c r="AA51" s="214"/>
      <c r="AB51" s="214"/>
      <c r="AC51" s="214"/>
      <c r="AD51" s="214"/>
      <c r="AE51" s="214"/>
      <c r="AF51" s="214"/>
      <c r="AG51" s="214" t="s">
        <v>158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0">
        <v>43</v>
      </c>
      <c r="B52" s="231" t="s">
        <v>197</v>
      </c>
      <c r="C52" s="246" t="s">
        <v>198</v>
      </c>
      <c r="D52" s="232" t="s">
        <v>100</v>
      </c>
      <c r="E52" s="233">
        <v>3</v>
      </c>
      <c r="F52" s="234"/>
      <c r="G52" s="235">
        <f>ROUND(E52*F52,2)</f>
        <v>0</v>
      </c>
      <c r="H52" s="234"/>
      <c r="I52" s="235">
        <f>ROUND(E52*H52,2)</f>
        <v>0</v>
      </c>
      <c r="J52" s="234"/>
      <c r="K52" s="235">
        <f>ROUND(E52*J52,2)</f>
        <v>0</v>
      </c>
      <c r="L52" s="235">
        <v>21</v>
      </c>
      <c r="M52" s="235">
        <f>G52*(1+L52/100)</f>
        <v>0</v>
      </c>
      <c r="N52" s="233">
        <v>5.0000000000000001E-4</v>
      </c>
      <c r="O52" s="233">
        <f>ROUND(E52*N52,2)</f>
        <v>0</v>
      </c>
      <c r="P52" s="233">
        <v>0</v>
      </c>
      <c r="Q52" s="233">
        <f>ROUND(E52*P52,2)</f>
        <v>0</v>
      </c>
      <c r="R52" s="235"/>
      <c r="S52" s="235" t="s">
        <v>139</v>
      </c>
      <c r="T52" s="236">
        <v>2022</v>
      </c>
      <c r="U52" s="221">
        <v>0</v>
      </c>
      <c r="V52" s="221">
        <f>ROUND(E52*U52,2)</f>
        <v>0</v>
      </c>
      <c r="W52" s="221"/>
      <c r="X52" s="221" t="s">
        <v>157</v>
      </c>
      <c r="Y52" s="221" t="s">
        <v>103</v>
      </c>
      <c r="Z52" s="214"/>
      <c r="AA52" s="214"/>
      <c r="AB52" s="214"/>
      <c r="AC52" s="214"/>
      <c r="AD52" s="214"/>
      <c r="AE52" s="214"/>
      <c r="AF52" s="214"/>
      <c r="AG52" s="214" t="s">
        <v>158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7">
        <v>44</v>
      </c>
      <c r="B53" s="238" t="s">
        <v>199</v>
      </c>
      <c r="C53" s="245" t="s">
        <v>200</v>
      </c>
      <c r="D53" s="239" t="s">
        <v>0</v>
      </c>
      <c r="E53" s="240">
        <v>1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0">
        <v>0</v>
      </c>
      <c r="O53" s="240">
        <f>ROUND(E53*N53,2)</f>
        <v>0</v>
      </c>
      <c r="P53" s="240">
        <v>0</v>
      </c>
      <c r="Q53" s="240">
        <f>ROUND(E53*P53,2)</f>
        <v>0</v>
      </c>
      <c r="R53" s="242"/>
      <c r="S53" s="242" t="s">
        <v>139</v>
      </c>
      <c r="T53" s="243" t="s">
        <v>140</v>
      </c>
      <c r="U53" s="221">
        <v>0</v>
      </c>
      <c r="V53" s="221">
        <f>ROUND(E53*U53,2)</f>
        <v>0</v>
      </c>
      <c r="W53" s="221"/>
      <c r="X53" s="221" t="s">
        <v>201</v>
      </c>
      <c r="Y53" s="221" t="s">
        <v>103</v>
      </c>
      <c r="Z53" s="214"/>
      <c r="AA53" s="214"/>
      <c r="AB53" s="214"/>
      <c r="AC53" s="214"/>
      <c r="AD53" s="214"/>
      <c r="AE53" s="214"/>
      <c r="AF53" s="214"/>
      <c r="AG53" s="214" t="s">
        <v>202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x14ac:dyDescent="0.2">
      <c r="A54" s="223" t="s">
        <v>96</v>
      </c>
      <c r="B54" s="224" t="s">
        <v>63</v>
      </c>
      <c r="C54" s="244" t="s">
        <v>64</v>
      </c>
      <c r="D54" s="225"/>
      <c r="E54" s="226"/>
      <c r="F54" s="227"/>
      <c r="G54" s="227">
        <f>SUMIF(AG55:AG56,"&lt;&gt;NOR",G55:G56)</f>
        <v>0</v>
      </c>
      <c r="H54" s="227"/>
      <c r="I54" s="227">
        <f>SUM(I55:I56)</f>
        <v>0</v>
      </c>
      <c r="J54" s="227"/>
      <c r="K54" s="227">
        <f>SUM(K55:K56)</f>
        <v>0</v>
      </c>
      <c r="L54" s="227"/>
      <c r="M54" s="227">
        <f>SUM(M55:M56)</f>
        <v>0</v>
      </c>
      <c r="N54" s="226"/>
      <c r="O54" s="226">
        <f>SUM(O55:O56)</f>
        <v>0</v>
      </c>
      <c r="P54" s="226"/>
      <c r="Q54" s="226">
        <f>SUM(Q55:Q56)</f>
        <v>0</v>
      </c>
      <c r="R54" s="227"/>
      <c r="S54" s="227"/>
      <c r="T54" s="228"/>
      <c r="U54" s="222"/>
      <c r="V54" s="222">
        <f>SUM(V55:V56)</f>
        <v>2.82</v>
      </c>
      <c r="W54" s="222"/>
      <c r="X54" s="222"/>
      <c r="Y54" s="222"/>
      <c r="AG54" t="s">
        <v>97</v>
      </c>
    </row>
    <row r="55" spans="1:60" outlineLevel="1" x14ac:dyDescent="0.2">
      <c r="A55" s="237">
        <v>45</v>
      </c>
      <c r="B55" s="238" t="s">
        <v>111</v>
      </c>
      <c r="C55" s="245" t="s">
        <v>112</v>
      </c>
      <c r="D55" s="239" t="s">
        <v>100</v>
      </c>
      <c r="E55" s="240">
        <v>1</v>
      </c>
      <c r="F55" s="241"/>
      <c r="G55" s="242">
        <f>ROUND(E55*F55,2)</f>
        <v>0</v>
      </c>
      <c r="H55" s="241"/>
      <c r="I55" s="242">
        <f>ROUND(E55*H55,2)</f>
        <v>0</v>
      </c>
      <c r="J55" s="241"/>
      <c r="K55" s="242">
        <f>ROUND(E55*J55,2)</f>
        <v>0</v>
      </c>
      <c r="L55" s="242">
        <v>21</v>
      </c>
      <c r="M55" s="242">
        <f>G55*(1+L55/100)</f>
        <v>0</v>
      </c>
      <c r="N55" s="240">
        <v>0</v>
      </c>
      <c r="O55" s="240">
        <f>ROUND(E55*N55,2)</f>
        <v>0</v>
      </c>
      <c r="P55" s="240">
        <v>0</v>
      </c>
      <c r="Q55" s="240">
        <f>ROUND(E55*P55,2)</f>
        <v>0</v>
      </c>
      <c r="R55" s="242" t="s">
        <v>59</v>
      </c>
      <c r="S55" s="242" t="s">
        <v>101</v>
      </c>
      <c r="T55" s="243" t="s">
        <v>101</v>
      </c>
      <c r="U55" s="221">
        <v>1.1439999999999999</v>
      </c>
      <c r="V55" s="221">
        <f>ROUND(E55*U55,2)</f>
        <v>1.1399999999999999</v>
      </c>
      <c r="W55" s="221"/>
      <c r="X55" s="221" t="s">
        <v>102</v>
      </c>
      <c r="Y55" s="221" t="s">
        <v>103</v>
      </c>
      <c r="Z55" s="214"/>
      <c r="AA55" s="214"/>
      <c r="AB55" s="214"/>
      <c r="AC55" s="214"/>
      <c r="AD55" s="214"/>
      <c r="AE55" s="214"/>
      <c r="AF55" s="214"/>
      <c r="AG55" s="214" t="s">
        <v>104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0">
        <v>46</v>
      </c>
      <c r="B56" s="231" t="s">
        <v>113</v>
      </c>
      <c r="C56" s="246" t="s">
        <v>114</v>
      </c>
      <c r="D56" s="232" t="s">
        <v>100</v>
      </c>
      <c r="E56" s="233">
        <v>1</v>
      </c>
      <c r="F56" s="234"/>
      <c r="G56" s="235">
        <f>ROUND(E56*F56,2)</f>
        <v>0</v>
      </c>
      <c r="H56" s="234"/>
      <c r="I56" s="235">
        <f>ROUND(E56*H56,2)</f>
        <v>0</v>
      </c>
      <c r="J56" s="234"/>
      <c r="K56" s="235">
        <f>ROUND(E56*J56,2)</f>
        <v>0</v>
      </c>
      <c r="L56" s="235">
        <v>21</v>
      </c>
      <c r="M56" s="235">
        <f>G56*(1+L56/100)</f>
        <v>0</v>
      </c>
      <c r="N56" s="233">
        <v>0</v>
      </c>
      <c r="O56" s="233">
        <f>ROUND(E56*N56,2)</f>
        <v>0</v>
      </c>
      <c r="P56" s="233">
        <v>0</v>
      </c>
      <c r="Q56" s="233">
        <f>ROUND(E56*P56,2)</f>
        <v>0</v>
      </c>
      <c r="R56" s="235" t="s">
        <v>59</v>
      </c>
      <c r="S56" s="235" t="s">
        <v>101</v>
      </c>
      <c r="T56" s="236" t="s">
        <v>101</v>
      </c>
      <c r="U56" s="221">
        <v>1.68333</v>
      </c>
      <c r="V56" s="221">
        <f>ROUND(E56*U56,2)</f>
        <v>1.68</v>
      </c>
      <c r="W56" s="221"/>
      <c r="X56" s="221" t="s">
        <v>102</v>
      </c>
      <c r="Y56" s="221" t="s">
        <v>103</v>
      </c>
      <c r="Z56" s="214"/>
      <c r="AA56" s="214"/>
      <c r="AB56" s="214"/>
      <c r="AC56" s="214"/>
      <c r="AD56" s="214"/>
      <c r="AE56" s="214"/>
      <c r="AF56" s="214"/>
      <c r="AG56" s="214" t="s">
        <v>104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x14ac:dyDescent="0.2">
      <c r="A57" s="223" t="s">
        <v>96</v>
      </c>
      <c r="B57" s="224" t="s">
        <v>65</v>
      </c>
      <c r="C57" s="244" t="s">
        <v>66</v>
      </c>
      <c r="D57" s="225"/>
      <c r="E57" s="226"/>
      <c r="F57" s="227"/>
      <c r="G57" s="227">
        <f>SUMIF(AG58:AG80,"&lt;&gt;NOR",G58:G80)</f>
        <v>0</v>
      </c>
      <c r="H57" s="227"/>
      <c r="I57" s="227">
        <f>SUM(I58:I80)</f>
        <v>0</v>
      </c>
      <c r="J57" s="227"/>
      <c r="K57" s="227">
        <f>SUM(K58:K80)</f>
        <v>0</v>
      </c>
      <c r="L57" s="227"/>
      <c r="M57" s="227">
        <f>SUM(M58:M80)</f>
        <v>0</v>
      </c>
      <c r="N57" s="226"/>
      <c r="O57" s="226">
        <f>SUM(O58:O80)</f>
        <v>30.11</v>
      </c>
      <c r="P57" s="226"/>
      <c r="Q57" s="226">
        <f>SUM(Q58:Q80)</f>
        <v>0</v>
      </c>
      <c r="R57" s="227"/>
      <c r="S57" s="227"/>
      <c r="T57" s="228"/>
      <c r="U57" s="222"/>
      <c r="V57" s="222">
        <f>SUM(V58:V80)</f>
        <v>396.63</v>
      </c>
      <c r="W57" s="222"/>
      <c r="X57" s="222"/>
      <c r="Y57" s="222"/>
      <c r="AG57" t="s">
        <v>97</v>
      </c>
    </row>
    <row r="58" spans="1:60" outlineLevel="1" x14ac:dyDescent="0.2">
      <c r="A58" s="237">
        <v>47</v>
      </c>
      <c r="B58" s="238" t="s">
        <v>203</v>
      </c>
      <c r="C58" s="245" t="s">
        <v>204</v>
      </c>
      <c r="D58" s="239" t="s">
        <v>205</v>
      </c>
      <c r="E58" s="240">
        <v>0.35199999999999998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0">
        <v>1.124E-2</v>
      </c>
      <c r="O58" s="240">
        <f>ROUND(E58*N58,2)</f>
        <v>0</v>
      </c>
      <c r="P58" s="240">
        <v>0</v>
      </c>
      <c r="Q58" s="240">
        <f>ROUND(E58*P58,2)</f>
        <v>0</v>
      </c>
      <c r="R58" s="242"/>
      <c r="S58" s="242" t="s">
        <v>101</v>
      </c>
      <c r="T58" s="243" t="s">
        <v>101</v>
      </c>
      <c r="U58" s="221">
        <v>3.621</v>
      </c>
      <c r="V58" s="221">
        <f>ROUND(E58*U58,2)</f>
        <v>1.27</v>
      </c>
      <c r="W58" s="221"/>
      <c r="X58" s="221" t="s">
        <v>102</v>
      </c>
      <c r="Y58" s="221" t="s">
        <v>103</v>
      </c>
      <c r="Z58" s="214"/>
      <c r="AA58" s="214"/>
      <c r="AB58" s="214"/>
      <c r="AC58" s="214"/>
      <c r="AD58" s="214"/>
      <c r="AE58" s="214"/>
      <c r="AF58" s="214"/>
      <c r="AG58" s="214" t="s">
        <v>104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37">
        <v>48</v>
      </c>
      <c r="B59" s="238" t="s">
        <v>206</v>
      </c>
      <c r="C59" s="245" t="s">
        <v>207</v>
      </c>
      <c r="D59" s="239" t="s">
        <v>208</v>
      </c>
      <c r="E59" s="240">
        <v>3.6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21</v>
      </c>
      <c r="M59" s="242">
        <f>G59*(1+L59/100)</f>
        <v>0</v>
      </c>
      <c r="N59" s="240">
        <v>0</v>
      </c>
      <c r="O59" s="240">
        <f>ROUND(E59*N59,2)</f>
        <v>0</v>
      </c>
      <c r="P59" s="240">
        <v>0</v>
      </c>
      <c r="Q59" s="240">
        <f>ROUND(E59*P59,2)</f>
        <v>0</v>
      </c>
      <c r="R59" s="242"/>
      <c r="S59" s="242" t="s">
        <v>101</v>
      </c>
      <c r="T59" s="243" t="s">
        <v>101</v>
      </c>
      <c r="U59" s="221">
        <v>4.54</v>
      </c>
      <c r="V59" s="221">
        <f>ROUND(E59*U59,2)</f>
        <v>16.34</v>
      </c>
      <c r="W59" s="221"/>
      <c r="X59" s="221" t="s">
        <v>102</v>
      </c>
      <c r="Y59" s="221" t="s">
        <v>103</v>
      </c>
      <c r="Z59" s="214"/>
      <c r="AA59" s="214"/>
      <c r="AB59" s="214"/>
      <c r="AC59" s="214"/>
      <c r="AD59" s="214"/>
      <c r="AE59" s="214"/>
      <c r="AF59" s="214"/>
      <c r="AG59" s="214" t="s">
        <v>115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7">
        <v>49</v>
      </c>
      <c r="B60" s="238" t="s">
        <v>209</v>
      </c>
      <c r="C60" s="245" t="s">
        <v>210</v>
      </c>
      <c r="D60" s="239" t="s">
        <v>208</v>
      </c>
      <c r="E60" s="240">
        <v>0.3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0">
        <v>0</v>
      </c>
      <c r="O60" s="240">
        <f>ROUND(E60*N60,2)</f>
        <v>0</v>
      </c>
      <c r="P60" s="240">
        <v>0</v>
      </c>
      <c r="Q60" s="240">
        <f>ROUND(E60*P60,2)</f>
        <v>0</v>
      </c>
      <c r="R60" s="242"/>
      <c r="S60" s="242" t="s">
        <v>101</v>
      </c>
      <c r="T60" s="243" t="s">
        <v>101</v>
      </c>
      <c r="U60" s="221">
        <v>9.6</v>
      </c>
      <c r="V60" s="221">
        <f>ROUND(E60*U60,2)</f>
        <v>2.88</v>
      </c>
      <c r="W60" s="221"/>
      <c r="X60" s="221" t="s">
        <v>102</v>
      </c>
      <c r="Y60" s="221" t="s">
        <v>103</v>
      </c>
      <c r="Z60" s="214"/>
      <c r="AA60" s="214"/>
      <c r="AB60" s="214"/>
      <c r="AC60" s="214"/>
      <c r="AD60" s="214"/>
      <c r="AE60" s="214"/>
      <c r="AF60" s="214"/>
      <c r="AG60" s="214" t="s">
        <v>104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37">
        <v>50</v>
      </c>
      <c r="B61" s="238" t="s">
        <v>211</v>
      </c>
      <c r="C61" s="245" t="s">
        <v>212</v>
      </c>
      <c r="D61" s="239" t="s">
        <v>100</v>
      </c>
      <c r="E61" s="240">
        <v>6</v>
      </c>
      <c r="F61" s="241"/>
      <c r="G61" s="242">
        <f>ROUND(E61*F61,2)</f>
        <v>0</v>
      </c>
      <c r="H61" s="241"/>
      <c r="I61" s="242">
        <f>ROUND(E61*H61,2)</f>
        <v>0</v>
      </c>
      <c r="J61" s="241"/>
      <c r="K61" s="242">
        <f>ROUND(E61*J61,2)</f>
        <v>0</v>
      </c>
      <c r="L61" s="242">
        <v>21</v>
      </c>
      <c r="M61" s="242">
        <f>G61*(1+L61/100)</f>
        <v>0</v>
      </c>
      <c r="N61" s="240">
        <v>0</v>
      </c>
      <c r="O61" s="240">
        <f>ROUND(E61*N61,2)</f>
        <v>0</v>
      </c>
      <c r="P61" s="240">
        <v>0</v>
      </c>
      <c r="Q61" s="240">
        <f>ROUND(E61*P61,2)</f>
        <v>0</v>
      </c>
      <c r="R61" s="242"/>
      <c r="S61" s="242" t="s">
        <v>101</v>
      </c>
      <c r="T61" s="243" t="s">
        <v>101</v>
      </c>
      <c r="U61" s="221">
        <v>0.63700000000000001</v>
      </c>
      <c r="V61" s="221">
        <f>ROUND(E61*U61,2)</f>
        <v>3.82</v>
      </c>
      <c r="W61" s="221"/>
      <c r="X61" s="221" t="s">
        <v>102</v>
      </c>
      <c r="Y61" s="221" t="s">
        <v>103</v>
      </c>
      <c r="Z61" s="214"/>
      <c r="AA61" s="214"/>
      <c r="AB61" s="214"/>
      <c r="AC61" s="214"/>
      <c r="AD61" s="214"/>
      <c r="AE61" s="214"/>
      <c r="AF61" s="214"/>
      <c r="AG61" s="214" t="s">
        <v>104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7">
        <v>51</v>
      </c>
      <c r="B62" s="238" t="s">
        <v>213</v>
      </c>
      <c r="C62" s="245" t="s">
        <v>214</v>
      </c>
      <c r="D62" s="239" t="s">
        <v>120</v>
      </c>
      <c r="E62" s="240">
        <v>317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0">
        <v>0</v>
      </c>
      <c r="O62" s="240">
        <f>ROUND(E62*N62,2)</f>
        <v>0</v>
      </c>
      <c r="P62" s="240">
        <v>0</v>
      </c>
      <c r="Q62" s="240">
        <f>ROUND(E62*P62,2)</f>
        <v>0</v>
      </c>
      <c r="R62" s="242"/>
      <c r="S62" s="242" t="s">
        <v>101</v>
      </c>
      <c r="T62" s="243" t="s">
        <v>101</v>
      </c>
      <c r="U62" s="221">
        <v>0.74192999999999998</v>
      </c>
      <c r="V62" s="221">
        <f>ROUND(E62*U62,2)</f>
        <v>235.19</v>
      </c>
      <c r="W62" s="221"/>
      <c r="X62" s="221" t="s">
        <v>102</v>
      </c>
      <c r="Y62" s="221" t="s">
        <v>103</v>
      </c>
      <c r="Z62" s="214"/>
      <c r="AA62" s="214"/>
      <c r="AB62" s="214"/>
      <c r="AC62" s="214"/>
      <c r="AD62" s="214"/>
      <c r="AE62" s="214"/>
      <c r="AF62" s="214"/>
      <c r="AG62" s="214" t="s">
        <v>104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37">
        <v>52</v>
      </c>
      <c r="B63" s="238" t="s">
        <v>215</v>
      </c>
      <c r="C63" s="245" t="s">
        <v>216</v>
      </c>
      <c r="D63" s="239" t="s">
        <v>120</v>
      </c>
      <c r="E63" s="240">
        <v>35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21</v>
      </c>
      <c r="M63" s="242">
        <f>G63*(1+L63/100)</f>
        <v>0</v>
      </c>
      <c r="N63" s="240">
        <v>0</v>
      </c>
      <c r="O63" s="240">
        <f>ROUND(E63*N63,2)</f>
        <v>0</v>
      </c>
      <c r="P63" s="240">
        <v>0</v>
      </c>
      <c r="Q63" s="240">
        <f>ROUND(E63*P63,2)</f>
        <v>0</v>
      </c>
      <c r="R63" s="242"/>
      <c r="S63" s="242" t="s">
        <v>101</v>
      </c>
      <c r="T63" s="243" t="s">
        <v>101</v>
      </c>
      <c r="U63" s="221">
        <v>0.14599999999999999</v>
      </c>
      <c r="V63" s="221">
        <f>ROUND(E63*U63,2)</f>
        <v>5.1100000000000003</v>
      </c>
      <c r="W63" s="221"/>
      <c r="X63" s="221" t="s">
        <v>102</v>
      </c>
      <c r="Y63" s="221" t="s">
        <v>103</v>
      </c>
      <c r="Z63" s="214"/>
      <c r="AA63" s="214"/>
      <c r="AB63" s="214"/>
      <c r="AC63" s="214"/>
      <c r="AD63" s="214"/>
      <c r="AE63" s="214"/>
      <c r="AF63" s="214"/>
      <c r="AG63" s="214" t="s">
        <v>104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7">
        <v>53</v>
      </c>
      <c r="B64" s="238" t="s">
        <v>217</v>
      </c>
      <c r="C64" s="245" t="s">
        <v>218</v>
      </c>
      <c r="D64" s="239" t="s">
        <v>100</v>
      </c>
      <c r="E64" s="240">
        <v>2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0">
        <v>0.12701999999999999</v>
      </c>
      <c r="O64" s="240">
        <f>ROUND(E64*N64,2)</f>
        <v>0.25</v>
      </c>
      <c r="P64" s="240">
        <v>0</v>
      </c>
      <c r="Q64" s="240">
        <f>ROUND(E64*P64,2)</f>
        <v>0</v>
      </c>
      <c r="R64" s="242"/>
      <c r="S64" s="242" t="s">
        <v>101</v>
      </c>
      <c r="T64" s="243" t="s">
        <v>101</v>
      </c>
      <c r="U64" s="221">
        <v>3.9630000000000001</v>
      </c>
      <c r="V64" s="221">
        <f>ROUND(E64*U64,2)</f>
        <v>7.93</v>
      </c>
      <c r="W64" s="221"/>
      <c r="X64" s="221" t="s">
        <v>102</v>
      </c>
      <c r="Y64" s="221" t="s">
        <v>103</v>
      </c>
      <c r="Z64" s="214"/>
      <c r="AA64" s="214"/>
      <c r="AB64" s="214"/>
      <c r="AC64" s="214"/>
      <c r="AD64" s="214"/>
      <c r="AE64" s="214"/>
      <c r="AF64" s="214"/>
      <c r="AG64" s="214" t="s">
        <v>104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7">
        <v>54</v>
      </c>
      <c r="B65" s="238" t="s">
        <v>219</v>
      </c>
      <c r="C65" s="245" t="s">
        <v>220</v>
      </c>
      <c r="D65" s="239" t="s">
        <v>120</v>
      </c>
      <c r="E65" s="240">
        <v>269</v>
      </c>
      <c r="F65" s="241"/>
      <c r="G65" s="242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21</v>
      </c>
      <c r="M65" s="242">
        <f>G65*(1+L65/100)</f>
        <v>0</v>
      </c>
      <c r="N65" s="240">
        <v>0.11025</v>
      </c>
      <c r="O65" s="240">
        <f>ROUND(E65*N65,2)</f>
        <v>29.66</v>
      </c>
      <c r="P65" s="240">
        <v>0</v>
      </c>
      <c r="Q65" s="240">
        <f>ROUND(E65*P65,2)</f>
        <v>0</v>
      </c>
      <c r="R65" s="242"/>
      <c r="S65" s="242" t="s">
        <v>101</v>
      </c>
      <c r="T65" s="243" t="s">
        <v>101</v>
      </c>
      <c r="U65" s="221">
        <v>0.05</v>
      </c>
      <c r="V65" s="221">
        <f>ROUND(E65*U65,2)</f>
        <v>13.45</v>
      </c>
      <c r="W65" s="221"/>
      <c r="X65" s="221" t="s">
        <v>102</v>
      </c>
      <c r="Y65" s="221" t="s">
        <v>103</v>
      </c>
      <c r="Z65" s="214"/>
      <c r="AA65" s="214"/>
      <c r="AB65" s="214"/>
      <c r="AC65" s="214"/>
      <c r="AD65" s="214"/>
      <c r="AE65" s="214"/>
      <c r="AF65" s="214"/>
      <c r="AG65" s="214" t="s">
        <v>104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7">
        <v>55</v>
      </c>
      <c r="B66" s="238" t="s">
        <v>221</v>
      </c>
      <c r="C66" s="245" t="s">
        <v>222</v>
      </c>
      <c r="D66" s="239" t="s">
        <v>120</v>
      </c>
      <c r="E66" s="240">
        <v>269</v>
      </c>
      <c r="F66" s="241"/>
      <c r="G66" s="242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0">
        <v>6.0000000000000002E-5</v>
      </c>
      <c r="O66" s="240">
        <f>ROUND(E66*N66,2)</f>
        <v>0.02</v>
      </c>
      <c r="P66" s="240">
        <v>0</v>
      </c>
      <c r="Q66" s="240">
        <f>ROUND(E66*P66,2)</f>
        <v>0</v>
      </c>
      <c r="R66" s="242"/>
      <c r="S66" s="242" t="s">
        <v>101</v>
      </c>
      <c r="T66" s="243" t="s">
        <v>101</v>
      </c>
      <c r="U66" s="221">
        <v>2.5999999999999999E-2</v>
      </c>
      <c r="V66" s="221">
        <f>ROUND(E66*U66,2)</f>
        <v>6.99</v>
      </c>
      <c r="W66" s="221"/>
      <c r="X66" s="221" t="s">
        <v>102</v>
      </c>
      <c r="Y66" s="221" t="s">
        <v>103</v>
      </c>
      <c r="Z66" s="214"/>
      <c r="AA66" s="214"/>
      <c r="AB66" s="214"/>
      <c r="AC66" s="214"/>
      <c r="AD66" s="214"/>
      <c r="AE66" s="214"/>
      <c r="AF66" s="214"/>
      <c r="AG66" s="214" t="s">
        <v>115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7">
        <v>56</v>
      </c>
      <c r="B67" s="238" t="s">
        <v>223</v>
      </c>
      <c r="C67" s="245" t="s">
        <v>224</v>
      </c>
      <c r="D67" s="239" t="s">
        <v>120</v>
      </c>
      <c r="E67" s="240">
        <v>455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0">
        <v>0</v>
      </c>
      <c r="O67" s="240">
        <f>ROUND(E67*N67,2)</f>
        <v>0</v>
      </c>
      <c r="P67" s="240">
        <v>0</v>
      </c>
      <c r="Q67" s="240">
        <f>ROUND(E67*P67,2)</f>
        <v>0</v>
      </c>
      <c r="R67" s="242"/>
      <c r="S67" s="242" t="s">
        <v>139</v>
      </c>
      <c r="T67" s="243">
        <v>2022</v>
      </c>
      <c r="U67" s="221">
        <v>0</v>
      </c>
      <c r="V67" s="221">
        <f>ROUND(E67*U67,2)</f>
        <v>0</v>
      </c>
      <c r="W67" s="221"/>
      <c r="X67" s="221" t="s">
        <v>102</v>
      </c>
      <c r="Y67" s="221" t="s">
        <v>103</v>
      </c>
      <c r="Z67" s="214"/>
      <c r="AA67" s="214"/>
      <c r="AB67" s="214"/>
      <c r="AC67" s="214"/>
      <c r="AD67" s="214"/>
      <c r="AE67" s="214"/>
      <c r="AF67" s="214"/>
      <c r="AG67" s="214" t="s">
        <v>104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37">
        <v>57</v>
      </c>
      <c r="B68" s="238" t="s">
        <v>225</v>
      </c>
      <c r="C68" s="245" t="s">
        <v>226</v>
      </c>
      <c r="D68" s="239" t="s">
        <v>120</v>
      </c>
      <c r="E68" s="240">
        <v>317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0">
        <v>0</v>
      </c>
      <c r="O68" s="240">
        <f>ROUND(E68*N68,2)</f>
        <v>0</v>
      </c>
      <c r="P68" s="240">
        <v>0</v>
      </c>
      <c r="Q68" s="240">
        <f>ROUND(E68*P68,2)</f>
        <v>0</v>
      </c>
      <c r="R68" s="242"/>
      <c r="S68" s="242" t="s">
        <v>101</v>
      </c>
      <c r="T68" s="243" t="s">
        <v>101</v>
      </c>
      <c r="U68" s="221">
        <v>0.12075</v>
      </c>
      <c r="V68" s="221">
        <f>ROUND(E68*U68,2)</f>
        <v>38.28</v>
      </c>
      <c r="W68" s="221"/>
      <c r="X68" s="221" t="s">
        <v>102</v>
      </c>
      <c r="Y68" s="221" t="s">
        <v>103</v>
      </c>
      <c r="Z68" s="214"/>
      <c r="AA68" s="214"/>
      <c r="AB68" s="214"/>
      <c r="AC68" s="214"/>
      <c r="AD68" s="214"/>
      <c r="AE68" s="214"/>
      <c r="AF68" s="214"/>
      <c r="AG68" s="214" t="s">
        <v>104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37">
        <v>58</v>
      </c>
      <c r="B69" s="238" t="s">
        <v>227</v>
      </c>
      <c r="C69" s="245" t="s">
        <v>228</v>
      </c>
      <c r="D69" s="239" t="s">
        <v>120</v>
      </c>
      <c r="E69" s="240">
        <v>35</v>
      </c>
      <c r="F69" s="241"/>
      <c r="G69" s="242">
        <f>ROUND(E69*F69,2)</f>
        <v>0</v>
      </c>
      <c r="H69" s="241"/>
      <c r="I69" s="242">
        <f>ROUND(E69*H69,2)</f>
        <v>0</v>
      </c>
      <c r="J69" s="241"/>
      <c r="K69" s="242">
        <f>ROUND(E69*J69,2)</f>
        <v>0</v>
      </c>
      <c r="L69" s="242">
        <v>21</v>
      </c>
      <c r="M69" s="242">
        <f>G69*(1+L69/100)</f>
        <v>0</v>
      </c>
      <c r="N69" s="240">
        <v>0</v>
      </c>
      <c r="O69" s="240">
        <f>ROUND(E69*N69,2)</f>
        <v>0</v>
      </c>
      <c r="P69" s="240">
        <v>0</v>
      </c>
      <c r="Q69" s="240">
        <f>ROUND(E69*P69,2)</f>
        <v>0</v>
      </c>
      <c r="R69" s="242"/>
      <c r="S69" s="242" t="s">
        <v>101</v>
      </c>
      <c r="T69" s="243" t="s">
        <v>101</v>
      </c>
      <c r="U69" s="221">
        <v>0.34399999999999997</v>
      </c>
      <c r="V69" s="221">
        <f>ROUND(E69*U69,2)</f>
        <v>12.04</v>
      </c>
      <c r="W69" s="221"/>
      <c r="X69" s="221" t="s">
        <v>102</v>
      </c>
      <c r="Y69" s="221" t="s">
        <v>103</v>
      </c>
      <c r="Z69" s="214"/>
      <c r="AA69" s="214"/>
      <c r="AB69" s="214"/>
      <c r="AC69" s="214"/>
      <c r="AD69" s="214"/>
      <c r="AE69" s="214"/>
      <c r="AF69" s="214"/>
      <c r="AG69" s="214" t="s">
        <v>104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7">
        <v>59</v>
      </c>
      <c r="B70" s="238" t="s">
        <v>229</v>
      </c>
      <c r="C70" s="245" t="s">
        <v>230</v>
      </c>
      <c r="D70" s="239" t="s">
        <v>208</v>
      </c>
      <c r="E70" s="240">
        <v>12</v>
      </c>
      <c r="F70" s="241"/>
      <c r="G70" s="242">
        <f>ROUND(E70*F70,2)</f>
        <v>0</v>
      </c>
      <c r="H70" s="241"/>
      <c r="I70" s="242">
        <f>ROUND(E70*H70,2)</f>
        <v>0</v>
      </c>
      <c r="J70" s="241"/>
      <c r="K70" s="242">
        <f>ROUND(E70*J70,2)</f>
        <v>0</v>
      </c>
      <c r="L70" s="242">
        <v>21</v>
      </c>
      <c r="M70" s="242">
        <f>G70*(1+L70/100)</f>
        <v>0</v>
      </c>
      <c r="N70" s="240">
        <v>0</v>
      </c>
      <c r="O70" s="240">
        <f>ROUND(E70*N70,2)</f>
        <v>0</v>
      </c>
      <c r="P70" s="240">
        <v>0</v>
      </c>
      <c r="Q70" s="240">
        <f>ROUND(E70*P70,2)</f>
        <v>0</v>
      </c>
      <c r="R70" s="242"/>
      <c r="S70" s="242" t="s">
        <v>101</v>
      </c>
      <c r="T70" s="243" t="s">
        <v>101</v>
      </c>
      <c r="U70" s="221">
        <v>0.66</v>
      </c>
      <c r="V70" s="221">
        <f>ROUND(E70*U70,2)</f>
        <v>7.92</v>
      </c>
      <c r="W70" s="221"/>
      <c r="X70" s="221" t="s">
        <v>102</v>
      </c>
      <c r="Y70" s="221" t="s">
        <v>103</v>
      </c>
      <c r="Z70" s="214"/>
      <c r="AA70" s="214"/>
      <c r="AB70" s="214"/>
      <c r="AC70" s="214"/>
      <c r="AD70" s="214"/>
      <c r="AE70" s="214"/>
      <c r="AF70" s="214"/>
      <c r="AG70" s="214" t="s">
        <v>115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7">
        <v>60</v>
      </c>
      <c r="B71" s="238" t="s">
        <v>231</v>
      </c>
      <c r="C71" s="245" t="s">
        <v>232</v>
      </c>
      <c r="D71" s="239" t="s">
        <v>208</v>
      </c>
      <c r="E71" s="240">
        <v>120</v>
      </c>
      <c r="F71" s="241"/>
      <c r="G71" s="242">
        <f>ROUND(E71*F71,2)</f>
        <v>0</v>
      </c>
      <c r="H71" s="241"/>
      <c r="I71" s="242">
        <f>ROUND(E71*H71,2)</f>
        <v>0</v>
      </c>
      <c r="J71" s="241"/>
      <c r="K71" s="242">
        <f>ROUND(E71*J71,2)</f>
        <v>0</v>
      </c>
      <c r="L71" s="242">
        <v>21</v>
      </c>
      <c r="M71" s="242">
        <f>G71*(1+L71/100)</f>
        <v>0</v>
      </c>
      <c r="N71" s="240">
        <v>0</v>
      </c>
      <c r="O71" s="240">
        <f>ROUND(E71*N71,2)</f>
        <v>0</v>
      </c>
      <c r="P71" s="240">
        <v>0</v>
      </c>
      <c r="Q71" s="240">
        <f>ROUND(E71*P71,2)</f>
        <v>0</v>
      </c>
      <c r="R71" s="242"/>
      <c r="S71" s="242" t="s">
        <v>101</v>
      </c>
      <c r="T71" s="243" t="s">
        <v>101</v>
      </c>
      <c r="U71" s="221">
        <v>0</v>
      </c>
      <c r="V71" s="221">
        <f>ROUND(E71*U71,2)</f>
        <v>0</v>
      </c>
      <c r="W71" s="221"/>
      <c r="X71" s="221" t="s">
        <v>102</v>
      </c>
      <c r="Y71" s="221" t="s">
        <v>103</v>
      </c>
      <c r="Z71" s="214"/>
      <c r="AA71" s="214"/>
      <c r="AB71" s="214"/>
      <c r="AC71" s="214"/>
      <c r="AD71" s="214"/>
      <c r="AE71" s="214"/>
      <c r="AF71" s="214"/>
      <c r="AG71" s="214" t="s">
        <v>104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37">
        <v>61</v>
      </c>
      <c r="B72" s="238" t="s">
        <v>233</v>
      </c>
      <c r="C72" s="245" t="s">
        <v>234</v>
      </c>
      <c r="D72" s="239" t="s">
        <v>235</v>
      </c>
      <c r="E72" s="240">
        <v>352</v>
      </c>
      <c r="F72" s="241"/>
      <c r="G72" s="242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21</v>
      </c>
      <c r="M72" s="242">
        <f>G72*(1+L72/100)</f>
        <v>0</v>
      </c>
      <c r="N72" s="240">
        <v>0</v>
      </c>
      <c r="O72" s="240">
        <f>ROUND(E72*N72,2)</f>
        <v>0</v>
      </c>
      <c r="P72" s="240">
        <v>0</v>
      </c>
      <c r="Q72" s="240">
        <f>ROUND(E72*P72,2)</f>
        <v>0</v>
      </c>
      <c r="R72" s="242"/>
      <c r="S72" s="242" t="s">
        <v>101</v>
      </c>
      <c r="T72" s="243" t="s">
        <v>101</v>
      </c>
      <c r="U72" s="221">
        <v>0.129</v>
      </c>
      <c r="V72" s="221">
        <f>ROUND(E72*U72,2)</f>
        <v>45.41</v>
      </c>
      <c r="W72" s="221"/>
      <c r="X72" s="221" t="s">
        <v>102</v>
      </c>
      <c r="Y72" s="221" t="s">
        <v>103</v>
      </c>
      <c r="Z72" s="214"/>
      <c r="AA72" s="214"/>
      <c r="AB72" s="214"/>
      <c r="AC72" s="214"/>
      <c r="AD72" s="214"/>
      <c r="AE72" s="214"/>
      <c r="AF72" s="214"/>
      <c r="AG72" s="214" t="s">
        <v>104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7">
        <v>62</v>
      </c>
      <c r="B73" s="238" t="s">
        <v>236</v>
      </c>
      <c r="C73" s="245" t="s">
        <v>237</v>
      </c>
      <c r="D73" s="239" t="s">
        <v>238</v>
      </c>
      <c r="E73" s="240">
        <v>0.7</v>
      </c>
      <c r="F73" s="241"/>
      <c r="G73" s="242">
        <f>ROUND(E73*F73,2)</f>
        <v>0</v>
      </c>
      <c r="H73" s="241"/>
      <c r="I73" s="242">
        <f>ROUND(E73*H73,2)</f>
        <v>0</v>
      </c>
      <c r="J73" s="241"/>
      <c r="K73" s="242">
        <f>ROUND(E73*J73,2)</f>
        <v>0</v>
      </c>
      <c r="L73" s="242">
        <v>21</v>
      </c>
      <c r="M73" s="242">
        <f>G73*(1+L73/100)</f>
        <v>0</v>
      </c>
      <c r="N73" s="240">
        <v>0</v>
      </c>
      <c r="O73" s="240">
        <f>ROUND(E73*N73,2)</f>
        <v>0</v>
      </c>
      <c r="P73" s="240">
        <v>0</v>
      </c>
      <c r="Q73" s="240">
        <f>ROUND(E73*P73,2)</f>
        <v>0</v>
      </c>
      <c r="R73" s="242"/>
      <c r="S73" s="242" t="s">
        <v>139</v>
      </c>
      <c r="T73" s="243" t="s">
        <v>140</v>
      </c>
      <c r="U73" s="221">
        <v>0</v>
      </c>
      <c r="V73" s="221">
        <f>ROUND(E73*U73,2)</f>
        <v>0</v>
      </c>
      <c r="W73" s="221"/>
      <c r="X73" s="221" t="s">
        <v>102</v>
      </c>
      <c r="Y73" s="221" t="s">
        <v>103</v>
      </c>
      <c r="Z73" s="214"/>
      <c r="AA73" s="214"/>
      <c r="AB73" s="214"/>
      <c r="AC73" s="214"/>
      <c r="AD73" s="214"/>
      <c r="AE73" s="214"/>
      <c r="AF73" s="214"/>
      <c r="AG73" s="214" t="s">
        <v>115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37">
        <v>63</v>
      </c>
      <c r="B74" s="238" t="s">
        <v>239</v>
      </c>
      <c r="C74" s="245" t="s">
        <v>240</v>
      </c>
      <c r="D74" s="239" t="s">
        <v>238</v>
      </c>
      <c r="E74" s="240">
        <v>7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0">
        <v>0</v>
      </c>
      <c r="O74" s="240">
        <f>ROUND(E74*N74,2)</f>
        <v>0</v>
      </c>
      <c r="P74" s="240">
        <v>0</v>
      </c>
      <c r="Q74" s="240">
        <f>ROUND(E74*P74,2)</f>
        <v>0</v>
      </c>
      <c r="R74" s="242"/>
      <c r="S74" s="242" t="s">
        <v>139</v>
      </c>
      <c r="T74" s="243" t="s">
        <v>140</v>
      </c>
      <c r="U74" s="221">
        <v>0</v>
      </c>
      <c r="V74" s="221">
        <f>ROUND(E74*U74,2)</f>
        <v>0</v>
      </c>
      <c r="W74" s="221"/>
      <c r="X74" s="221" t="s">
        <v>102</v>
      </c>
      <c r="Y74" s="221" t="s">
        <v>103</v>
      </c>
      <c r="Z74" s="214"/>
      <c r="AA74" s="214"/>
      <c r="AB74" s="214"/>
      <c r="AC74" s="214"/>
      <c r="AD74" s="214"/>
      <c r="AE74" s="214"/>
      <c r="AF74" s="214"/>
      <c r="AG74" s="214" t="s">
        <v>115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ht="45" outlineLevel="1" x14ac:dyDescent="0.2">
      <c r="A75" s="237">
        <v>64</v>
      </c>
      <c r="B75" s="238" t="s">
        <v>241</v>
      </c>
      <c r="C75" s="245" t="s">
        <v>242</v>
      </c>
      <c r="D75" s="239" t="s">
        <v>120</v>
      </c>
      <c r="E75" s="240">
        <v>100</v>
      </c>
      <c r="F75" s="241"/>
      <c r="G75" s="242">
        <f>ROUND(E75*F75,2)</f>
        <v>0</v>
      </c>
      <c r="H75" s="241"/>
      <c r="I75" s="242">
        <f>ROUND(E75*H75,2)</f>
        <v>0</v>
      </c>
      <c r="J75" s="241"/>
      <c r="K75" s="242">
        <f>ROUND(E75*J75,2)</f>
        <v>0</v>
      </c>
      <c r="L75" s="242">
        <v>21</v>
      </c>
      <c r="M75" s="242">
        <f>G75*(1+L75/100)</f>
        <v>0</v>
      </c>
      <c r="N75" s="240">
        <v>2.5999999999999998E-4</v>
      </c>
      <c r="O75" s="240">
        <f>ROUND(E75*N75,2)</f>
        <v>0.03</v>
      </c>
      <c r="P75" s="240">
        <v>0</v>
      </c>
      <c r="Q75" s="240">
        <f>ROUND(E75*P75,2)</f>
        <v>0</v>
      </c>
      <c r="R75" s="242" t="s">
        <v>178</v>
      </c>
      <c r="S75" s="242" t="s">
        <v>101</v>
      </c>
      <c r="T75" s="243" t="s">
        <v>101</v>
      </c>
      <c r="U75" s="221">
        <v>0</v>
      </c>
      <c r="V75" s="221">
        <f>ROUND(E75*U75,2)</f>
        <v>0</v>
      </c>
      <c r="W75" s="221"/>
      <c r="X75" s="221" t="s">
        <v>157</v>
      </c>
      <c r="Y75" s="221" t="s">
        <v>103</v>
      </c>
      <c r="Z75" s="214"/>
      <c r="AA75" s="214"/>
      <c r="AB75" s="214"/>
      <c r="AC75" s="214"/>
      <c r="AD75" s="214"/>
      <c r="AE75" s="214"/>
      <c r="AF75" s="214"/>
      <c r="AG75" s="214" t="s">
        <v>158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ht="45" outlineLevel="1" x14ac:dyDescent="0.2">
      <c r="A76" s="237">
        <v>65</v>
      </c>
      <c r="B76" s="238" t="s">
        <v>243</v>
      </c>
      <c r="C76" s="245" t="s">
        <v>244</v>
      </c>
      <c r="D76" s="239" t="s">
        <v>120</v>
      </c>
      <c r="E76" s="240">
        <v>240</v>
      </c>
      <c r="F76" s="241"/>
      <c r="G76" s="242">
        <f>ROUND(E76*F76,2)</f>
        <v>0</v>
      </c>
      <c r="H76" s="241"/>
      <c r="I76" s="242">
        <f>ROUND(E76*H76,2)</f>
        <v>0</v>
      </c>
      <c r="J76" s="241"/>
      <c r="K76" s="242">
        <f>ROUND(E76*J76,2)</f>
        <v>0</v>
      </c>
      <c r="L76" s="242">
        <v>21</v>
      </c>
      <c r="M76" s="242">
        <f>G76*(1+L76/100)</f>
        <v>0</v>
      </c>
      <c r="N76" s="240">
        <v>3.1E-4</v>
      </c>
      <c r="O76" s="240">
        <f>ROUND(E76*N76,2)</f>
        <v>7.0000000000000007E-2</v>
      </c>
      <c r="P76" s="240">
        <v>0</v>
      </c>
      <c r="Q76" s="240">
        <f>ROUND(E76*P76,2)</f>
        <v>0</v>
      </c>
      <c r="R76" s="242" t="s">
        <v>178</v>
      </c>
      <c r="S76" s="242" t="s">
        <v>101</v>
      </c>
      <c r="T76" s="243" t="s">
        <v>101</v>
      </c>
      <c r="U76" s="221">
        <v>0</v>
      </c>
      <c r="V76" s="221">
        <f>ROUND(E76*U76,2)</f>
        <v>0</v>
      </c>
      <c r="W76" s="221"/>
      <c r="X76" s="221" t="s">
        <v>157</v>
      </c>
      <c r="Y76" s="221" t="s">
        <v>103</v>
      </c>
      <c r="Z76" s="214"/>
      <c r="AA76" s="214"/>
      <c r="AB76" s="214"/>
      <c r="AC76" s="214"/>
      <c r="AD76" s="214"/>
      <c r="AE76" s="214"/>
      <c r="AF76" s="214"/>
      <c r="AG76" s="214" t="s">
        <v>158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45" outlineLevel="1" x14ac:dyDescent="0.2">
      <c r="A77" s="237">
        <v>66</v>
      </c>
      <c r="B77" s="238" t="s">
        <v>245</v>
      </c>
      <c r="C77" s="245" t="s">
        <v>246</v>
      </c>
      <c r="D77" s="239" t="s">
        <v>120</v>
      </c>
      <c r="E77" s="240">
        <v>115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21</v>
      </c>
      <c r="M77" s="242">
        <f>G77*(1+L77/100)</f>
        <v>0</v>
      </c>
      <c r="N77" s="240">
        <v>6.8999999999999997E-4</v>
      </c>
      <c r="O77" s="240">
        <f>ROUND(E77*N77,2)</f>
        <v>0.08</v>
      </c>
      <c r="P77" s="240">
        <v>0</v>
      </c>
      <c r="Q77" s="240">
        <f>ROUND(E77*P77,2)</f>
        <v>0</v>
      </c>
      <c r="R77" s="242" t="s">
        <v>178</v>
      </c>
      <c r="S77" s="242" t="s">
        <v>101</v>
      </c>
      <c r="T77" s="243" t="s">
        <v>101</v>
      </c>
      <c r="U77" s="221">
        <v>0</v>
      </c>
      <c r="V77" s="221">
        <f>ROUND(E77*U77,2)</f>
        <v>0</v>
      </c>
      <c r="W77" s="221"/>
      <c r="X77" s="221" t="s">
        <v>157</v>
      </c>
      <c r="Y77" s="221" t="s">
        <v>103</v>
      </c>
      <c r="Z77" s="214"/>
      <c r="AA77" s="214"/>
      <c r="AB77" s="214"/>
      <c r="AC77" s="214"/>
      <c r="AD77" s="214"/>
      <c r="AE77" s="214"/>
      <c r="AF77" s="214"/>
      <c r="AG77" s="214" t="s">
        <v>158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37">
        <v>67</v>
      </c>
      <c r="B78" s="238" t="s">
        <v>247</v>
      </c>
      <c r="C78" s="245" t="s">
        <v>248</v>
      </c>
      <c r="D78" s="239" t="s">
        <v>238</v>
      </c>
      <c r="E78" s="240">
        <v>0.7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0">
        <v>0</v>
      </c>
      <c r="O78" s="240">
        <f>ROUND(E78*N78,2)</f>
        <v>0</v>
      </c>
      <c r="P78" s="240">
        <v>0</v>
      </c>
      <c r="Q78" s="240">
        <f>ROUND(E78*P78,2)</f>
        <v>0</v>
      </c>
      <c r="R78" s="242"/>
      <c r="S78" s="242" t="s">
        <v>139</v>
      </c>
      <c r="T78" s="243" t="s">
        <v>140</v>
      </c>
      <c r="U78" s="221">
        <v>0</v>
      </c>
      <c r="V78" s="221">
        <f>ROUND(E78*U78,2)</f>
        <v>0</v>
      </c>
      <c r="W78" s="221"/>
      <c r="X78" s="221" t="s">
        <v>249</v>
      </c>
      <c r="Y78" s="221" t="s">
        <v>103</v>
      </c>
      <c r="Z78" s="214"/>
      <c r="AA78" s="214"/>
      <c r="AB78" s="214"/>
      <c r="AC78" s="214"/>
      <c r="AD78" s="214"/>
      <c r="AE78" s="214"/>
      <c r="AF78" s="214"/>
      <c r="AG78" s="214" t="s">
        <v>250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7">
        <v>68</v>
      </c>
      <c r="B79" s="238" t="s">
        <v>251</v>
      </c>
      <c r="C79" s="245" t="s">
        <v>252</v>
      </c>
      <c r="D79" s="239" t="s">
        <v>253</v>
      </c>
      <c r="E79" s="240">
        <v>1</v>
      </c>
      <c r="F79" s="241"/>
      <c r="G79" s="242">
        <f>ROUND(E79*F79,2)</f>
        <v>0</v>
      </c>
      <c r="H79" s="241"/>
      <c r="I79" s="242">
        <f>ROUND(E79*H79,2)</f>
        <v>0</v>
      </c>
      <c r="J79" s="241"/>
      <c r="K79" s="242">
        <f>ROUND(E79*J79,2)</f>
        <v>0</v>
      </c>
      <c r="L79" s="242">
        <v>21</v>
      </c>
      <c r="M79" s="242">
        <f>G79*(1+L79/100)</f>
        <v>0</v>
      </c>
      <c r="N79" s="240">
        <v>0</v>
      </c>
      <c r="O79" s="240">
        <f>ROUND(E79*N79,2)</f>
        <v>0</v>
      </c>
      <c r="P79" s="240">
        <v>0</v>
      </c>
      <c r="Q79" s="240">
        <f>ROUND(E79*P79,2)</f>
        <v>0</v>
      </c>
      <c r="R79" s="242"/>
      <c r="S79" s="242" t="s">
        <v>139</v>
      </c>
      <c r="T79" s="243" t="s">
        <v>140</v>
      </c>
      <c r="U79" s="221">
        <v>0</v>
      </c>
      <c r="V79" s="221">
        <f>ROUND(E79*U79,2)</f>
        <v>0</v>
      </c>
      <c r="W79" s="221"/>
      <c r="X79" s="221" t="s">
        <v>249</v>
      </c>
      <c r="Y79" s="221" t="s">
        <v>103</v>
      </c>
      <c r="Z79" s="214"/>
      <c r="AA79" s="214"/>
      <c r="AB79" s="214"/>
      <c r="AC79" s="214"/>
      <c r="AD79" s="214"/>
      <c r="AE79" s="214"/>
      <c r="AF79" s="214"/>
      <c r="AG79" s="214" t="s">
        <v>250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7">
        <v>69</v>
      </c>
      <c r="B80" s="238" t="s">
        <v>254</v>
      </c>
      <c r="C80" s="245" t="s">
        <v>255</v>
      </c>
      <c r="D80" s="239" t="s">
        <v>256</v>
      </c>
      <c r="E80" s="240">
        <v>22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0">
        <v>0</v>
      </c>
      <c r="O80" s="240">
        <f>ROUND(E80*N80,2)</f>
        <v>0</v>
      </c>
      <c r="P80" s="240">
        <v>0</v>
      </c>
      <c r="Q80" s="240">
        <f>ROUND(E80*P80,2)</f>
        <v>0</v>
      </c>
      <c r="R80" s="242"/>
      <c r="S80" s="242" t="s">
        <v>139</v>
      </c>
      <c r="T80" s="243" t="s">
        <v>140</v>
      </c>
      <c r="U80" s="221">
        <v>0</v>
      </c>
      <c r="V80" s="221">
        <f>ROUND(E80*U80,2)</f>
        <v>0</v>
      </c>
      <c r="W80" s="221"/>
      <c r="X80" s="221" t="s">
        <v>201</v>
      </c>
      <c r="Y80" s="221" t="s">
        <v>103</v>
      </c>
      <c r="Z80" s="214"/>
      <c r="AA80" s="214"/>
      <c r="AB80" s="214"/>
      <c r="AC80" s="214"/>
      <c r="AD80" s="214"/>
      <c r="AE80" s="214"/>
      <c r="AF80" s="214"/>
      <c r="AG80" s="214" t="s">
        <v>257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x14ac:dyDescent="0.2">
      <c r="A81" s="223" t="s">
        <v>96</v>
      </c>
      <c r="B81" s="224" t="s">
        <v>67</v>
      </c>
      <c r="C81" s="244" t="s">
        <v>27</v>
      </c>
      <c r="D81" s="225"/>
      <c r="E81" s="226"/>
      <c r="F81" s="227"/>
      <c r="G81" s="227">
        <f>SUMIF(AG82:AG82,"&lt;&gt;NOR",G82:G82)</f>
        <v>0</v>
      </c>
      <c r="H81" s="227"/>
      <c r="I81" s="227">
        <f>SUM(I82:I82)</f>
        <v>0</v>
      </c>
      <c r="J81" s="227"/>
      <c r="K81" s="227">
        <f>SUM(K82:K82)</f>
        <v>0</v>
      </c>
      <c r="L81" s="227"/>
      <c r="M81" s="227">
        <f>SUM(M82:M82)</f>
        <v>0</v>
      </c>
      <c r="N81" s="226"/>
      <c r="O81" s="226">
        <f>SUM(O82:O82)</f>
        <v>0</v>
      </c>
      <c r="P81" s="226"/>
      <c r="Q81" s="226">
        <f>SUM(Q82:Q82)</f>
        <v>0</v>
      </c>
      <c r="R81" s="227"/>
      <c r="S81" s="227"/>
      <c r="T81" s="228"/>
      <c r="U81" s="222"/>
      <c r="V81" s="222">
        <f>SUM(V82:V82)</f>
        <v>0</v>
      </c>
      <c r="W81" s="222"/>
      <c r="X81" s="222"/>
      <c r="Y81" s="222"/>
      <c r="AG81" t="s">
        <v>97</v>
      </c>
    </row>
    <row r="82" spans="1:60" outlineLevel="1" x14ac:dyDescent="0.2">
      <c r="A82" s="230">
        <v>70</v>
      </c>
      <c r="B82" s="231" t="s">
        <v>258</v>
      </c>
      <c r="C82" s="246" t="s">
        <v>259</v>
      </c>
      <c r="D82" s="232" t="s">
        <v>260</v>
      </c>
      <c r="E82" s="233">
        <v>2</v>
      </c>
      <c r="F82" s="234"/>
      <c r="G82" s="235">
        <f>ROUND(E82*F82,2)</f>
        <v>0</v>
      </c>
      <c r="H82" s="234"/>
      <c r="I82" s="235">
        <f>ROUND(E82*H82,2)</f>
        <v>0</v>
      </c>
      <c r="J82" s="234"/>
      <c r="K82" s="235">
        <f>ROUND(E82*J82,2)</f>
        <v>0</v>
      </c>
      <c r="L82" s="235">
        <v>21</v>
      </c>
      <c r="M82" s="235">
        <f>G82*(1+L82/100)</f>
        <v>0</v>
      </c>
      <c r="N82" s="233">
        <v>0</v>
      </c>
      <c r="O82" s="233">
        <f>ROUND(E82*N82,2)</f>
        <v>0</v>
      </c>
      <c r="P82" s="233">
        <v>0</v>
      </c>
      <c r="Q82" s="233">
        <f>ROUND(E82*P82,2)</f>
        <v>0</v>
      </c>
      <c r="R82" s="235"/>
      <c r="S82" s="235" t="s">
        <v>101</v>
      </c>
      <c r="T82" s="236">
        <v>2022</v>
      </c>
      <c r="U82" s="221">
        <v>0</v>
      </c>
      <c r="V82" s="221">
        <f>ROUND(E82*U82,2)</f>
        <v>0</v>
      </c>
      <c r="W82" s="221"/>
      <c r="X82" s="221" t="s">
        <v>201</v>
      </c>
      <c r="Y82" s="221" t="s">
        <v>103</v>
      </c>
      <c r="Z82" s="214"/>
      <c r="AA82" s="214"/>
      <c r="AB82" s="214"/>
      <c r="AC82" s="214"/>
      <c r="AD82" s="214"/>
      <c r="AE82" s="214"/>
      <c r="AF82" s="214"/>
      <c r="AG82" s="214" t="s">
        <v>257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x14ac:dyDescent="0.2">
      <c r="A83" s="223" t="s">
        <v>96</v>
      </c>
      <c r="B83" s="224" t="s">
        <v>68</v>
      </c>
      <c r="C83" s="244" t="s">
        <v>28</v>
      </c>
      <c r="D83" s="225"/>
      <c r="E83" s="226"/>
      <c r="F83" s="227"/>
      <c r="G83" s="227">
        <f>SUMIF(AG84:AG87,"&lt;&gt;NOR",G84:G87)</f>
        <v>0</v>
      </c>
      <c r="H83" s="227"/>
      <c r="I83" s="227">
        <f>SUM(I84:I87)</f>
        <v>0</v>
      </c>
      <c r="J83" s="227"/>
      <c r="K83" s="227">
        <f>SUM(K84:K87)</f>
        <v>0</v>
      </c>
      <c r="L83" s="227"/>
      <c r="M83" s="227">
        <f>SUM(M84:M87)</f>
        <v>0</v>
      </c>
      <c r="N83" s="226"/>
      <c r="O83" s="226">
        <f>SUM(O84:O87)</f>
        <v>0</v>
      </c>
      <c r="P83" s="226"/>
      <c r="Q83" s="226">
        <f>SUM(Q84:Q87)</f>
        <v>0</v>
      </c>
      <c r="R83" s="227"/>
      <c r="S83" s="227"/>
      <c r="T83" s="228"/>
      <c r="U83" s="222"/>
      <c r="V83" s="222">
        <f>SUM(V84:V87)</f>
        <v>0</v>
      </c>
      <c r="W83" s="222"/>
      <c r="X83" s="222"/>
      <c r="Y83" s="222"/>
      <c r="AG83" t="s">
        <v>97</v>
      </c>
    </row>
    <row r="84" spans="1:60" outlineLevel="1" x14ac:dyDescent="0.2">
      <c r="A84" s="237">
        <v>71</v>
      </c>
      <c r="B84" s="238" t="s">
        <v>261</v>
      </c>
      <c r="C84" s="245" t="s">
        <v>262</v>
      </c>
      <c r="D84" s="239" t="s">
        <v>100</v>
      </c>
      <c r="E84" s="240">
        <v>14</v>
      </c>
      <c r="F84" s="241"/>
      <c r="G84" s="242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0">
        <v>0</v>
      </c>
      <c r="O84" s="240">
        <f>ROUND(E84*N84,2)</f>
        <v>0</v>
      </c>
      <c r="P84" s="240">
        <v>0</v>
      </c>
      <c r="Q84" s="240">
        <f>ROUND(E84*P84,2)</f>
        <v>0</v>
      </c>
      <c r="R84" s="242"/>
      <c r="S84" s="242" t="s">
        <v>139</v>
      </c>
      <c r="T84" s="243">
        <v>2022</v>
      </c>
      <c r="U84" s="221">
        <v>0</v>
      </c>
      <c r="V84" s="221">
        <f>ROUND(E84*U84,2)</f>
        <v>0</v>
      </c>
      <c r="W84" s="221"/>
      <c r="X84" s="221" t="s">
        <v>201</v>
      </c>
      <c r="Y84" s="221" t="s">
        <v>103</v>
      </c>
      <c r="Z84" s="214"/>
      <c r="AA84" s="214"/>
      <c r="AB84" s="214"/>
      <c r="AC84" s="214"/>
      <c r="AD84" s="214"/>
      <c r="AE84" s="214"/>
      <c r="AF84" s="214"/>
      <c r="AG84" s="214" t="s">
        <v>257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7">
        <v>72</v>
      </c>
      <c r="B85" s="238" t="s">
        <v>263</v>
      </c>
      <c r="C85" s="245" t="s">
        <v>264</v>
      </c>
      <c r="D85" s="239" t="s">
        <v>260</v>
      </c>
      <c r="E85" s="240">
        <v>1</v>
      </c>
      <c r="F85" s="241"/>
      <c r="G85" s="242">
        <f>ROUND(E85*F85,2)</f>
        <v>0</v>
      </c>
      <c r="H85" s="241"/>
      <c r="I85" s="242">
        <f>ROUND(E85*H85,2)</f>
        <v>0</v>
      </c>
      <c r="J85" s="241"/>
      <c r="K85" s="242">
        <f>ROUND(E85*J85,2)</f>
        <v>0</v>
      </c>
      <c r="L85" s="242">
        <v>21</v>
      </c>
      <c r="M85" s="242">
        <f>G85*(1+L85/100)</f>
        <v>0</v>
      </c>
      <c r="N85" s="240">
        <v>0</v>
      </c>
      <c r="O85" s="240">
        <f>ROUND(E85*N85,2)</f>
        <v>0</v>
      </c>
      <c r="P85" s="240">
        <v>0</v>
      </c>
      <c r="Q85" s="240">
        <f>ROUND(E85*P85,2)</f>
        <v>0</v>
      </c>
      <c r="R85" s="242"/>
      <c r="S85" s="242" t="s">
        <v>139</v>
      </c>
      <c r="T85" s="243" t="s">
        <v>140</v>
      </c>
      <c r="U85" s="221">
        <v>0</v>
      </c>
      <c r="V85" s="221">
        <f>ROUND(E85*U85,2)</f>
        <v>0</v>
      </c>
      <c r="W85" s="221"/>
      <c r="X85" s="221" t="s">
        <v>201</v>
      </c>
      <c r="Y85" s="221" t="s">
        <v>103</v>
      </c>
      <c r="Z85" s="214"/>
      <c r="AA85" s="214"/>
      <c r="AB85" s="214"/>
      <c r="AC85" s="214"/>
      <c r="AD85" s="214"/>
      <c r="AE85" s="214"/>
      <c r="AF85" s="214"/>
      <c r="AG85" s="214" t="s">
        <v>257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7">
        <v>73</v>
      </c>
      <c r="B86" s="238" t="s">
        <v>265</v>
      </c>
      <c r="C86" s="245" t="s">
        <v>266</v>
      </c>
      <c r="D86" s="239" t="s">
        <v>181</v>
      </c>
      <c r="E86" s="240">
        <v>14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0">
        <v>0</v>
      </c>
      <c r="O86" s="240">
        <f>ROUND(E86*N86,2)</f>
        <v>0</v>
      </c>
      <c r="P86" s="240">
        <v>0</v>
      </c>
      <c r="Q86" s="240">
        <f>ROUND(E86*P86,2)</f>
        <v>0</v>
      </c>
      <c r="R86" s="242"/>
      <c r="S86" s="242" t="s">
        <v>139</v>
      </c>
      <c r="T86" s="243">
        <v>2022</v>
      </c>
      <c r="U86" s="221">
        <v>0</v>
      </c>
      <c r="V86" s="221">
        <f>ROUND(E86*U86,2)</f>
        <v>0</v>
      </c>
      <c r="W86" s="221"/>
      <c r="X86" s="221" t="s">
        <v>201</v>
      </c>
      <c r="Y86" s="221" t="s">
        <v>103</v>
      </c>
      <c r="Z86" s="214"/>
      <c r="AA86" s="214"/>
      <c r="AB86" s="214"/>
      <c r="AC86" s="214"/>
      <c r="AD86" s="214"/>
      <c r="AE86" s="214"/>
      <c r="AF86" s="214"/>
      <c r="AG86" s="214" t="s">
        <v>257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0">
        <v>74</v>
      </c>
      <c r="B87" s="231" t="s">
        <v>267</v>
      </c>
      <c r="C87" s="246" t="s">
        <v>268</v>
      </c>
      <c r="D87" s="232" t="s">
        <v>260</v>
      </c>
      <c r="E87" s="233">
        <v>1</v>
      </c>
      <c r="F87" s="234"/>
      <c r="G87" s="235">
        <f>ROUND(E87*F87,2)</f>
        <v>0</v>
      </c>
      <c r="H87" s="234"/>
      <c r="I87" s="235">
        <f>ROUND(E87*H87,2)</f>
        <v>0</v>
      </c>
      <c r="J87" s="234"/>
      <c r="K87" s="235">
        <f>ROUND(E87*J87,2)</f>
        <v>0</v>
      </c>
      <c r="L87" s="235">
        <v>21</v>
      </c>
      <c r="M87" s="235">
        <f>G87*(1+L87/100)</f>
        <v>0</v>
      </c>
      <c r="N87" s="233">
        <v>0</v>
      </c>
      <c r="O87" s="233">
        <f>ROUND(E87*N87,2)</f>
        <v>0</v>
      </c>
      <c r="P87" s="233">
        <v>0</v>
      </c>
      <c r="Q87" s="233">
        <f>ROUND(E87*P87,2)</f>
        <v>0</v>
      </c>
      <c r="R87" s="235"/>
      <c r="S87" s="235" t="s">
        <v>101</v>
      </c>
      <c r="T87" s="236" t="s">
        <v>140</v>
      </c>
      <c r="U87" s="221">
        <v>0</v>
      </c>
      <c r="V87" s="221">
        <f>ROUND(E87*U87,2)</f>
        <v>0</v>
      </c>
      <c r="W87" s="221"/>
      <c r="X87" s="221" t="s">
        <v>201</v>
      </c>
      <c r="Y87" s="221" t="s">
        <v>103</v>
      </c>
      <c r="Z87" s="214"/>
      <c r="AA87" s="214"/>
      <c r="AB87" s="214"/>
      <c r="AC87" s="214"/>
      <c r="AD87" s="214"/>
      <c r="AE87" s="214"/>
      <c r="AF87" s="214"/>
      <c r="AG87" s="214" t="s">
        <v>257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x14ac:dyDescent="0.2">
      <c r="A88" s="3"/>
      <c r="B88" s="4"/>
      <c r="C88" s="247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E88">
        <v>15</v>
      </c>
      <c r="AF88">
        <v>21</v>
      </c>
      <c r="AG88" t="s">
        <v>82</v>
      </c>
    </row>
    <row r="89" spans="1:60" x14ac:dyDescent="0.2">
      <c r="A89" s="217"/>
      <c r="B89" s="218" t="s">
        <v>29</v>
      </c>
      <c r="C89" s="248"/>
      <c r="D89" s="219"/>
      <c r="E89" s="220"/>
      <c r="F89" s="220"/>
      <c r="G89" s="229">
        <f>G8+G31+G54+G57+G81+G83</f>
        <v>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f>SUMIF(L7:L87,AE88,G7:G87)</f>
        <v>0</v>
      </c>
      <c r="AF89">
        <f>SUMIF(L7:L87,AF88,G7:G87)</f>
        <v>0</v>
      </c>
      <c r="AG89" t="s">
        <v>269</v>
      </c>
    </row>
    <row r="90" spans="1:60" x14ac:dyDescent="0.2">
      <c r="C90" s="249"/>
      <c r="D90" s="10"/>
      <c r="AG90" t="s">
        <v>270</v>
      </c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</sheetData>
  <sheetProtection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401 220820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'401 220820 Pol'!Názvy_tisku</vt:lpstr>
      <vt:lpstr>oadresa</vt:lpstr>
      <vt:lpstr>Stavba!Objednatel</vt:lpstr>
      <vt:lpstr>Stavba!Objekt</vt:lpstr>
      <vt:lpstr>'401 220820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Marie</cp:lastModifiedBy>
  <cp:lastPrinted>2019-03-19T12:27:02Z</cp:lastPrinted>
  <dcterms:created xsi:type="dcterms:W3CDTF">2009-04-08T07:15:50Z</dcterms:created>
  <dcterms:modified xsi:type="dcterms:W3CDTF">2022-09-26T08:22:28Z</dcterms:modified>
</cp:coreProperties>
</file>