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9040" windowHeight="15840" firstSheet="1" activeTab="6"/>
  </bookViews>
  <sheets>
    <sheet name="REKAPITULACE STAVBY" sheetId="1" r:id="rId1"/>
    <sheet name="VÝSADBA STROMŮ" sheetId="2" r:id="rId2"/>
    <sheet name="VÝSADBA KEŘŮ, TRVALEK" sheetId="3" r:id="rId3"/>
    <sheet name="TRAVNATÉ PLOCHY" sheetId="4" r:id="rId4"/>
    <sheet name="ROZVOJOVÁ PÉČE O VÝSADBY" sheetId="5" r:id="rId5"/>
    <sheet name="PÉČE O TRÁVNÍKY" sheetId="6" r:id="rId6"/>
    <sheet name="VEDLEJŠÍ ROZPOČTOVÉ NÁKLADY" sheetId="7" r:id="rId7"/>
    <sheet name="METODIKA" sheetId="8" r:id="rId8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<sst xmlns="http://schemas.openxmlformats.org/spreadsheetml/2006/main" count="1927" uniqueCount="619">
  <si>
    <t>REKAPITULACE STAVBY</t>
  </si>
  <si>
    <t>Kód:</t>
  </si>
  <si>
    <t>MR2022-23</t>
  </si>
  <si>
    <t>Stavba:</t>
  </si>
  <si>
    <t>KSO:</t>
  </si>
  <si>
    <t>823</t>
  </si>
  <si>
    <t>CC-CZ:</t>
  </si>
  <si>
    <t>24</t>
  </si>
  <si>
    <t>Místo:</t>
  </si>
  <si>
    <t>Datum:</t>
  </si>
  <si>
    <t>CZ-CPV:</t>
  </si>
  <si>
    <t>45000000-7</t>
  </si>
  <si>
    <t>CZ-CPA:</t>
  </si>
  <si>
    <t>Zadavatel:</t>
  </si>
  <si>
    <t>IČ:</t>
  </si>
  <si>
    <t/>
  </si>
  <si>
    <t xml:space="preserve"> </t>
  </si>
  <si>
    <t>DIČ:</t>
  </si>
  <si>
    <t>Zhotovitel: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</si>
  <si>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</si>
  <si>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</si>
  <si>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</si>
  <si>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</si>
  <si>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</si>
  <si>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</si>
  <si>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</si>
  <si>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</si>
  <si>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</si>
  <si>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</si>
  <si>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</si>
  <si>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</si>
  <si>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</si>
  <si>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</si>
  <si>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</si>
  <si>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</si>
  <si>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</si>
  <si>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</si>
  <si>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</si>
  <si>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</si>
  <si>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</si>
  <si>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</si>
  <si>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</si>
  <si>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stavby celkem</t>
  </si>
  <si>
    <t>MR 2022-23-1</t>
  </si>
  <si>
    <t>STA</t>
  </si>
  <si>
    <t>MR 2022-23-2</t>
  </si>
  <si>
    <t>MR 2022-23-3</t>
  </si>
  <si>
    <t>MR 2022-23-4</t>
  </si>
  <si>
    <t>MR 2022-23-5</t>
  </si>
  <si>
    <t>VRN.01</t>
  </si>
  <si>
    <t>KRYCÍ LIST SOUPISU PRACÍ</t>
  </si>
  <si>
    <t>Objekt:</t>
  </si>
  <si>
    <t>2</t>
  </si>
  <si>
    <t>42</t>
  </si>
  <si>
    <t>REKAPITULACE ČLENĚNÍ SOUPISU PRACÍ</t>
  </si>
  <si>
    <t>Kód dílu - Popis</t>
  </si>
  <si>
    <t>Cena celkem [CZK]</t>
  </si>
  <si>
    <t>HSV - Práce a dodávky HSV</t>
  </si>
  <si>
    <t xml:space="preserve">    18 - Zemní práce - povrchové úpravy terénu</t>
  </si>
  <si>
    <t xml:space="preserve">    D1 - Výsadba stromů</t>
  </si>
  <si>
    <t xml:space="preserve">      998 - Přesun hmot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</si>
  <si>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</si>
  <si>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</si>
  <si>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</si>
  <si>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</si>
  <si>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</si>
  <si>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</si>
  <si>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</si>
  <si>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D</t>
  </si>
  <si>
    <t>HSV</t>
  </si>
  <si>
    <t>Práce a dodávky HSV</t>
  </si>
  <si>
    <t>18</t>
  </si>
  <si>
    <t>Zemní práce - povrchové úpravy terénu</t>
  </si>
  <si>
    <t>1</t>
  </si>
  <si>
    <t>K</t>
  </si>
  <si>
    <t>183101315</t>
  </si>
  <si>
    <t>Hloubení jamek pro vysazování rostlin v zemině tř.1 až 4 s výměnou půdy z 100% v rovině nebo na svahu do 1:5, objemu přes 0,125 do 0,40 m3</t>
  </si>
  <si>
    <t>kus</t>
  </si>
  <si>
    <t>CS ÚRS 2022 01</t>
  </si>
  <si>
    <t>Online PSC</t>
  </si>
  <si>
    <t>https://podminky.urs.cz/item/CS_URS_2022_01/183101315</t>
  </si>
  <si>
    <t>VV</t>
  </si>
  <si>
    <t>Součet</t>
  </si>
  <si>
    <t>m3</t>
  </si>
  <si>
    <t>D1</t>
  </si>
  <si>
    <t>Výsadba stromů</t>
  </si>
  <si>
    <t>3</t>
  </si>
  <si>
    <t>4</t>
  </si>
  <si>
    <t>M</t>
  </si>
  <si>
    <t>5</t>
  </si>
  <si>
    <t>184102116</t>
  </si>
  <si>
    <t>Výsadba dřeviny s balem do jamky se zalitím v rovině a svahu do 1:5 D balu do 0,8 m</t>
  </si>
  <si>
    <t>CS URS 2022 01</t>
  </si>
  <si>
    <t>6</t>
  </si>
  <si>
    <t>184215133</t>
  </si>
  <si>
    <t>Ukotvení dřeviny kůly třemi kůly, délky přes 2 do 3 m</t>
  </si>
  <si>
    <t>7</t>
  </si>
  <si>
    <t>60591257</t>
  </si>
  <si>
    <t>kůl vyvazovací dřevěný impregnovaný D 8cm dl 3m</t>
  </si>
  <si>
    <t>Příčky (9ks / strom)</t>
  </si>
  <si>
    <t>R položka</t>
  </si>
  <si>
    <t>9</t>
  </si>
  <si>
    <t>R.2</t>
  </si>
  <si>
    <t>Popruh (1,5bm/strom)</t>
  </si>
  <si>
    <t>bm</t>
  </si>
  <si>
    <t>10</t>
  </si>
  <si>
    <t>R.3</t>
  </si>
  <si>
    <t>ochranný nátěr kmene proti škodám způsobeným teplotními vlivy</t>
  </si>
  <si>
    <t>kg</t>
  </si>
  <si>
    <t>11</t>
  </si>
  <si>
    <t>R.4</t>
  </si>
  <si>
    <t>12</t>
  </si>
  <si>
    <t>R.5</t>
  </si>
  <si>
    <t>půdní kondicionér- strom v rostlém terénu</t>
  </si>
  <si>
    <t>13</t>
  </si>
  <si>
    <t>184911431</t>
  </si>
  <si>
    <t>Mulčování vysazených rostlin mulčovací kůrou, tl. přes 100 do 150 mm v rovině nebo na svahu do 1:5</t>
  </si>
  <si>
    <t>m2</t>
  </si>
  <si>
    <t>14</t>
  </si>
  <si>
    <t>10391100</t>
  </si>
  <si>
    <t>kůra mulčovací VL</t>
  </si>
  <si>
    <t>15</t>
  </si>
  <si>
    <t>R.6</t>
  </si>
  <si>
    <t>185802114</t>
  </si>
  <si>
    <t>Hnojení půdy umělým hnojivem k jednotlivým rostlinám v rovině a svahu do 1:5 (4 tablety = 40g / strom) (stromy s balem)</t>
  </si>
  <si>
    <t>t</t>
  </si>
  <si>
    <t>25191155</t>
  </si>
  <si>
    <t>hnojivo průmyslové</t>
  </si>
  <si>
    <t>185804311</t>
  </si>
  <si>
    <t>Zalití rostlin vodou plocha do 20 m2 (100l/strom) (stromy s balem)</t>
  </si>
  <si>
    <t>Voda pro zálivku (100l/strom)  (stromy s balem)</t>
  </si>
  <si>
    <t>184806111</t>
  </si>
  <si>
    <t>ks</t>
  </si>
  <si>
    <t>P</t>
  </si>
  <si>
    <t>Poznámka k položce:
Poznámka k položce: Rostlinný materiál vč. dovozu</t>
  </si>
  <si>
    <t>185851121</t>
  </si>
  <si>
    <t>Dovoz vody pro zálivku rostlin na vzdálenost do 1000 m</t>
  </si>
  <si>
    <t>Vytýčení výsadeb</t>
  </si>
  <si>
    <t>hod</t>
  </si>
  <si>
    <t>998</t>
  </si>
  <si>
    <t>Přesun hmot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</si>
  <si>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</si>
  <si>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</si>
  <si>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</si>
  <si>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</si>
  <si>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</si>
  <si>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998231311</t>
  </si>
  <si>
    <t>Přesun hmot pro sadovnické a krajinářské úpravy - strojně dopravní vzdálenost do 5000 m</t>
  </si>
  <si>
    <t>43</t>
  </si>
  <si>
    <t xml:space="preserve">    1 - Zemní práce</t>
  </si>
  <si>
    <t>Zemní práce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</si>
  <si>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</si>
  <si>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</si>
  <si>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https://podminky.urs.cz/item/CS_URS_2022_01/181111121</t>
  </si>
  <si>
    <t>183111113</t>
  </si>
  <si>
    <t>Hloubení jamek pro vysazování rostlin v zemině tř.1 až 4 bez výměny půdy v rovině nebo na svahu do 1:5, objemu přes 0,005 do 0,01 m3</t>
  </si>
  <si>
    <t>https://podminky.urs.cz/item/CS_URS_2022_01/183111113</t>
  </si>
  <si>
    <t>183205111</t>
  </si>
  <si>
    <t>Založení záhonu pro výsadbu rostlin v rovině nebo na svahu do 1:5 v zemině tř. 1 až 2</t>
  </si>
  <si>
    <t>https://podminky.urs.cz/item/CS_URS_2022_01/183205111</t>
  </si>
  <si>
    <t>183211322</t>
  </si>
  <si>
    <t>Výsadba květin do připravené půdy se zalitím do připravené půdy, se zalitím květin krytokořenných o průměru kontejneru přes 80 do 120 mm</t>
  </si>
  <si>
    <t>https://podminky.urs.cz/item/CS_URS_2022_01/183211322</t>
  </si>
  <si>
    <t>183403131</t>
  </si>
  <si>
    <t>Obdělání půdy rytím půdy hl. do 200 mm v zemině tř. 1 až 2 v rovině nebo na svahu do 1:5</t>
  </si>
  <si>
    <t>https://podminky.urs.cz/item/CS_URS_2022_01/183403131</t>
  </si>
  <si>
    <t>184802111</t>
  </si>
  <si>
    <t>Chemické odplevelení půdy před založením kultury, trávníku nebo zpevněných ploch o výměře jednotlivě přes 20 m2 v rovině nebo na svahu do 1:5 postřikem na široko</t>
  </si>
  <si>
    <t>https://podminky.urs.cz/item/CS_URS_2022_01/184802111</t>
  </si>
  <si>
    <t>184911431.</t>
  </si>
  <si>
    <t>R-1</t>
  </si>
  <si>
    <t>Totální herbicid (5l/ha)</t>
  </si>
  <si>
    <t>l</t>
  </si>
  <si>
    <t>R.-2</t>
  </si>
  <si>
    <t>Voda pro chemický postřik (cca200l/ha)</t>
  </si>
  <si>
    <t>58344121-1</t>
  </si>
  <si>
    <t>185802113</t>
  </si>
  <si>
    <t>Hnojení půdy nebo trávníku v rovině nebo na svahu do 1:5 umělým hnojivem na široko</t>
  </si>
  <si>
    <t>https://podminky.urs.cz/item/CS_URS_2022_01/185802113</t>
  </si>
  <si>
    <t>R-3</t>
  </si>
  <si>
    <t xml:space="preserve">hnojivo </t>
  </si>
  <si>
    <t>185804111</t>
  </si>
  <si>
    <t>Ošetření vysazených květin jednorázové v rovině</t>
  </si>
  <si>
    <t>https://podminky.urs.cz/item/CS_URS_2022_01/185804111</t>
  </si>
  <si>
    <t>185804312</t>
  </si>
  <si>
    <t>Zalití rostlin vodou plochy záhonů jednotlivě přes 20 m2</t>
  </si>
  <si>
    <t>https://podminky.urs.cz/item/CS_URS_2022_01/185804312</t>
  </si>
  <si>
    <t>https://podminky.urs.cz/item/CS_URS_2022_01/185851121</t>
  </si>
  <si>
    <t>1  rostlina 1 l</t>
  </si>
  <si>
    <t xml:space="preserve">Voda pro zálivku </t>
  </si>
  <si>
    <t>D3</t>
  </si>
  <si>
    <t>Výsadba trvalek</t>
  </si>
  <si>
    <t>183204113</t>
  </si>
  <si>
    <t>Výsadba cibulí</t>
  </si>
  <si>
    <t>Centranthus ruber ´Albus´</t>
  </si>
  <si>
    <t>Salvia nemorosa ´Adrian´ /´Schneehugel´</t>
  </si>
  <si>
    <t>Salvia nemorosa ´Caradona´</t>
  </si>
  <si>
    <t>Nepata faassennii"Snowflake"</t>
  </si>
  <si>
    <t>Gaura lindheimeri</t>
  </si>
  <si>
    <t>Geranium cantabrigienze ´Biokovo´</t>
  </si>
  <si>
    <t>Dianthus carthusianorum</t>
  </si>
  <si>
    <t>Deschampsia caespitosa ´Palava´</t>
  </si>
  <si>
    <t>Stipa tenuissima</t>
  </si>
  <si>
    <t>Sesleria autumnalis</t>
  </si>
  <si>
    <t>R-32</t>
  </si>
  <si>
    <t>Tulipa ´Ivory Floradale´</t>
  </si>
  <si>
    <t>Tulipa ´Queen of Night´</t>
  </si>
  <si>
    <t>Tulipa ´Dorgone´</t>
  </si>
  <si>
    <t>Allium ´Mount Everest´</t>
  </si>
  <si>
    <t>D4</t>
  </si>
  <si>
    <t>Plošná úprava terénu hornina tř 1 - 4 nerovnosti do +/-150 mm v rovinně a svahu do 1:5 (včetně urovnání povrchu)</t>
  </si>
  <si>
    <t>CU URS 2022 01</t>
  </si>
  <si>
    <t>184802111.1</t>
  </si>
  <si>
    <t>Chemické odplevelení před založením kultury nad 20 m2 postřikem na široko v rovině a svahu do 1:5</t>
  </si>
  <si>
    <t>Totální herbicid</t>
  </si>
  <si>
    <t>Voda pro chemický postřik</t>
  </si>
  <si>
    <t>D5</t>
  </si>
  <si>
    <t>181411131</t>
  </si>
  <si>
    <t>Založení parkového trávníku výsevem v rovině a ve svahu do 1:5 do 1000m2</t>
  </si>
  <si>
    <t>183403114</t>
  </si>
  <si>
    <t>183403152</t>
  </si>
  <si>
    <t>Obdělání půdy vláčením v rovině a svahu do 1:5 (provedeno 3x)</t>
  </si>
  <si>
    <t>183403153</t>
  </si>
  <si>
    <t>Obdělání půdy hrabáním v rovině a svahu do 1:5 (provedeno 3x)</t>
  </si>
  <si>
    <t>183403161</t>
  </si>
  <si>
    <t>Obdělání půdy válením v rovině a svahu do 1:5 (provedeno 2X)</t>
  </si>
  <si>
    <t>D6</t>
  </si>
  <si>
    <t>ha</t>
  </si>
  <si>
    <t>D7</t>
  </si>
  <si>
    <t>Zajištění výsadeb po dobu pěti let - stromy, smíšené výsadby</t>
  </si>
  <si>
    <t>185851111.1</t>
  </si>
  <si>
    <t>Dovoz vody pro zálivku rostlin na vzdálenost do 6000 m</t>
  </si>
  <si>
    <t>185804213</t>
  </si>
  <si>
    <t>Vypletí dřevin soliterních s naložením a odvozem odpadu (2x ročně, celkem 10x)</t>
  </si>
  <si>
    <t>184805312</t>
  </si>
  <si>
    <t>Řez výchovný, alejové stromy do 6m</t>
  </si>
  <si>
    <t>184202112</t>
  </si>
  <si>
    <t>Kontrola úvazků a kotvení s výměnou kůlů a zhotovení nové bandáže kmene 1x ročně (u 10% stromů)</t>
  </si>
  <si>
    <t>185804312.3</t>
  </si>
  <si>
    <t>Zalití rostlin vodou 10 x za 3 roky (stromy 50l/kus)</t>
  </si>
  <si>
    <t>184921096</t>
  </si>
  <si>
    <t>Dosypávka mulče ( vrstva 10 cm) 1x ve 3. roce (u cca 10% výsadeb)</t>
  </si>
  <si>
    <t>185804211</t>
  </si>
  <si>
    <t>Vypletí záhonu květin (celkem 4x)</t>
  </si>
  <si>
    <t>185804252</t>
  </si>
  <si>
    <t>Odstranění odkvetlých a odumřelých částí rostlin s naložením a odvozem do 20km (celkem 4x)</t>
  </si>
  <si>
    <t>Kůly frézované  do 3m (3ks/strom)</t>
  </si>
  <si>
    <t>Příčky</t>
  </si>
  <si>
    <t>Popruh ( 1,5 bm/strom)</t>
  </si>
  <si>
    <t>Drcená borka vč. dovozu (vrstva 0,1m)</t>
  </si>
  <si>
    <t>Postřik proti škůdcům pesticidem - vše, 1x za 3 roky ( 25%)</t>
  </si>
  <si>
    <t>Postřik proti houbovým chorobám - vše, 1x za 3 roky</t>
  </si>
  <si>
    <t>998231311-1</t>
  </si>
  <si>
    <t>soub</t>
  </si>
  <si>
    <t>111151111</t>
  </si>
  <si>
    <t>https://podminky.urs.cz/item/CS_URS_2022_01/111151111</t>
  </si>
  <si>
    <t>185803105</t>
  </si>
  <si>
    <t>Shrabání pokoseného porostu a organických naplavenin s odvozem do 20 km travního porostu</t>
  </si>
  <si>
    <t>https://podminky.urs.cz/item/CS_URS_2022_01/185803105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</si>
  <si>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</si>
  <si>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</si>
  <si>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</si>
  <si>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</si>
  <si>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</si>
  <si>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</si>
  <si>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031203000</t>
  </si>
  <si>
    <t>Terénní úpravy pro zařízení staveniště</t>
  </si>
  <si>
    <t>Kč</t>
  </si>
  <si>
    <t>https://podminky.urs.cz/item/CS_URS_2022_01/031203000</t>
  </si>
  <si>
    <t>032903000</t>
  </si>
  <si>
    <t>Náklady na provoz a údržbu vybavení staveniště</t>
  </si>
  <si>
    <t>https://podminky.urs.cz/item/CS_URS_2022_01/032903000</t>
  </si>
  <si>
    <t>033103000</t>
  </si>
  <si>
    <t>Připojení energií</t>
  </si>
  <si>
    <t>https://podminky.urs.cz/item/CS_URS_2022_01/033103000</t>
  </si>
  <si>
    <t>034303000</t>
  </si>
  <si>
    <t>Dopravní značení na staveništi</t>
  </si>
  <si>
    <t>https://podminky.urs.cz/item/CS_URS_2022_01/034303000</t>
  </si>
  <si>
    <t>039103000</t>
  </si>
  <si>
    <t>Rozebrání, bourání a odvoz zařízení staveniště</t>
  </si>
  <si>
    <t>https://podminky.urs.cz/item/CS_URS_2022_01/039103000</t>
  </si>
  <si>
    <t>039203000</t>
  </si>
  <si>
    <t>Úprava terénu po zrušení zařízení staveniště</t>
  </si>
  <si>
    <t>https://podminky.urs.cz/item/CS_URS_2022_01/039203000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</si>
  <si>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</si>
  <si>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</si>
  <si>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</si>
  <si>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</si>
  <si>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</si>
  <si>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</si>
  <si>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</si>
  <si>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</si>
  <si>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</si>
  <si>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</si>
  <si>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</si>
  <si>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</si>
  <si>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</si>
  <si>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</si>
  <si>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</si>
  <si>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</si>
  <si>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</si>
  <si>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</si>
  <si>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</si>
  <si>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</si>
  <si>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</si>
  <si>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</si>
  <si>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</si>
  <si>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</si>
  <si>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</si>
  <si>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</si>
  <si>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</si>
  <si>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</si>
  <si>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</si>
  <si>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</si>
  <si>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</si>
  <si>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</si>
  <si>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</si>
  <si>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</si>
  <si>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</si>
  <si>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</si>
  <si>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</si>
  <si>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</si>
  <si>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</si>
  <si>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</si>
  <si>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</si>
  <si>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</si>
  <si>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</si>
  <si>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</si>
  <si>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</si>
  <si>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</si>
  <si>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</si>
  <si>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</si>
  <si>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</si>
  <si>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</si>
  <si>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</si>
  <si>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</si>
  <si>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</si>
  <si>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</si>
  <si>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</si>
  <si>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</si>
  <si>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</si>
  <si>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</si>
  <si>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</si>
  <si>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</si>
  <si>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</si>
  <si>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</si>
  <si>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</si>
  <si>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</si>
  <si>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</si>
  <si>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</si>
  <si>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</si>
  <si>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</si>
  <si>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</si>
  <si>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</si>
  <si>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</si>
  <si>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</si>
  <si>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</si>
  <si>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</si>
  <si>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</si>
  <si>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</si>
  <si>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</si>
  <si>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</si>
  <si>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</si>
  <si>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</si>
  <si>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</si>
  <si>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</si>
  <si>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</si>
  <si>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</si>
  <si>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</si>
  <si>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</si>
  <si>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</si>
  <si>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</si>
  <si>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</si>
  <si>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</si>
  <si>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</si>
  <si>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</si>
  <si>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</si>
  <si>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</si>
  <si>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</si>
  <si>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</si>
  <si>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</si>
  <si>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</si>
  <si>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</si>
  <si>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</si>
  <si>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</si>
  <si>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</si>
  <si>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</si>
  <si>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</si>
  <si>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</si>
  <si>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</si>
  <si>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</si>
  <si>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</si>
  <si>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</si>
  <si>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</si>
  <si>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</si>
  <si>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</si>
  <si>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</si>
  <si>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</si>
  <si>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</si>
  <si>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</si>
  <si>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</si>
  <si>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</si>
  <si>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</si>
  <si>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</si>
  <si>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</si>
  <si>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</si>
  <si>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</si>
  <si>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</si>
  <si>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</si>
  <si>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</si>
  <si>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</si>
  <si>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</si>
  <si>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</si>
  <si>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</si>
  <si>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</si>
  <si>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</si>
  <si>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</si>
  <si>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</si>
  <si>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</si>
  <si>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</si>
  <si>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</si>
  <si>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</si>
  <si>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</si>
  <si>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</si>
  <si>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</si>
  <si>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</si>
  <si>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</si>
  <si>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</si>
  <si>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</si>
  <si>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</si>
  <si>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</si>
  <si>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</si>
  <si>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</si>
  <si>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</si>
  <si>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</si>
  <si>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</si>
  <si>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</si>
  <si>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</si>
  <si>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</si>
  <si>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</si>
  <si>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</si>
  <si>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</si>
  <si>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</si>
  <si>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</si>
  <si>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</si>
  <si>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</si>
  <si>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</si>
  <si>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</si>
  <si>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</si>
  <si>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</si>
  <si>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</si>
  <si>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</si>
  <si>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</si>
  <si>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</si>
  <si>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</si>
  <si>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</si>
  <si>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</si>
  <si>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</si>
  <si>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</si>
  <si>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</si>
  <si>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</si>
  <si>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</si>
  <si>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</si>
  <si>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</si>
  <si>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</si>
  <si>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</si>
  <si>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</si>
  <si>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</si>
  <si>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</si>
  <si>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</si>
  <si>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Zajištění výsadeb po dobu pěti let </t>
  </si>
  <si>
    <t>VRN.01 - Vedlejší rozpočtové náklady</t>
  </si>
  <si>
    <t>19*0,04 'Přepočtené koeficientem množství</t>
  </si>
  <si>
    <t>Redukční řez korun stromů po výsadbě (pouze listnáče)</t>
  </si>
  <si>
    <t>Tilia platyphyllos 16/18</t>
  </si>
  <si>
    <t>MR 2022-23-1 - Vegetační úpravy výsadba stromů- 19ks</t>
  </si>
  <si>
    <t>MR 2022-23-2 - Výsadba keřů, trvalek, plošná úprava</t>
  </si>
  <si>
    <t>Substrát na vylepšení půdy (vrstva 5 cm )plošně</t>
  </si>
  <si>
    <t xml:space="preserve">    D2 - výsadba keřů</t>
  </si>
  <si>
    <t>Výsadba keřů</t>
  </si>
  <si>
    <t>183101113</t>
  </si>
  <si>
    <t>Jamky pro výsadbu bez výměny půdy horniny tř 1-4 objem do 0,05 m3 v rovině a svahu do 1:5</t>
  </si>
  <si>
    <t>183101114</t>
  </si>
  <si>
    <t>Jamky pro výsadbu bez výměny půdy horniny tř 1-4 objem do 0,125 m3 v rovině a svahu do 1:5</t>
  </si>
  <si>
    <t>184102111</t>
  </si>
  <si>
    <t>Výsadba dřeviny s balem do jamky se zalitím v rovině a svahu do 1:5 D balu do 0,2 m (nižší sazenice)</t>
  </si>
  <si>
    <t>184102112</t>
  </si>
  <si>
    <t>Výsadba dřeviny s balem do jamky se zalitím v rovině a svahu do 1:5 D balu do 0,3 m (vyšší sazenice)</t>
  </si>
  <si>
    <t>185802114.1</t>
  </si>
  <si>
    <t>Hnojení půdy umělým hnojivem k jednotlivým rostlinám v rovině a svahu do 1:5 (2 tablety = 20g / keř)</t>
  </si>
  <si>
    <t>Tablety hnojiva (2 ks / keř) (váha tablety 10g)</t>
  </si>
  <si>
    <t>Voda pro zálivku rostlin (10l/keř)</t>
  </si>
  <si>
    <t>Poznámka k položce:
Rostlinný materiál</t>
  </si>
  <si>
    <t>vyšší keře vel. 60-80</t>
  </si>
  <si>
    <t>nižší keře vel.  30 - 40</t>
  </si>
  <si>
    <t>Výsadba popínavých rostlin</t>
  </si>
  <si>
    <t>185802114.2</t>
  </si>
  <si>
    <t>Hnojení půdy umělým hnojivem k jednotlivým rostlinám v rovině a svahu do 1:5 (1 tableta = 10g, 1 tableta/ rostlina)</t>
  </si>
  <si>
    <t>Tablety hnojiva (1ks /rostlinu) váha tablety 10g</t>
  </si>
  <si>
    <t>Voda pro zálivku rostlin  (1l / rostlina)</t>
  </si>
  <si>
    <t>popínavky hrnkované</t>
  </si>
  <si>
    <t>Parthenocissus quinquefolia</t>
  </si>
  <si>
    <t>Aster Novi-belgii</t>
  </si>
  <si>
    <t>Crocus - mix</t>
  </si>
  <si>
    <t>Narcissus ´Dutch Master</t>
  </si>
  <si>
    <t>Narcissus ´Mount Hood´</t>
  </si>
  <si>
    <t>Colchicum autumnale</t>
  </si>
  <si>
    <t>Chionodoxa - bílá + modrá</t>
  </si>
  <si>
    <t>Allium aflatuense</t>
  </si>
  <si>
    <t>Taxus x media Hillii</t>
  </si>
  <si>
    <t>Carpinus betulus</t>
  </si>
  <si>
    <t>Rosa Kordes ´Caramella´</t>
  </si>
  <si>
    <t>Rosa Kordes ´Weisse Wolke´</t>
  </si>
  <si>
    <t>Rosa Kordes ´Schlos Eutin´</t>
  </si>
  <si>
    <t>Hedera helix</t>
  </si>
  <si>
    <t>travino bylinné osivo - 96% travin, 3,5% bylin, 0,5% jetelovin -  výsev 10-15g/m2</t>
  </si>
  <si>
    <t xml:space="preserve">Založení travino bylinného trávníku </t>
  </si>
  <si>
    <t>Založen květnaté louky</t>
  </si>
  <si>
    <t>181411121</t>
  </si>
  <si>
    <t>Založení lučního trávníku výsevem v rovině a ve svahu do 1:5 do 1000m2</t>
  </si>
  <si>
    <t>Obdělání půdy vláčením v rovině a svahu do 1:5 (provedeno 2x)</t>
  </si>
  <si>
    <t>Obdělání půdy hrabáním v rovině a svahu do 1:5 (provedeno 2x)</t>
  </si>
  <si>
    <t>Obdělání půdy válením v rovině a svahu do 1:5 (provedeno 2x)</t>
  </si>
  <si>
    <t>travní osivo - květnatá louka (výsev 2g/m2) pro slunná a polostinná stanoviště se středními vláhovými poměry (SMĚS 80% BYLINY + 20% TRAVINY)</t>
  </si>
  <si>
    <t xml:space="preserve">MR 2022-23-3 - Založení travnatých ploch </t>
  </si>
  <si>
    <t>MR 2022-23-4 - Následná pětiletá peče o výsadby</t>
  </si>
  <si>
    <t>185804312.4</t>
  </si>
  <si>
    <t>Zalití rostlin vodou 3 x v 1. roce (keře 5l/kus, trvalky 1l/kus)</t>
  </si>
  <si>
    <t xml:space="preserve">Voda pro zálivku rostlin </t>
  </si>
  <si>
    <t>Odstranění úvazků a kotvení vysazených stromů v 5. roce po vysadbě</t>
  </si>
  <si>
    <t>MR 2022-23-5 - Následná 5 -letá peče  o trávnaté plochy</t>
  </si>
  <si>
    <t>Pokosení trávníku při souvislé ploše do 1000 m2 v rovině nebo svahu do 1:5</t>
  </si>
  <si>
    <t>"plocha 1050*4*5   celkem =21000 m2</t>
  </si>
  <si>
    <t>Vegetační úpravy výsadba stromů</t>
  </si>
  <si>
    <t>Výsadba trvalek, keřů, popínavých rostlin</t>
  </si>
  <si>
    <t>Založení travnatých ploch</t>
  </si>
  <si>
    <t>Následná pětiletá peče o výsadby</t>
  </si>
  <si>
    <t>Následná pětiletá peče  o trávnaté plochy</t>
  </si>
  <si>
    <t>R.8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</si>
  <si>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</si>
  <si>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</si>
  <si>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</si>
  <si>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</si>
  <si>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</si>
  <si>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</si>
  <si>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</si>
  <si>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</si>
  <si>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</si>
  <si>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</si>
  <si>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</si>
  <si>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</si>
  <si>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</si>
  <si>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</si>
  <si>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</si>
  <si>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</si>
  <si>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</si>
  <si>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</si>
  <si>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</si>
  <si>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</si>
  <si>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</si>
  <si>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</si>
  <si>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</si>
  <si>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</si>
  <si>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</si>
  <si>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</si>
  <si>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</si>
  <si>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</si>
  <si>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R-33</t>
  </si>
  <si>
    <t>R-34</t>
  </si>
  <si>
    <t>R-35</t>
  </si>
  <si>
    <t>R-36</t>
  </si>
  <si>
    <t>R-37</t>
  </si>
  <si>
    <t>D2</t>
  </si>
  <si>
    <t xml:space="preserve">    D3 - Výsadba popínavých rostlin</t>
  </si>
  <si>
    <t xml:space="preserve">    D4 - Výsadba trvalek</t>
  </si>
  <si>
    <t xml:space="preserve">    D5 - Plošná úprava terénu před založením trávnnatých ploch</t>
  </si>
  <si>
    <t xml:space="preserve">    D6 - Založení travino bylinného trávníku </t>
  </si>
  <si>
    <t xml:space="preserve">    D7 - Založení květnaté louky</t>
  </si>
  <si>
    <t xml:space="preserve">    D8 - Zajištění výsadeb po dobu pěti let - stromy, smíšené výsadby</t>
  </si>
  <si>
    <t>D8</t>
  </si>
  <si>
    <t xml:space="preserve">    D9 - Zajištění výsadeb po dobu pěti let </t>
  </si>
  <si>
    <t>183101115</t>
  </si>
  <si>
    <t>15*0,15 'Přepočtené koeficientem množství</t>
  </si>
  <si>
    <t xml:space="preserve">Hloubení jamky pro výsadbu bez výměny půdy horniny tř 1-4 objem do 0,4 m3 v rovině a svahu do 1:5 </t>
  </si>
  <si>
    <t>188*0,03 'Přepočtené koeficientem množství</t>
  </si>
  <si>
    <t>Mulčování vysazených rostlin mulčovací borkou tl. přes 100 do 150 mm v rovině nebo na svahu do 1:5</t>
  </si>
  <si>
    <t xml:space="preserve">mulč </t>
  </si>
  <si>
    <t>184806185</t>
  </si>
  <si>
    <t>řez růží - jednou ročně</t>
  </si>
  <si>
    <t>řez  růží pnoucích - jednou ročně</t>
  </si>
  <si>
    <t>184806187</t>
  </si>
  <si>
    <t>Řez a tvarování živých plotů a stěn se složením odpadu na hromady, naložením na dopravní prostředek, odvozm do 20km se složením, přímých, výšky přes 80 do 1,5m, šířky do 1m</t>
  </si>
  <si>
    <t>184803112</t>
  </si>
  <si>
    <t>Ing. Aneta Večeřová, Ing. Petra Morysková</t>
  </si>
  <si>
    <t>Obdělání půdy kultivátorováním v rovině a svahu do 1:5 (provedeno 4x 1291*4)</t>
  </si>
  <si>
    <t>Obdělání půdy kultivátorováním v rovině a svahu do 1:5 (provedeno 2x 373*2)</t>
  </si>
  <si>
    <t>Plošná úprava terénu před založením trávníku - celkem 1664m2</t>
  </si>
  <si>
    <t>"výkop " 60</t>
  </si>
  <si>
    <t>"dopočet do 5 km "60*5</t>
  </si>
  <si>
    <t>Vyhrabání trávníku s uložením shrabků na hromady, naložením na dopravní prostředek, odvozem do 20 km a se složením v rovině nebo svaho do 1:5 - 1x ročně 1291m2</t>
  </si>
  <si>
    <t>treláž pro popínavou rostlinu - dřevo 900x180cm</t>
  </si>
  <si>
    <t>kotvení treláže - zemní ocelový vrut100x900 typ U</t>
  </si>
  <si>
    <t>soub.</t>
  </si>
  <si>
    <t>instalace zemních kotevních vrutů s montáží dřevěné treláže</t>
  </si>
  <si>
    <t>Šlapanice</t>
  </si>
  <si>
    <t>Rozšíření hřbitova Šlapanice - Sadové úpravy</t>
  </si>
  <si>
    <t>R.1</t>
  </si>
  <si>
    <t>R.7</t>
  </si>
  <si>
    <t>R-38</t>
  </si>
  <si>
    <t>R-39</t>
  </si>
  <si>
    <t>R-40</t>
  </si>
  <si>
    <t>Ing. Petra Morysková</t>
  </si>
  <si>
    <t>Město Šlapanice</t>
  </si>
  <si>
    <t>00282651</t>
  </si>
  <si>
    <t>Doplňte údaj</t>
  </si>
  <si>
    <t>Počet dřevin- výkop do 1 m3</t>
  </si>
  <si>
    <t>strukturní pěstební substrát 4 pole 5*5*0,6=15m3</t>
  </si>
  <si>
    <t>19*4 'Přepočtené koeficientem množství</t>
  </si>
  <si>
    <t>Rosa Kordes ´Sunny Siluetta´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</si>
</sst>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8"/>
      <name val="Arial CE"/>
      <family val="2"/>
    </font>
    <font>
      <sz val="9"/>
      <name val="Trebuchet MS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 CE"/>
      <family val="2"/>
    </font>
    <font>
      <sz val="9"/>
      <color theme="1"/>
      <name val="Arial CE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1" xfId="0" applyBorder="1"/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4" xfId="0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 applyProtection="1">
      <alignment vertical="center" wrapText="1"/>
      <protection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6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6" fontId="25" fillId="0" borderId="0" xfId="0" applyNumberFormat="1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0" xfId="0" applyFont="1" applyAlignment="1">
      <alignment vertical="top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32" fillId="0" borderId="17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6" fillId="0" borderId="18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1" fillId="0" borderId="0" xfId="0" applyFont="1" applyAlignment="1">
      <alignment vertical="top"/>
    </xf>
    <xf numFmtId="49" fontId="31" fillId="0" borderId="0" xfId="0" applyNumberFormat="1" applyFont="1" applyAlignment="1">
      <alignment horizontal="left" vertical="center"/>
    </xf>
    <xf numFmtId="0" fontId="0" fillId="0" borderId="18" xfId="0" applyBorder="1" applyAlignment="1">
      <alignment vertical="top"/>
    </xf>
    <xf numFmtId="0" fontId="30" fillId="0" borderId="18" xfId="0" applyFont="1" applyBorder="1" applyAlignment="1">
      <alignment horizontal="left"/>
    </xf>
    <xf numFmtId="0" fontId="36" fillId="0" borderId="18" xfId="0" applyFont="1" applyBorder="1"/>
    <xf numFmtId="0" fontId="28" fillId="0" borderId="15" xfId="0" applyFont="1" applyBorder="1" applyAlignment="1">
      <alignment vertical="top"/>
    </xf>
    <xf numFmtId="0" fontId="28" fillId="0" borderId="16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" fontId="39" fillId="0" borderId="0" xfId="0" applyNumberFormat="1" applyFont="1"/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66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166" fontId="40" fillId="0" borderId="11" xfId="0" applyNumberFormat="1" applyFont="1" applyBorder="1" applyAlignment="1" applyProtection="1">
      <alignment vertical="center"/>
      <protection locked="0"/>
    </xf>
    <xf numFmtId="4" fontId="40" fillId="0" borderId="11" xfId="0" applyNumberFormat="1" applyFont="1" applyBorder="1" applyAlignment="1" applyProtection="1">
      <alignment vertical="center"/>
      <protection locked="0"/>
    </xf>
    <xf numFmtId="0" fontId="0" fillId="0" borderId="0" xfId="0"/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20" applyFont="1" applyFill="1" applyAlignment="1" applyProtection="1">
      <alignment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166" fontId="2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66" fontId="25" fillId="0" borderId="0" xfId="0" applyNumberFormat="1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166" fontId="26" fillId="0" borderId="11" xfId="0" applyNumberFormat="1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166" fontId="0" fillId="0" borderId="11" xfId="0" applyNumberFormat="1" applyFill="1" applyBorder="1" applyAlignment="1" applyProtection="1">
      <alignment vertical="center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166" fontId="44" fillId="0" borderId="11" xfId="0" applyNumberFormat="1" applyFont="1" applyBorder="1" applyAlignment="1" applyProtection="1">
      <alignment vertical="center"/>
      <protection locked="0"/>
    </xf>
    <xf numFmtId="4" fontId="44" fillId="0" borderId="11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14" fontId="4" fillId="0" borderId="0" xfId="0" applyNumberFormat="1" applyFont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0" xfId="0"/>
    <xf numFmtId="0" fontId="28" fillId="0" borderId="11" xfId="0" applyFont="1" applyBorder="1" applyAlignment="1" applyProtection="1">
      <alignment horizontal="center" vertical="center"/>
      <protection locked="0"/>
    </xf>
    <xf numFmtId="4" fontId="28" fillId="0" borderId="11" xfId="0" applyNumberFormat="1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66" fontId="28" fillId="0" borderId="11" xfId="0" applyNumberFormat="1" applyFont="1" applyBorder="1" applyAlignment="1" applyProtection="1">
      <alignment vertical="center"/>
      <protection locked="0"/>
    </xf>
    <xf numFmtId="0" fontId="0" fillId="0" borderId="0" xfId="0"/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/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8" fillId="0" borderId="11" xfId="0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66" fontId="28" fillId="0" borderId="11" xfId="0" applyNumberFormat="1" applyFont="1" applyBorder="1" applyAlignment="1" applyProtection="1">
      <alignment vertical="center"/>
      <protection locked="0"/>
    </xf>
    <xf numFmtId="4" fontId="28" fillId="0" borderId="11" xfId="0" applyNumberFormat="1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/>
    <xf numFmtId="0" fontId="0" fillId="0" borderId="11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0" fontId="47" fillId="0" borderId="0" xfId="0" applyFont="1"/>
    <xf numFmtId="0" fontId="38" fillId="0" borderId="0" xfId="0" applyFont="1" applyFill="1"/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4" fontId="39" fillId="0" borderId="0" xfId="0" applyNumberFormat="1" applyFont="1" applyFill="1"/>
    <xf numFmtId="0" fontId="40" fillId="0" borderId="11" xfId="0" applyFont="1" applyFill="1" applyBorder="1" applyAlignment="1" applyProtection="1">
      <alignment horizontal="center" vertical="center"/>
      <protection locked="0"/>
    </xf>
    <xf numFmtId="49" fontId="4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166" fontId="40" fillId="0" borderId="11" xfId="0" applyNumberFormat="1" applyFont="1" applyFill="1" applyBorder="1" applyAlignment="1" applyProtection="1">
      <alignment vertical="center"/>
      <protection locked="0"/>
    </xf>
    <xf numFmtId="4" fontId="40" fillId="0" borderId="11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 wrapText="1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49" fontId="3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166" fontId="32" fillId="0" borderId="11" xfId="0" applyNumberFormat="1" applyFont="1" applyFill="1" applyBorder="1" applyAlignment="1" applyProtection="1">
      <alignment vertical="center"/>
      <protection locked="0"/>
    </xf>
    <xf numFmtId="4" fontId="32" fillId="0" borderId="11" xfId="0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/>
    <xf numFmtId="0" fontId="9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9" fillId="0" borderId="20" xfId="0" applyFont="1" applyBorder="1"/>
    <xf numFmtId="0" fontId="19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18" fillId="0" borderId="20" xfId="0" applyNumberFormat="1" applyFont="1" applyBorder="1"/>
    <xf numFmtId="0" fontId="9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1" fillId="0" borderId="20" xfId="20" applyFont="1" applyBorder="1" applyAlignment="1" applyProtection="1">
      <alignment vertical="center" wrapText="1"/>
      <protection/>
    </xf>
    <xf numFmtId="0" fontId="2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166" fontId="24" fillId="0" borderId="20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166" fontId="25" fillId="0" borderId="20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8" fillId="3" borderId="21" xfId="0" applyFont="1" applyFill="1" applyBorder="1" applyAlignment="1">
      <alignment horizontal="left" vertical="center"/>
    </xf>
    <xf numFmtId="0" fontId="0" fillId="3" borderId="22" xfId="0" applyFill="1" applyBorder="1" applyAlignment="1">
      <alignment vertical="center"/>
    </xf>
    <xf numFmtId="0" fontId="8" fillId="3" borderId="22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4" fontId="9" fillId="4" borderId="20" xfId="0" applyNumberFormat="1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0" fontId="24" fillId="4" borderId="20" xfId="0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0" fontId="19" fillId="4" borderId="20" xfId="0" applyFont="1" applyFill="1" applyBorder="1"/>
    <xf numFmtId="4" fontId="9" fillId="4" borderId="11" xfId="0" applyNumberFormat="1" applyFont="1" applyFill="1" applyBorder="1" applyAlignment="1">
      <alignment vertical="center"/>
    </xf>
    <xf numFmtId="4" fontId="26" fillId="4" borderId="11" xfId="0" applyNumberFormat="1" applyFont="1" applyFill="1" applyBorder="1" applyAlignment="1">
      <alignment vertical="center"/>
    </xf>
    <xf numFmtId="0" fontId="19" fillId="4" borderId="0" xfId="0" applyFont="1" applyFill="1" applyBorder="1"/>
    <xf numFmtId="4" fontId="44" fillId="4" borderId="11" xfId="0" applyNumberFormat="1" applyFont="1" applyFill="1" applyBorder="1" applyAlignment="1" applyProtection="1">
      <alignment vertical="center"/>
      <protection locked="0"/>
    </xf>
    <xf numFmtId="0" fontId="19" fillId="4" borderId="0" xfId="0" applyFont="1" applyFill="1"/>
    <xf numFmtId="0" fontId="24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4" fontId="40" fillId="4" borderId="11" xfId="0" applyNumberFormat="1" applyFont="1" applyFill="1" applyBorder="1" applyAlignment="1" applyProtection="1">
      <alignment vertical="center"/>
      <protection locked="0"/>
    </xf>
    <xf numFmtId="4" fontId="0" fillId="4" borderId="11" xfId="0" applyNumberFormat="1" applyFill="1" applyBorder="1" applyAlignment="1" applyProtection="1">
      <alignment vertical="center"/>
      <protection locked="0"/>
    </xf>
    <xf numFmtId="4" fontId="28" fillId="4" borderId="11" xfId="0" applyNumberFormat="1" applyFont="1" applyFill="1" applyBorder="1" applyAlignment="1" applyProtection="1">
      <alignment vertical="center"/>
      <protection locked="0"/>
    </xf>
    <xf numFmtId="4" fontId="26" fillId="4" borderId="11" xfId="0" applyNumberFormat="1" applyFont="1" applyFill="1" applyBorder="1" applyAlignment="1">
      <alignment vertical="center"/>
    </xf>
    <xf numFmtId="4" fontId="32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/>
    <xf numFmtId="4" fontId="28" fillId="4" borderId="11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0" fontId="4" fillId="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48" fillId="0" borderId="0" xfId="0" applyFont="1"/>
    <xf numFmtId="0" fontId="4" fillId="0" borderId="0" xfId="0" applyFont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18" xfId="0" applyFont="1" applyBorder="1" applyAlignment="1">
      <alignment horizontal="left"/>
    </xf>
    <xf numFmtId="0" fontId="30" fillId="0" borderId="18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3101315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1111121" TargetMode="External" /><Relationship Id="rId2" Type="http://schemas.openxmlformats.org/officeDocument/2006/relationships/hyperlink" Target="https://podminky.urs.cz/item/CS_URS_2022_01/183111113" TargetMode="External" /><Relationship Id="rId3" Type="http://schemas.openxmlformats.org/officeDocument/2006/relationships/hyperlink" Target="https://podminky.urs.cz/item/CS_URS_2022_01/183205111" TargetMode="External" /><Relationship Id="rId4" Type="http://schemas.openxmlformats.org/officeDocument/2006/relationships/hyperlink" Target="https://podminky.urs.cz/item/CS_URS_2022_01/183211322" TargetMode="External" /><Relationship Id="rId5" Type="http://schemas.openxmlformats.org/officeDocument/2006/relationships/hyperlink" Target="https://podminky.urs.cz/item/CS_URS_2022_01/183403131" TargetMode="External" /><Relationship Id="rId6" Type="http://schemas.openxmlformats.org/officeDocument/2006/relationships/hyperlink" Target="https://podminky.urs.cz/item/CS_URS_2022_01/184802111" TargetMode="External" /><Relationship Id="rId7" Type="http://schemas.openxmlformats.org/officeDocument/2006/relationships/hyperlink" Target="https://podminky.urs.cz/item/CS_URS_2022_01/185802113" TargetMode="External" /><Relationship Id="rId8" Type="http://schemas.openxmlformats.org/officeDocument/2006/relationships/hyperlink" Target="https://podminky.urs.cz/item/CS_URS_2022_01/185804111" TargetMode="External" /><Relationship Id="rId9" Type="http://schemas.openxmlformats.org/officeDocument/2006/relationships/hyperlink" Target="https://podminky.urs.cz/item/CS_URS_2022_01/185804312" TargetMode="External" /><Relationship Id="rId10" Type="http://schemas.openxmlformats.org/officeDocument/2006/relationships/hyperlink" Target="https://podminky.urs.cz/item/CS_URS_2022_01/185851121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11" TargetMode="External" /><Relationship Id="rId2" Type="http://schemas.openxmlformats.org/officeDocument/2006/relationships/hyperlink" Target="https://podminky.urs.cz/item/CS_URS_2022_01/185803105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1203000" TargetMode="External" /><Relationship Id="rId2" Type="http://schemas.openxmlformats.org/officeDocument/2006/relationships/hyperlink" Target="https://podminky.urs.cz/item/CS_URS_2022_01/032903000" TargetMode="External" /><Relationship Id="rId3" Type="http://schemas.openxmlformats.org/officeDocument/2006/relationships/hyperlink" Target="https://podminky.urs.cz/item/CS_URS_2022_01/033103000" TargetMode="External" /><Relationship Id="rId4" Type="http://schemas.openxmlformats.org/officeDocument/2006/relationships/hyperlink" Target="https://podminky.urs.cz/item/CS_URS_2022_01/034303000" TargetMode="External" /><Relationship Id="rId5" Type="http://schemas.openxmlformats.org/officeDocument/2006/relationships/hyperlink" Target="https://podminky.urs.cz/item/CS_URS_2022_01/039103000" TargetMode="External" /><Relationship Id="rId6" Type="http://schemas.openxmlformats.org/officeDocument/2006/relationships/hyperlink" Target="https://podminky.urs.cz/item/CS_URS_2022_01/039203000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view="pageLayout" workbookViewId="0" topLeftCell="A1">
      <selection activeCell="L10" sqref="L10"/>
    </sheetView>
  </sheetViews>
  <sheetFormatPr defaultColWidth="9.140625" defaultRowHeight="15"/>
  <cols>
    <col min="1" max="1" width="5.8515625" style="0" customWidth="1"/>
    <col min="2" max="2" width="0.71875" style="0" customWidth="1"/>
    <col min="3" max="3" width="3.00390625" style="0" customWidth="1"/>
    <col min="4" max="4" width="1.7109375" style="0" customWidth="1"/>
    <col min="6" max="6" width="3.7109375" style="0" customWidth="1"/>
    <col min="7" max="7" width="3.421875" style="0" customWidth="1"/>
    <col min="8" max="8" width="9.140625" style="0" customWidth="1"/>
    <col min="9" max="9" width="4.8515625" style="0" customWidth="1"/>
    <col min="11" max="11" width="9.140625" style="0" customWidth="1"/>
    <col min="12" max="12" width="2.57421875" style="0" customWidth="1"/>
    <col min="13" max="13" width="9.140625" style="0" customWidth="1"/>
    <col min="14" max="14" width="12.140625" style="0" customWidth="1"/>
    <col min="15" max="15" width="9.140625" style="0" customWidth="1"/>
    <col min="16" max="16" width="1.57421875" style="0" customWidth="1"/>
    <col min="17" max="17" width="8.140625" style="0" customWidth="1"/>
    <col min="18" max="18" width="10.140625" style="0" customWidth="1"/>
    <col min="20" max="20" width="1.7109375" style="0" customWidth="1"/>
  </cols>
  <sheetData>
    <row r="1" spans="1:3" ht="18">
      <c r="A1" s="273"/>
      <c r="C1" s="1" t="s">
        <v>0</v>
      </c>
    </row>
    <row r="2" spans="1:19" ht="15">
      <c r="A2" s="273"/>
      <c r="C2" s="2" t="s">
        <v>1</v>
      </c>
      <c r="G2" s="417" t="s">
        <v>2</v>
      </c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</row>
    <row r="3" spans="1:19" ht="15">
      <c r="A3" s="273"/>
      <c r="C3" s="4" t="s">
        <v>3</v>
      </c>
      <c r="G3" s="419" t="s">
        <v>605</v>
      </c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</row>
    <row r="4" spans="1:18" ht="15">
      <c r="A4" s="273"/>
      <c r="C4" s="5" t="s">
        <v>4</v>
      </c>
      <c r="G4" s="6" t="s">
        <v>5</v>
      </c>
      <c r="O4" s="5" t="s">
        <v>6</v>
      </c>
      <c r="R4" s="6" t="s">
        <v>7</v>
      </c>
    </row>
    <row r="5" spans="1:18" ht="15">
      <c r="A5" s="273"/>
      <c r="C5" s="5" t="s">
        <v>8</v>
      </c>
      <c r="G5" s="6" t="s">
        <v>604</v>
      </c>
      <c r="O5" s="5" t="s">
        <v>9</v>
      </c>
      <c r="R5" s="230">
        <v>44795</v>
      </c>
    </row>
    <row r="6" spans="1:18" ht="15">
      <c r="A6" s="273"/>
      <c r="C6" s="2" t="s">
        <v>10</v>
      </c>
      <c r="G6" s="7" t="s">
        <v>11</v>
      </c>
      <c r="O6" s="2" t="s">
        <v>12</v>
      </c>
      <c r="R6" s="7"/>
    </row>
    <row r="7" spans="1:18" ht="15">
      <c r="A7" s="273"/>
      <c r="C7" s="5" t="s">
        <v>13</v>
      </c>
      <c r="G7" s="301" t="s">
        <v>612</v>
      </c>
      <c r="O7" s="5" t="s">
        <v>14</v>
      </c>
      <c r="R7" s="335" t="s">
        <v>613</v>
      </c>
    </row>
    <row r="8" spans="1:18" ht="12" customHeight="1">
      <c r="A8" s="273"/>
      <c r="D8" s="6" t="s">
        <v>16</v>
      </c>
      <c r="O8" s="5" t="s">
        <v>17</v>
      </c>
      <c r="R8" s="6"/>
    </row>
    <row r="9" ht="3" customHeight="1">
      <c r="A9" s="273"/>
    </row>
    <row r="10" spans="1:18" ht="15">
      <c r="A10" s="273"/>
      <c r="C10" s="5" t="s">
        <v>18</v>
      </c>
      <c r="G10" s="301" t="s">
        <v>611</v>
      </c>
      <c r="O10" s="5" t="s">
        <v>14</v>
      </c>
      <c r="R10" s="6">
        <v>88748006</v>
      </c>
    </row>
    <row r="11" spans="1:18" ht="15" customHeight="1">
      <c r="A11" s="273"/>
      <c r="D11" s="6" t="s">
        <v>16</v>
      </c>
      <c r="O11" s="5" t="s">
        <v>17</v>
      </c>
      <c r="R11" s="6"/>
    </row>
    <row r="12" ht="3" customHeight="1">
      <c r="A12" s="273"/>
    </row>
    <row r="13" spans="1:18" ht="15">
      <c r="A13" s="273"/>
      <c r="C13" s="5" t="s">
        <v>19</v>
      </c>
      <c r="O13" s="5" t="s">
        <v>14</v>
      </c>
      <c r="R13" s="6" t="s">
        <v>15</v>
      </c>
    </row>
    <row r="14" spans="1:18" ht="15">
      <c r="A14" s="273"/>
      <c r="D14" s="6" t="s">
        <v>593</v>
      </c>
      <c r="O14" s="5" t="s">
        <v>17</v>
      </c>
      <c r="R14" s="6" t="s">
        <v>15</v>
      </c>
    </row>
    <row r="15" ht="3" customHeight="1">
      <c r="A15" s="273"/>
    </row>
    <row r="16" spans="1:18" ht="15">
      <c r="A16" s="273"/>
      <c r="C16" s="5" t="s">
        <v>20</v>
      </c>
      <c r="G16" s="396" t="s">
        <v>614</v>
      </c>
      <c r="H16" s="396"/>
      <c r="O16" s="5" t="s">
        <v>14</v>
      </c>
      <c r="R16" s="397" t="s">
        <v>614</v>
      </c>
    </row>
    <row r="17" spans="1:18" ht="12" customHeight="1">
      <c r="A17" s="273"/>
      <c r="D17" s="6" t="s">
        <v>16</v>
      </c>
      <c r="O17" s="5" t="s">
        <v>17</v>
      </c>
      <c r="R17" s="6" t="s">
        <v>15</v>
      </c>
    </row>
    <row r="18" ht="3" customHeight="1">
      <c r="A18" s="273"/>
    </row>
    <row r="19" spans="1:3" ht="15">
      <c r="A19" s="273"/>
      <c r="C19" s="5" t="s">
        <v>21</v>
      </c>
    </row>
    <row r="20" spans="1:18" ht="51" customHeight="1">
      <c r="A20" s="273"/>
      <c r="D20" s="421" t="s">
        <v>22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</row>
    <row r="21" ht="3" customHeight="1">
      <c r="A21" s="273"/>
    </row>
    <row r="22" spans="1:19" ht="4.5" customHeight="1">
      <c r="A22" s="27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1" ht="15">
      <c r="A23" s="291"/>
      <c r="B23" s="9"/>
      <c r="C23" s="10" t="s">
        <v>23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422">
        <f>ROUND(L48,2)</f>
        <v>0</v>
      </c>
      <c r="P23" s="423"/>
      <c r="Q23" s="423"/>
      <c r="R23" s="423"/>
      <c r="S23" s="423"/>
      <c r="T23" s="9"/>
      <c r="U23" s="9"/>
    </row>
    <row r="24" spans="1:21" ht="4.5" customHeight="1">
      <c r="A24" s="29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291"/>
      <c r="B25" s="9"/>
      <c r="C25" s="9"/>
      <c r="D25" s="9"/>
      <c r="E25" s="9"/>
      <c r="F25" s="9"/>
      <c r="G25" s="9"/>
      <c r="H25" s="424" t="s">
        <v>24</v>
      </c>
      <c r="I25" s="424"/>
      <c r="J25" s="9"/>
      <c r="K25" s="282"/>
      <c r="L25" s="9"/>
      <c r="M25" s="9"/>
      <c r="N25" s="9"/>
      <c r="O25" s="424" t="s">
        <v>26</v>
      </c>
      <c r="P25" s="424"/>
      <c r="Q25" s="424"/>
      <c r="R25" s="424"/>
      <c r="S25" s="424"/>
      <c r="T25" s="9"/>
      <c r="U25" s="9"/>
    </row>
    <row r="26" spans="1:21" ht="15">
      <c r="A26" s="295"/>
      <c r="B26" s="12"/>
      <c r="C26" s="5" t="s">
        <v>27</v>
      </c>
      <c r="D26" s="12"/>
      <c r="E26" s="5" t="s">
        <v>28</v>
      </c>
      <c r="F26" s="12"/>
      <c r="G26" s="12"/>
      <c r="H26" s="411">
        <v>0.21</v>
      </c>
      <c r="I26" s="412"/>
      <c r="J26" s="12"/>
      <c r="K26" s="283"/>
      <c r="L26" s="12"/>
      <c r="M26" s="12"/>
      <c r="N26" s="34">
        <f>SUM(O23)</f>
        <v>0</v>
      </c>
      <c r="O26" s="413">
        <f>N26*0.21</f>
        <v>0</v>
      </c>
      <c r="P26" s="412"/>
      <c r="Q26" s="412"/>
      <c r="R26" s="412"/>
      <c r="S26" s="412"/>
      <c r="T26" s="12"/>
      <c r="U26" s="12"/>
    </row>
    <row r="27" spans="1:21" ht="15">
      <c r="A27" s="295"/>
      <c r="B27" s="12"/>
      <c r="C27" s="12"/>
      <c r="D27" s="12"/>
      <c r="E27" s="5" t="s">
        <v>29</v>
      </c>
      <c r="F27" s="12"/>
      <c r="G27" s="12"/>
      <c r="H27" s="411">
        <v>0.15</v>
      </c>
      <c r="I27" s="412"/>
      <c r="J27" s="12"/>
      <c r="K27" s="283"/>
      <c r="L27" s="12"/>
      <c r="M27" s="12"/>
      <c r="N27" s="12"/>
      <c r="O27" s="413">
        <f>ROUND(AA48,2)</f>
        <v>0</v>
      </c>
      <c r="P27" s="412"/>
      <c r="Q27" s="412"/>
      <c r="R27" s="412"/>
      <c r="S27" s="412"/>
      <c r="T27" s="12"/>
      <c r="U27" s="12"/>
    </row>
    <row r="28" spans="1:21" ht="15">
      <c r="A28" s="295"/>
      <c r="B28" s="12"/>
      <c r="C28" s="12"/>
      <c r="D28" s="12"/>
      <c r="E28" s="5" t="s">
        <v>30</v>
      </c>
      <c r="F28" s="12"/>
      <c r="G28" s="12"/>
      <c r="H28" s="411">
        <v>0.21</v>
      </c>
      <c r="I28" s="412"/>
      <c r="J28" s="12"/>
      <c r="K28" s="283"/>
      <c r="L28" s="12"/>
      <c r="M28" s="12"/>
      <c r="N28" s="12"/>
      <c r="O28" s="413">
        <v>0</v>
      </c>
      <c r="P28" s="412"/>
      <c r="Q28" s="412"/>
      <c r="R28" s="412"/>
      <c r="S28" s="412"/>
      <c r="T28" s="12"/>
      <c r="U28" s="12"/>
    </row>
    <row r="29" spans="1:21" ht="15">
      <c r="A29" s="295"/>
      <c r="B29" s="12"/>
      <c r="C29" s="12"/>
      <c r="D29" s="12"/>
      <c r="E29" s="5" t="s">
        <v>31</v>
      </c>
      <c r="F29" s="12"/>
      <c r="G29" s="12"/>
      <c r="H29" s="411">
        <v>0.15</v>
      </c>
      <c r="I29" s="412"/>
      <c r="J29" s="12"/>
      <c r="K29" s="283"/>
      <c r="L29" s="12"/>
      <c r="M29" s="12"/>
      <c r="N29" s="12"/>
      <c r="O29" s="413">
        <v>0</v>
      </c>
      <c r="P29" s="412"/>
      <c r="Q29" s="412"/>
      <c r="R29" s="412"/>
      <c r="S29" s="412"/>
      <c r="T29" s="12"/>
      <c r="U29" s="12"/>
    </row>
    <row r="30" spans="1:21" ht="15">
      <c r="A30" s="295"/>
      <c r="B30" s="12"/>
      <c r="C30" s="12"/>
      <c r="D30" s="12"/>
      <c r="E30" s="5" t="s">
        <v>32</v>
      </c>
      <c r="F30" s="12"/>
      <c r="G30" s="12"/>
      <c r="H30" s="411">
        <v>0</v>
      </c>
      <c r="I30" s="412"/>
      <c r="J30" s="12"/>
      <c r="K30" s="283"/>
      <c r="L30" s="12"/>
      <c r="M30" s="12"/>
      <c r="N30" s="12"/>
      <c r="O30" s="413">
        <v>0</v>
      </c>
      <c r="P30" s="412"/>
      <c r="Q30" s="412"/>
      <c r="R30" s="412"/>
      <c r="S30" s="412"/>
      <c r="T30" s="12"/>
      <c r="U30" s="12"/>
    </row>
    <row r="31" spans="1:21" ht="3" customHeight="1">
      <c r="A31" s="29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>
      <c r="A32" s="291"/>
      <c r="B32" s="197"/>
      <c r="C32" s="13" t="s">
        <v>33</v>
      </c>
      <c r="D32" s="14"/>
      <c r="E32" s="14"/>
      <c r="F32" s="14"/>
      <c r="G32" s="14"/>
      <c r="H32" s="14"/>
      <c r="I32" s="14"/>
      <c r="J32" s="14"/>
      <c r="K32" s="26" t="s">
        <v>35</v>
      </c>
      <c r="L32" s="14"/>
      <c r="M32" s="14"/>
      <c r="N32" s="14"/>
      <c r="O32" s="414">
        <f>SUM(O26:S31,N26:N31)</f>
        <v>0</v>
      </c>
      <c r="P32" s="415"/>
      <c r="Q32" s="415"/>
      <c r="R32" s="415"/>
      <c r="S32" s="416"/>
      <c r="T32" s="197"/>
      <c r="U32" s="197"/>
    </row>
    <row r="33" spans="1:21" ht="8.1" customHeight="1">
      <c r="A33" s="29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8.1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</row>
    <row r="35" spans="1:21" ht="1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</row>
    <row r="36" spans="1:21" ht="18">
      <c r="A36" s="291"/>
      <c r="B36" s="1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" customHeight="1">
      <c r="A37" s="29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">
      <c r="A38" s="296"/>
      <c r="B38" s="5" t="s">
        <v>1</v>
      </c>
      <c r="C38" s="15"/>
      <c r="D38" s="15"/>
      <c r="E38" s="15"/>
      <c r="F38" s="15"/>
      <c r="G38" s="15"/>
      <c r="H38" s="15" t="str">
        <f>G2</f>
        <v>MR2022-23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>
      <c r="A39" s="297"/>
      <c r="B39" s="16" t="s">
        <v>3</v>
      </c>
      <c r="C39" s="17"/>
      <c r="D39" s="17"/>
      <c r="E39" s="17"/>
      <c r="F39" s="17"/>
      <c r="G39" s="17"/>
      <c r="H39" s="403" t="s">
        <v>605</v>
      </c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17"/>
      <c r="U39" s="17"/>
    </row>
    <row r="40" spans="1:21" ht="3" customHeight="1">
      <c r="A40" s="29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291"/>
      <c r="B41" s="5" t="s">
        <v>8</v>
      </c>
      <c r="C41" s="9"/>
      <c r="D41" s="9"/>
      <c r="E41" s="9"/>
      <c r="F41" s="9"/>
      <c r="G41" s="9"/>
      <c r="H41" s="18" t="str">
        <f>IF(G5="","",G5)</f>
        <v>Šlapanice</v>
      </c>
      <c r="I41" s="9"/>
      <c r="J41" s="9"/>
      <c r="K41" s="9"/>
      <c r="L41" s="9"/>
      <c r="M41" s="5" t="s">
        <v>9</v>
      </c>
      <c r="N41" s="9"/>
      <c r="O41" s="9"/>
      <c r="P41" s="9"/>
      <c r="Q41" s="405">
        <f>IF(R5="","",R5)</f>
        <v>44795</v>
      </c>
      <c r="R41" s="405"/>
      <c r="S41" s="9"/>
      <c r="T41" s="9"/>
      <c r="U41" s="9"/>
    </row>
    <row r="42" spans="1:21" ht="3" customHeight="1">
      <c r="A42" s="29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27" customHeight="1">
      <c r="A43" s="291"/>
      <c r="B43" s="5" t="s">
        <v>13</v>
      </c>
      <c r="C43" s="9"/>
      <c r="D43" s="9"/>
      <c r="E43" s="9"/>
      <c r="F43" s="9"/>
      <c r="G43" s="9"/>
      <c r="H43" s="15" t="str">
        <f>G7</f>
        <v>Město Šlapanice</v>
      </c>
      <c r="I43" s="9"/>
      <c r="J43" s="9"/>
      <c r="K43" s="9"/>
      <c r="L43" s="9"/>
      <c r="M43" s="5" t="s">
        <v>19</v>
      </c>
      <c r="N43" s="9"/>
      <c r="O43" s="9"/>
      <c r="P43" s="9"/>
      <c r="Q43" s="406" t="str">
        <f>IF(D14="","",D14)</f>
        <v>Ing. Aneta Večeřová, Ing. Petra Morysková</v>
      </c>
      <c r="R43" s="407"/>
      <c r="S43" s="407"/>
      <c r="T43" s="407"/>
      <c r="U43" s="9"/>
    </row>
    <row r="44" spans="1:21" ht="15">
      <c r="A44" s="291"/>
      <c r="B44" s="5" t="s">
        <v>18</v>
      </c>
      <c r="C44" s="9"/>
      <c r="D44" s="9"/>
      <c r="E44" s="9"/>
      <c r="F44" s="9"/>
      <c r="G44" s="9"/>
      <c r="H44" s="15" t="str">
        <f>G10</f>
        <v>Ing. Petra Morysková</v>
      </c>
      <c r="I44" s="9"/>
      <c r="J44" s="9"/>
      <c r="K44" s="9"/>
      <c r="L44" s="9"/>
      <c r="M44" s="5" t="s">
        <v>20</v>
      </c>
      <c r="N44" s="9"/>
      <c r="O44" s="9"/>
      <c r="P44" s="9"/>
      <c r="Q44" s="406" t="str">
        <f>G16</f>
        <v>Doplňte údaj</v>
      </c>
      <c r="R44" s="407"/>
      <c r="S44" s="407"/>
      <c r="T44" s="407"/>
      <c r="U44" s="9"/>
    </row>
    <row r="45" spans="1:21" ht="3" customHeight="1">
      <c r="A45" s="29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291"/>
      <c r="B46" s="408" t="s">
        <v>37</v>
      </c>
      <c r="C46" s="409"/>
      <c r="D46" s="409"/>
      <c r="E46" s="409"/>
      <c r="F46" s="409"/>
      <c r="G46" s="409"/>
      <c r="H46" s="409"/>
      <c r="I46" s="409"/>
      <c r="J46" s="409"/>
      <c r="K46" s="409"/>
      <c r="L46" s="410" t="s">
        <v>39</v>
      </c>
      <c r="M46" s="409"/>
      <c r="N46" s="409"/>
      <c r="O46" s="409"/>
      <c r="P46" s="409"/>
      <c r="Q46" s="409"/>
      <c r="R46" s="408" t="s">
        <v>40</v>
      </c>
      <c r="S46" s="409"/>
      <c r="T46" s="409"/>
      <c r="U46" s="20" t="s">
        <v>41</v>
      </c>
    </row>
    <row r="47" spans="1:21" ht="3" customHeight="1">
      <c r="A47" s="29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298"/>
      <c r="B48" s="21" t="s">
        <v>42</v>
      </c>
      <c r="C48" s="22"/>
      <c r="D48" s="22"/>
      <c r="E48" s="22"/>
      <c r="F48" s="22"/>
      <c r="G48" s="22"/>
      <c r="H48" s="22"/>
      <c r="I48" s="22"/>
      <c r="J48" s="22"/>
      <c r="K48" s="22"/>
      <c r="L48" s="401">
        <f>SUM(L49:Q54)</f>
        <v>0</v>
      </c>
      <c r="M48" s="401"/>
      <c r="N48" s="401"/>
      <c r="O48" s="401"/>
      <c r="P48" s="401"/>
      <c r="Q48" s="401"/>
      <c r="R48" s="402">
        <f>SUM(R49:T54)</f>
        <v>0</v>
      </c>
      <c r="S48" s="402"/>
      <c r="T48" s="402"/>
      <c r="U48" s="23" t="s">
        <v>15</v>
      </c>
    </row>
    <row r="49" spans="1:21" ht="15">
      <c r="A49" s="299"/>
      <c r="B49" s="24"/>
      <c r="C49" s="398" t="s">
        <v>43</v>
      </c>
      <c r="D49" s="398"/>
      <c r="E49" s="398"/>
      <c r="F49" s="398" t="s">
        <v>533</v>
      </c>
      <c r="G49" s="398"/>
      <c r="H49" s="398"/>
      <c r="I49" s="398"/>
      <c r="J49" s="398"/>
      <c r="K49" s="398"/>
      <c r="L49" s="399">
        <f>SUM('VÝSADBA STROMŮ'!H27)</f>
        <v>0</v>
      </c>
      <c r="M49" s="400"/>
      <c r="N49" s="400"/>
      <c r="O49" s="400"/>
      <c r="P49" s="400"/>
      <c r="Q49" s="400"/>
      <c r="R49" s="399">
        <f aca="true" t="shared" si="0" ref="R49:R54">SUM(L49,X49)*1.21</f>
        <v>0</v>
      </c>
      <c r="S49" s="400"/>
      <c r="T49" s="400"/>
      <c r="U49" s="25" t="s">
        <v>44</v>
      </c>
    </row>
    <row r="50" spans="1:21" ht="15">
      <c r="A50" s="299"/>
      <c r="B50" s="24"/>
      <c r="C50" s="398" t="s">
        <v>45</v>
      </c>
      <c r="D50" s="398"/>
      <c r="E50" s="398"/>
      <c r="F50" s="398" t="s">
        <v>534</v>
      </c>
      <c r="G50" s="398"/>
      <c r="H50" s="398"/>
      <c r="I50" s="398"/>
      <c r="J50" s="398"/>
      <c r="K50" s="398"/>
      <c r="L50" s="399">
        <f>SUM('VÝSADBA KEŘŮ, TRVALEK'!H50)</f>
        <v>0</v>
      </c>
      <c r="M50" s="400"/>
      <c r="N50" s="400"/>
      <c r="O50" s="400"/>
      <c r="P50" s="400"/>
      <c r="Q50" s="400"/>
      <c r="R50" s="399">
        <f t="shared" si="0"/>
        <v>0</v>
      </c>
      <c r="S50" s="400"/>
      <c r="T50" s="400"/>
      <c r="U50" s="25" t="s">
        <v>44</v>
      </c>
    </row>
    <row r="51" spans="1:21" ht="15">
      <c r="A51" s="299"/>
      <c r="B51" s="24"/>
      <c r="C51" s="398" t="s">
        <v>46</v>
      </c>
      <c r="D51" s="398"/>
      <c r="E51" s="398"/>
      <c r="F51" s="398" t="s">
        <v>535</v>
      </c>
      <c r="G51" s="398"/>
      <c r="H51" s="398"/>
      <c r="I51" s="398"/>
      <c r="J51" s="398"/>
      <c r="K51" s="398"/>
      <c r="L51" s="399">
        <f>SUM('TRAVNATÉ PLOCHY'!H50)</f>
        <v>0</v>
      </c>
      <c r="M51" s="400"/>
      <c r="N51" s="400"/>
      <c r="O51" s="400"/>
      <c r="P51" s="400"/>
      <c r="Q51" s="400"/>
      <c r="R51" s="399">
        <f t="shared" si="0"/>
        <v>0</v>
      </c>
      <c r="S51" s="400"/>
      <c r="T51" s="400"/>
      <c r="U51" s="25" t="s">
        <v>44</v>
      </c>
    </row>
    <row r="52" spans="1:21" ht="15">
      <c r="A52" s="299"/>
      <c r="B52" s="24"/>
      <c r="C52" s="398" t="s">
        <v>47</v>
      </c>
      <c r="D52" s="398"/>
      <c r="E52" s="398"/>
      <c r="F52" s="398" t="s">
        <v>536</v>
      </c>
      <c r="G52" s="398"/>
      <c r="H52" s="398"/>
      <c r="I52" s="398"/>
      <c r="J52" s="398"/>
      <c r="K52" s="398"/>
      <c r="L52" s="399">
        <f>SUM('ROZVOJOVÁ PÉČE O VÝSADBY'!H51)</f>
        <v>0</v>
      </c>
      <c r="M52" s="400"/>
      <c r="N52" s="400"/>
      <c r="O52" s="400"/>
      <c r="P52" s="400"/>
      <c r="Q52" s="400"/>
      <c r="R52" s="399">
        <f t="shared" si="0"/>
        <v>0</v>
      </c>
      <c r="S52" s="400"/>
      <c r="T52" s="400"/>
      <c r="U52" s="25" t="s">
        <v>44</v>
      </c>
    </row>
    <row r="53" spans="1:21" ht="15">
      <c r="A53" s="299"/>
      <c r="B53" s="24"/>
      <c r="C53" s="398" t="s">
        <v>48</v>
      </c>
      <c r="D53" s="398"/>
      <c r="E53" s="398"/>
      <c r="F53" s="398" t="s">
        <v>537</v>
      </c>
      <c r="G53" s="398"/>
      <c r="H53" s="398"/>
      <c r="I53" s="398"/>
      <c r="J53" s="398"/>
      <c r="K53" s="398"/>
      <c r="L53" s="399">
        <f>SUM('PÉČE O TRÁVNÍKY'!H51)</f>
        <v>0</v>
      </c>
      <c r="M53" s="400"/>
      <c r="N53" s="400"/>
      <c r="O53" s="400"/>
      <c r="P53" s="400"/>
      <c r="Q53" s="400"/>
      <c r="R53" s="399">
        <f t="shared" si="0"/>
        <v>0</v>
      </c>
      <c r="S53" s="400"/>
      <c r="T53" s="400"/>
      <c r="U53" s="25" t="s">
        <v>44</v>
      </c>
    </row>
    <row r="54" spans="1:21" ht="15">
      <c r="A54" s="299"/>
      <c r="B54" s="24"/>
      <c r="C54" s="398" t="s">
        <v>49</v>
      </c>
      <c r="D54" s="398"/>
      <c r="E54" s="398"/>
      <c r="F54" s="398" t="s">
        <v>262</v>
      </c>
      <c r="G54" s="398"/>
      <c r="H54" s="398"/>
      <c r="I54" s="398"/>
      <c r="J54" s="398"/>
      <c r="K54" s="398"/>
      <c r="L54" s="399">
        <f>SUM('VEDLEJŠÍ ROZPOČTOVÉ NÁKLADY'!H49)</f>
        <v>0</v>
      </c>
      <c r="M54" s="400"/>
      <c r="N54" s="400"/>
      <c r="O54" s="400"/>
      <c r="P54" s="400"/>
      <c r="Q54" s="400"/>
      <c r="R54" s="399">
        <f t="shared" si="0"/>
        <v>0</v>
      </c>
      <c r="S54" s="400"/>
      <c r="T54" s="400"/>
      <c r="U54" s="25" t="s">
        <v>44</v>
      </c>
    </row>
    <row r="55" spans="1:21" ht="3" customHeight="1">
      <c r="A55" s="29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3" customHeight="1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</row>
    <row r="57" spans="1:21" ht="15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</row>
  </sheetData>
  <mergeCells count="51">
    <mergeCell ref="G2:S2"/>
    <mergeCell ref="G3:S3"/>
    <mergeCell ref="D20:R20"/>
    <mergeCell ref="O23:S23"/>
    <mergeCell ref="H25:I25"/>
    <mergeCell ref="O25:S25"/>
    <mergeCell ref="H26:I26"/>
    <mergeCell ref="O26:S26"/>
    <mergeCell ref="H27:I27"/>
    <mergeCell ref="O27:S27"/>
    <mergeCell ref="H28:I28"/>
    <mergeCell ref="O28:S28"/>
    <mergeCell ref="H29:I29"/>
    <mergeCell ref="O29:S29"/>
    <mergeCell ref="H30:I30"/>
    <mergeCell ref="O30:S30"/>
    <mergeCell ref="O32:S32"/>
    <mergeCell ref="H39:S39"/>
    <mergeCell ref="Q41:R41"/>
    <mergeCell ref="Q43:T43"/>
    <mergeCell ref="Q44:T44"/>
    <mergeCell ref="B46:E46"/>
    <mergeCell ref="F46:K46"/>
    <mergeCell ref="L46:Q46"/>
    <mergeCell ref="R46:T46"/>
    <mergeCell ref="L48:Q48"/>
    <mergeCell ref="R48:T48"/>
    <mergeCell ref="C49:E49"/>
    <mergeCell ref="F49:K49"/>
    <mergeCell ref="L49:Q49"/>
    <mergeCell ref="R49:T49"/>
    <mergeCell ref="C50:E50"/>
    <mergeCell ref="F50:K50"/>
    <mergeCell ref="L50:Q50"/>
    <mergeCell ref="R50:T50"/>
    <mergeCell ref="C51:E51"/>
    <mergeCell ref="F51:K51"/>
    <mergeCell ref="L51:Q51"/>
    <mergeCell ref="R51:T51"/>
    <mergeCell ref="C54:E54"/>
    <mergeCell ref="F54:K54"/>
    <mergeCell ref="L54:Q54"/>
    <mergeCell ref="R54:T54"/>
    <mergeCell ref="C52:E52"/>
    <mergeCell ref="F52:K52"/>
    <mergeCell ref="L52:Q52"/>
    <mergeCell ref="R52:T52"/>
    <mergeCell ref="C53:E53"/>
    <mergeCell ref="F53:K53"/>
    <mergeCell ref="L53:Q53"/>
    <mergeCell ref="R53:T53"/>
  </mergeCells>
  <printOptions/>
  <pageMargins left="0.5118110236220472" right="0.7086614173228347" top="0.7874015748031497" bottom="0.5905511811023623" header="0.31496062992125984" footer="0.31496062992125984"/>
  <pageSetup horizontalDpi="600" verticalDpi="600" orientation="landscape" paperSize="9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view="pageLayout" workbookViewId="0" topLeftCell="A1">
      <selection activeCell="H93" sqref="H93"/>
    </sheetView>
  </sheetViews>
  <sheetFormatPr defaultColWidth="9.140625" defaultRowHeight="15"/>
  <cols>
    <col min="2" max="2" width="10.421875" style="0" customWidth="1"/>
    <col min="3" max="3" width="14.8515625" style="0" customWidth="1"/>
    <col min="4" max="4" width="57.00390625" style="0" customWidth="1"/>
    <col min="5" max="5" width="6.8515625" style="0" customWidth="1"/>
    <col min="6" max="6" width="10.28125" style="0" customWidth="1"/>
    <col min="7" max="7" width="10.8515625" style="0" customWidth="1"/>
    <col min="8" max="8" width="16.8515625" style="0" customWidth="1"/>
  </cols>
  <sheetData>
    <row r="1" ht="18">
      <c r="B1" s="1" t="s">
        <v>50</v>
      </c>
    </row>
    <row r="3" ht="15">
      <c r="B3" s="5" t="s">
        <v>3</v>
      </c>
    </row>
    <row r="4" spans="3:6" ht="15">
      <c r="C4" s="429" t="str">
        <f>'REKAPITULACE STAVBY'!G3</f>
        <v>Rozšíření hřbitova Šlapanice - Sadové úpravy</v>
      </c>
      <c r="D4" s="430"/>
      <c r="E4" s="430"/>
      <c r="F4" s="430"/>
    </row>
    <row r="5" spans="1:9" ht="15">
      <c r="A5" s="9"/>
      <c r="B5" s="5" t="s">
        <v>51</v>
      </c>
      <c r="C5" s="9"/>
      <c r="D5" s="9"/>
      <c r="E5" s="9"/>
      <c r="F5" s="9"/>
      <c r="G5" s="9"/>
      <c r="H5" s="9"/>
      <c r="I5" s="9"/>
    </row>
    <row r="6" spans="1:9" ht="15">
      <c r="A6" s="9"/>
      <c r="B6" s="9"/>
      <c r="C6" s="427" t="s">
        <v>475</v>
      </c>
      <c r="D6" s="428"/>
      <c r="E6" s="428"/>
      <c r="F6" s="428"/>
      <c r="G6" s="9"/>
      <c r="H6" s="9"/>
      <c r="I6" s="9"/>
    </row>
    <row r="7" spans="1:9" ht="15">
      <c r="A7" s="9"/>
      <c r="B7" s="9"/>
      <c r="C7" s="9"/>
      <c r="D7" s="9"/>
      <c r="E7" s="9"/>
      <c r="F7" s="9"/>
      <c r="G7" s="9"/>
      <c r="H7" s="9"/>
      <c r="I7" s="9"/>
    </row>
    <row r="8" spans="1:9" ht="15">
      <c r="A8" s="9"/>
      <c r="B8" s="5" t="s">
        <v>4</v>
      </c>
      <c r="C8" s="9"/>
      <c r="D8" s="6" t="s">
        <v>5</v>
      </c>
      <c r="E8" s="9"/>
      <c r="F8" s="9"/>
      <c r="G8" s="5" t="s">
        <v>6</v>
      </c>
      <c r="H8" s="6" t="s">
        <v>52</v>
      </c>
      <c r="I8" s="9"/>
    </row>
    <row r="9" spans="1:9" ht="15">
      <c r="A9" s="9"/>
      <c r="B9" s="5" t="s">
        <v>8</v>
      </c>
      <c r="C9" s="9"/>
      <c r="D9" s="6" t="s">
        <v>604</v>
      </c>
      <c r="E9" s="9"/>
      <c r="F9" s="9"/>
      <c r="G9" s="5" t="s">
        <v>9</v>
      </c>
      <c r="H9" s="27">
        <v>44795</v>
      </c>
      <c r="I9" s="9"/>
    </row>
    <row r="10" spans="1:9" ht="15">
      <c r="A10" s="9"/>
      <c r="B10" s="2" t="s">
        <v>10</v>
      </c>
      <c r="C10" s="9"/>
      <c r="D10" s="7" t="s">
        <v>11</v>
      </c>
      <c r="E10" s="9"/>
      <c r="F10" s="9"/>
      <c r="G10" s="2" t="s">
        <v>12</v>
      </c>
      <c r="H10" s="7" t="s">
        <v>53</v>
      </c>
      <c r="I10" s="9"/>
    </row>
    <row r="11" spans="1:9" ht="15">
      <c r="A11" s="9"/>
      <c r="B11" s="5" t="s">
        <v>13</v>
      </c>
      <c r="C11" s="9"/>
      <c r="D11" s="9"/>
      <c r="E11" s="9"/>
      <c r="F11" s="9"/>
      <c r="G11" s="5" t="s">
        <v>14</v>
      </c>
      <c r="H11" s="335" t="str">
        <f>'REKAPITULACE STAVBY'!R7</f>
        <v>00282651</v>
      </c>
      <c r="I11" s="9"/>
    </row>
    <row r="12" spans="1:9" ht="15">
      <c r="A12" s="9"/>
      <c r="B12" s="9"/>
      <c r="C12" s="6" t="str">
        <f>'REKAPITULACE STAVBY'!G7</f>
        <v>Město Šlapanice</v>
      </c>
      <c r="D12" s="9"/>
      <c r="E12" s="9"/>
      <c r="F12" s="9"/>
      <c r="G12" s="5" t="s">
        <v>17</v>
      </c>
      <c r="H12" s="6"/>
      <c r="I12" s="9"/>
    </row>
    <row r="13" spans="1:9" ht="15">
      <c r="A13" s="9"/>
      <c r="B13" s="9"/>
      <c r="C13" s="9"/>
      <c r="D13" s="9"/>
      <c r="E13" s="9"/>
      <c r="F13" s="9"/>
      <c r="G13" s="9"/>
      <c r="H13" s="9"/>
      <c r="I13" s="9"/>
    </row>
    <row r="14" spans="1:9" ht="15">
      <c r="A14" s="9"/>
      <c r="B14" s="5" t="s">
        <v>18</v>
      </c>
      <c r="C14" s="9"/>
      <c r="D14" s="9"/>
      <c r="E14" s="9"/>
      <c r="F14" s="9"/>
      <c r="G14" s="5" t="s">
        <v>14</v>
      </c>
      <c r="H14" s="6">
        <f>'REKAPITULACE STAVBY'!R10</f>
        <v>88748006</v>
      </c>
      <c r="I14" s="9"/>
    </row>
    <row r="15" spans="1:9" ht="15">
      <c r="A15" s="9"/>
      <c r="B15" s="9"/>
      <c r="C15" s="417" t="str">
        <f>'REKAPITULACE STAVBY'!G10</f>
        <v>Ing. Petra Morysková</v>
      </c>
      <c r="D15" s="417"/>
      <c r="E15" s="417"/>
      <c r="F15" s="417"/>
      <c r="G15" s="5" t="s">
        <v>17</v>
      </c>
      <c r="H15" s="6"/>
      <c r="I15" s="9"/>
    </row>
    <row r="16" spans="1:9" ht="15">
      <c r="A16" s="9"/>
      <c r="B16" s="9"/>
      <c r="C16" s="9"/>
      <c r="D16" s="9"/>
      <c r="E16" s="9"/>
      <c r="F16" s="9"/>
      <c r="G16" s="9"/>
      <c r="H16" s="9"/>
      <c r="I16" s="9"/>
    </row>
    <row r="17" spans="1:9" ht="15">
      <c r="A17" s="9"/>
      <c r="B17" s="5" t="s">
        <v>19</v>
      </c>
      <c r="C17" s="9"/>
      <c r="D17" s="9"/>
      <c r="E17" s="9"/>
      <c r="F17" s="9"/>
      <c r="G17" s="5" t="s">
        <v>14</v>
      </c>
      <c r="H17" s="6" t="s">
        <v>15</v>
      </c>
      <c r="I17" s="9"/>
    </row>
    <row r="18" spans="1:9" ht="15">
      <c r="A18" s="9"/>
      <c r="B18" s="9"/>
      <c r="C18" s="6" t="s">
        <v>593</v>
      </c>
      <c r="D18" s="9"/>
      <c r="E18" s="9"/>
      <c r="F18" s="9"/>
      <c r="G18" s="5" t="s">
        <v>17</v>
      </c>
      <c r="H18" s="6" t="s">
        <v>15</v>
      </c>
      <c r="I18" s="9"/>
    </row>
    <row r="19" spans="1:9" ht="15">
      <c r="A19" s="9"/>
      <c r="B19" s="9"/>
      <c r="C19" s="9"/>
      <c r="D19" s="9"/>
      <c r="E19" s="9"/>
      <c r="F19" s="9"/>
      <c r="G19" s="9"/>
      <c r="H19" s="9"/>
      <c r="I19" s="9"/>
    </row>
    <row r="20" spans="1:9" ht="15">
      <c r="A20" s="9"/>
      <c r="B20" s="5" t="s">
        <v>20</v>
      </c>
      <c r="C20" s="9"/>
      <c r="D20" s="9"/>
      <c r="E20" s="9"/>
      <c r="F20" s="9"/>
      <c r="G20" s="5" t="s">
        <v>14</v>
      </c>
      <c r="H20" s="6" t="str">
        <f>'REKAPITULACE STAVBY'!R16</f>
        <v>Doplňte údaj</v>
      </c>
      <c r="I20" s="9"/>
    </row>
    <row r="21" spans="1:9" ht="15">
      <c r="A21" s="9"/>
      <c r="B21" s="9"/>
      <c r="C21" s="6" t="str">
        <f>'REKAPITULACE STAVBY'!G16</f>
        <v>Doplňte údaj</v>
      </c>
      <c r="D21" s="9"/>
      <c r="E21" s="9"/>
      <c r="F21" s="9"/>
      <c r="G21" s="5" t="s">
        <v>17</v>
      </c>
      <c r="H21" s="6"/>
      <c r="I21" s="9"/>
    </row>
    <row r="22" spans="1:9" ht="15">
      <c r="A22" s="9"/>
      <c r="B22" s="9"/>
      <c r="C22" s="9"/>
      <c r="D22" s="9"/>
      <c r="E22" s="9"/>
      <c r="F22" s="9"/>
      <c r="G22" s="9"/>
      <c r="H22" s="9"/>
      <c r="I22" s="9"/>
    </row>
    <row r="23" spans="1:9" ht="15">
      <c r="A23" s="9"/>
      <c r="B23" s="5" t="s">
        <v>21</v>
      </c>
      <c r="C23" s="9"/>
      <c r="D23" s="9"/>
      <c r="E23" s="9"/>
      <c r="F23" s="9"/>
      <c r="G23" s="9"/>
      <c r="H23" s="9"/>
      <c r="I23" s="9"/>
    </row>
    <row r="24" spans="1:9" ht="15">
      <c r="A24" s="28"/>
      <c r="B24" s="28"/>
      <c r="C24" s="421" t="s">
        <v>15</v>
      </c>
      <c r="D24" s="421"/>
      <c r="E24" s="421"/>
      <c r="F24" s="421"/>
      <c r="G24" s="28"/>
      <c r="H24" s="28"/>
      <c r="I24" s="28"/>
    </row>
    <row r="25" spans="1:9" ht="15">
      <c r="A25" s="9"/>
      <c r="B25" s="9"/>
      <c r="C25" s="9"/>
      <c r="D25" s="9"/>
      <c r="E25" s="9"/>
      <c r="F25" s="9"/>
      <c r="G25" s="9"/>
      <c r="H25" s="9"/>
      <c r="I25" s="9"/>
    </row>
    <row r="26" spans="1:9" ht="15">
      <c r="A26" s="9"/>
      <c r="B26" s="29"/>
      <c r="C26" s="29"/>
      <c r="D26" s="29"/>
      <c r="E26" s="29"/>
      <c r="F26" s="29"/>
      <c r="G26" s="29"/>
      <c r="H26" s="29"/>
      <c r="I26" s="29"/>
    </row>
    <row r="27" spans="1:9" ht="15.75">
      <c r="A27" s="9"/>
      <c r="B27" s="30" t="s">
        <v>23</v>
      </c>
      <c r="C27" s="9"/>
      <c r="D27" s="9"/>
      <c r="E27" s="9"/>
      <c r="F27" s="9"/>
      <c r="G27" s="9"/>
      <c r="H27" s="31">
        <f>ROUND(H72,2)</f>
        <v>0</v>
      </c>
      <c r="I27" s="9"/>
    </row>
    <row r="28" spans="1:9" ht="15">
      <c r="A28" s="9"/>
      <c r="B28" s="29"/>
      <c r="C28" s="29"/>
      <c r="D28" s="29"/>
      <c r="E28" s="29"/>
      <c r="F28" s="29"/>
      <c r="G28" s="29"/>
      <c r="H28" s="29"/>
      <c r="I28" s="29"/>
    </row>
    <row r="29" spans="1:9" ht="15">
      <c r="A29" s="9"/>
      <c r="B29" s="9"/>
      <c r="C29" s="9"/>
      <c r="D29" s="32" t="s">
        <v>25</v>
      </c>
      <c r="E29" s="9"/>
      <c r="F29" s="9"/>
      <c r="G29" s="32" t="s">
        <v>24</v>
      </c>
      <c r="H29" s="32" t="s">
        <v>26</v>
      </c>
      <c r="I29" s="9"/>
    </row>
    <row r="30" spans="1:9" ht="15">
      <c r="A30" s="9"/>
      <c r="B30" s="33" t="s">
        <v>27</v>
      </c>
      <c r="C30" s="5" t="s">
        <v>28</v>
      </c>
      <c r="D30" s="34">
        <f>SUM(H27)</f>
        <v>0</v>
      </c>
      <c r="E30" s="9"/>
      <c r="F30" s="9"/>
      <c r="G30" s="35">
        <v>0.21</v>
      </c>
      <c r="H30" s="34">
        <f>ROUND(((SUM(H27))*G30),2)</f>
        <v>0</v>
      </c>
      <c r="I30" s="9"/>
    </row>
    <row r="31" spans="1:9" ht="15">
      <c r="A31" s="9"/>
      <c r="B31" s="9"/>
      <c r="C31" s="5" t="s">
        <v>29</v>
      </c>
      <c r="D31" s="34">
        <f>ROUND((SUM(BD72:BD114)),2)</f>
        <v>0</v>
      </c>
      <c r="E31" s="9"/>
      <c r="F31" s="9"/>
      <c r="G31" s="35">
        <v>0.15</v>
      </c>
      <c r="H31" s="34">
        <f>ROUND(((SUM(BD72:BD114))*G31),2)</f>
        <v>0</v>
      </c>
      <c r="I31" s="9"/>
    </row>
    <row r="32" spans="1:9" ht="15">
      <c r="A32" s="9"/>
      <c r="B32" s="9"/>
      <c r="C32" s="5" t="s">
        <v>30</v>
      </c>
      <c r="D32" s="34">
        <f>ROUND((SUM(BE72:BE114)),2)</f>
        <v>0</v>
      </c>
      <c r="E32" s="9"/>
      <c r="F32" s="9"/>
      <c r="G32" s="35">
        <v>0.21</v>
      </c>
      <c r="H32" s="34">
        <f>0</f>
        <v>0</v>
      </c>
      <c r="I32" s="9"/>
    </row>
    <row r="33" spans="1:9" ht="15">
      <c r="A33" s="9"/>
      <c r="B33" s="9"/>
      <c r="C33" s="5" t="s">
        <v>31</v>
      </c>
      <c r="D33" s="34">
        <f>ROUND((SUM(BF72:BF114)),2)</f>
        <v>0</v>
      </c>
      <c r="E33" s="9"/>
      <c r="F33" s="9"/>
      <c r="G33" s="35">
        <v>0.15</v>
      </c>
      <c r="H33" s="34">
        <f>0</f>
        <v>0</v>
      </c>
      <c r="I33" s="9"/>
    </row>
    <row r="34" spans="1:9" ht="15">
      <c r="A34" s="9"/>
      <c r="B34" s="9"/>
      <c r="C34" s="5" t="s">
        <v>32</v>
      </c>
      <c r="D34" s="34">
        <f>ROUND((SUM(BG72:BG114)),2)</f>
        <v>0</v>
      </c>
      <c r="E34" s="9"/>
      <c r="F34" s="9"/>
      <c r="G34" s="35">
        <v>0</v>
      </c>
      <c r="H34" s="34">
        <f>0</f>
        <v>0</v>
      </c>
      <c r="I34" s="9"/>
    </row>
    <row r="35" spans="1:9" ht="15">
      <c r="A35" s="9"/>
      <c r="B35" s="9"/>
      <c r="C35" s="9"/>
      <c r="D35" s="9"/>
      <c r="E35" s="9"/>
      <c r="F35" s="9"/>
      <c r="G35" s="9"/>
      <c r="H35" s="9"/>
      <c r="I35" s="9"/>
    </row>
    <row r="36" spans="1:9" ht="15.75">
      <c r="A36" s="197"/>
      <c r="B36" s="37" t="s">
        <v>33</v>
      </c>
      <c r="C36" s="19"/>
      <c r="D36" s="19"/>
      <c r="E36" s="38" t="s">
        <v>34</v>
      </c>
      <c r="F36" s="39" t="s">
        <v>35</v>
      </c>
      <c r="G36" s="19"/>
      <c r="H36" s="40">
        <f>SUM(H27:H34)</f>
        <v>0</v>
      </c>
      <c r="I36" s="41"/>
    </row>
    <row r="37" spans="1:9" ht="15">
      <c r="A37" s="291"/>
      <c r="B37" s="291"/>
      <c r="C37" s="291"/>
      <c r="D37" s="291"/>
      <c r="E37" s="291"/>
      <c r="F37" s="291"/>
      <c r="G37" s="291"/>
      <c r="H37" s="291"/>
      <c r="I37" s="291"/>
    </row>
    <row r="38" spans="1:9" ht="15">
      <c r="A38" s="291"/>
      <c r="B38" s="291"/>
      <c r="C38" s="291"/>
      <c r="D38" s="291"/>
      <c r="E38" s="291"/>
      <c r="F38" s="291"/>
      <c r="G38" s="291"/>
      <c r="H38" s="291"/>
      <c r="I38" s="291"/>
    </row>
    <row r="39" spans="1:9" ht="18">
      <c r="A39" s="1" t="s">
        <v>54</v>
      </c>
      <c r="B39" s="9"/>
      <c r="C39" s="9"/>
      <c r="D39" s="9"/>
      <c r="E39" s="9"/>
      <c r="F39" s="9"/>
      <c r="G39" s="9"/>
      <c r="H39" s="9"/>
      <c r="I39" s="9"/>
    </row>
    <row r="40" spans="1:9" ht="15">
      <c r="A40" s="9"/>
      <c r="B40" s="9"/>
      <c r="C40" s="9"/>
      <c r="D40" s="9"/>
      <c r="E40" s="9"/>
      <c r="F40" s="9"/>
      <c r="G40" s="9"/>
      <c r="H40" s="9"/>
      <c r="I40" s="9"/>
    </row>
    <row r="41" spans="1:9" ht="15">
      <c r="A41" s="5" t="s">
        <v>3</v>
      </c>
      <c r="B41" s="9"/>
      <c r="C41" s="300"/>
      <c r="D41" s="9"/>
      <c r="E41" s="9"/>
      <c r="F41" s="9"/>
      <c r="G41" s="9"/>
      <c r="H41" s="9"/>
      <c r="I41" s="9"/>
    </row>
    <row r="42" spans="1:9" ht="15">
      <c r="A42" s="9"/>
      <c r="B42" s="9"/>
      <c r="C42" s="425" t="str">
        <f>C4</f>
        <v>Rozšíření hřbitova Šlapanice - Sadové úpravy</v>
      </c>
      <c r="D42" s="426"/>
      <c r="E42" s="426"/>
      <c r="F42" s="426"/>
      <c r="G42" s="9"/>
      <c r="H42" s="9"/>
      <c r="I42" s="9"/>
    </row>
    <row r="43" spans="1:9" ht="15">
      <c r="A43" s="5" t="s">
        <v>51</v>
      </c>
      <c r="B43" s="9"/>
      <c r="C43" s="9"/>
      <c r="D43" s="9"/>
      <c r="E43" s="9"/>
      <c r="F43" s="9"/>
      <c r="G43" s="9"/>
      <c r="H43" s="9"/>
      <c r="I43" s="9"/>
    </row>
    <row r="44" spans="1:9" ht="15">
      <c r="A44" s="9"/>
      <c r="B44" s="9"/>
      <c r="C44" s="427" t="str">
        <f>C6</f>
        <v>MR 2022-23-1 - Vegetační úpravy výsadba stromů- 19ks</v>
      </c>
      <c r="D44" s="428"/>
      <c r="E44" s="428"/>
      <c r="F44" s="428"/>
      <c r="G44" s="9"/>
      <c r="H44" s="9"/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5" t="s">
        <v>8</v>
      </c>
      <c r="B46" s="9"/>
      <c r="C46" s="9"/>
      <c r="D46" s="6" t="str">
        <f>D9</f>
        <v>Šlapanice</v>
      </c>
      <c r="E46" s="9"/>
      <c r="F46" s="9"/>
      <c r="G46" s="5" t="s">
        <v>9</v>
      </c>
      <c r="H46" s="27">
        <f>IF(H9="","",H9)</f>
        <v>44795</v>
      </c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38.25" customHeight="1">
      <c r="A48" s="5" t="s">
        <v>13</v>
      </c>
      <c r="B48" s="9"/>
      <c r="C48" s="9"/>
      <c r="D48" s="6" t="str">
        <f>C12</f>
        <v>Město Šlapanice</v>
      </c>
      <c r="E48" s="9"/>
      <c r="F48" s="9"/>
      <c r="G48" s="5" t="s">
        <v>19</v>
      </c>
      <c r="H48" s="421" t="str">
        <f>C18</f>
        <v>Ing. Aneta Večeřová, Ing. Petra Morysková</v>
      </c>
      <c r="I48" s="421"/>
    </row>
    <row r="49" spans="1:9" ht="15">
      <c r="A49" s="5" t="s">
        <v>18</v>
      </c>
      <c r="B49" s="9"/>
      <c r="C49" s="9"/>
      <c r="D49" s="6" t="str">
        <f>IF(C15="","",C15)</f>
        <v>Ing. Petra Morysková</v>
      </c>
      <c r="E49" s="9"/>
      <c r="F49" s="9"/>
      <c r="G49" s="5" t="s">
        <v>20</v>
      </c>
      <c r="H49" s="42" t="str">
        <f>C21</f>
        <v>Doplňte údaj</v>
      </c>
      <c r="I49" s="9"/>
    </row>
    <row r="50" spans="1:9" ht="15">
      <c r="A50" s="9"/>
      <c r="B50" s="9"/>
      <c r="C50" s="9"/>
      <c r="D50" s="9"/>
      <c r="E50" s="9"/>
      <c r="F50" s="9"/>
      <c r="G50" s="9"/>
      <c r="H50" s="9"/>
      <c r="I50" s="9"/>
    </row>
    <row r="51" spans="1:9" ht="15">
      <c r="A51" s="43" t="s">
        <v>55</v>
      </c>
      <c r="B51" s="36"/>
      <c r="C51" s="36"/>
      <c r="D51" s="36"/>
      <c r="E51" s="36"/>
      <c r="F51" s="36"/>
      <c r="G51" s="36"/>
      <c r="H51" s="44" t="s">
        <v>56</v>
      </c>
      <c r="I51" s="36"/>
    </row>
    <row r="52" spans="1:9" ht="15">
      <c r="A52" s="9"/>
      <c r="B52" s="9"/>
      <c r="C52" s="9"/>
      <c r="D52" s="9"/>
      <c r="E52" s="9"/>
      <c r="F52" s="9"/>
      <c r="G52" s="9"/>
      <c r="H52" s="9"/>
      <c r="I52" s="9"/>
    </row>
    <row r="53" spans="1:9" ht="15.75">
      <c r="A53" s="45" t="s">
        <v>42</v>
      </c>
      <c r="B53" s="9"/>
      <c r="C53" s="9"/>
      <c r="D53" s="9"/>
      <c r="E53" s="9"/>
      <c r="F53" s="9"/>
      <c r="G53" s="9"/>
      <c r="H53" s="31">
        <f>H72</f>
        <v>0</v>
      </c>
      <c r="I53" s="9"/>
    </row>
    <row r="54" spans="1:9" ht="15">
      <c r="A54" s="46"/>
      <c r="B54" s="47" t="s">
        <v>57</v>
      </c>
      <c r="C54" s="48"/>
      <c r="D54" s="48"/>
      <c r="E54" s="48"/>
      <c r="F54" s="48"/>
      <c r="G54" s="48"/>
      <c r="H54" s="49">
        <f>H73</f>
        <v>0</v>
      </c>
      <c r="I54" s="46"/>
    </row>
    <row r="55" spans="1:9" ht="15">
      <c r="A55" s="50"/>
      <c r="B55" s="51" t="s">
        <v>58</v>
      </c>
      <c r="C55" s="52"/>
      <c r="D55" s="52"/>
      <c r="E55" s="52"/>
      <c r="F55" s="52"/>
      <c r="G55" s="52"/>
      <c r="H55" s="53">
        <f>H74</f>
        <v>0</v>
      </c>
      <c r="I55" s="50"/>
    </row>
    <row r="56" spans="1:9" ht="15">
      <c r="A56" s="50"/>
      <c r="B56" s="51" t="s">
        <v>59</v>
      </c>
      <c r="C56" s="52"/>
      <c r="D56" s="52"/>
      <c r="E56" s="52"/>
      <c r="F56" s="52"/>
      <c r="G56" s="52"/>
      <c r="H56" s="53">
        <f>H83</f>
        <v>0</v>
      </c>
      <c r="I56" s="50"/>
    </row>
    <row r="57" spans="1:9" ht="15">
      <c r="A57" s="50"/>
      <c r="B57" s="51" t="s">
        <v>60</v>
      </c>
      <c r="C57" s="52"/>
      <c r="D57" s="52"/>
      <c r="E57" s="52"/>
      <c r="F57" s="52"/>
      <c r="G57" s="52"/>
      <c r="H57" s="53">
        <f>H106</f>
        <v>0</v>
      </c>
      <c r="I57" s="50"/>
    </row>
    <row r="58" spans="1:9" ht="15">
      <c r="A58" s="9"/>
      <c r="B58" s="9"/>
      <c r="C58" s="9"/>
      <c r="D58" s="9"/>
      <c r="E58" s="9"/>
      <c r="F58" s="9"/>
      <c r="G58" s="9"/>
      <c r="H58" s="9"/>
      <c r="I58" s="9"/>
    </row>
    <row r="59" spans="1:9" ht="3.75" customHeight="1">
      <c r="A59" s="291"/>
      <c r="B59" s="291"/>
      <c r="C59" s="291"/>
      <c r="D59" s="291"/>
      <c r="E59" s="291"/>
      <c r="F59" s="291"/>
      <c r="G59" s="291"/>
      <c r="H59" s="291"/>
      <c r="I59" s="291"/>
    </row>
    <row r="60" spans="1:9" ht="18">
      <c r="A60" s="1" t="s">
        <v>61</v>
      </c>
      <c r="B60" s="9"/>
      <c r="C60" s="9"/>
      <c r="D60" s="9"/>
      <c r="E60" s="9"/>
      <c r="F60" s="9"/>
      <c r="G60" s="9"/>
      <c r="H60" s="9"/>
      <c r="I60" s="9"/>
    </row>
    <row r="61" spans="1:9" ht="8.2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5">
      <c r="A62" s="5" t="s">
        <v>3</v>
      </c>
      <c r="B62" s="9"/>
      <c r="C62" s="300" t="s">
        <v>605</v>
      </c>
      <c r="D62" s="9"/>
      <c r="E62" s="9"/>
      <c r="F62" s="9"/>
      <c r="G62" s="9"/>
      <c r="H62" s="9"/>
      <c r="I62" s="9"/>
    </row>
    <row r="63" spans="1:9" ht="9.75" customHeight="1">
      <c r="A63" s="9"/>
      <c r="B63" s="9"/>
      <c r="C63" s="425"/>
      <c r="D63" s="426"/>
      <c r="E63" s="426"/>
      <c r="F63" s="426"/>
      <c r="G63" s="9"/>
      <c r="H63" s="9"/>
      <c r="I63" s="9"/>
    </row>
    <row r="64" spans="1:9" ht="15">
      <c r="A64" s="5" t="s">
        <v>51</v>
      </c>
      <c r="B64" s="9"/>
      <c r="C64" s="9"/>
      <c r="D64" s="9"/>
      <c r="E64" s="9"/>
      <c r="F64" s="9"/>
      <c r="G64" s="9"/>
      <c r="H64" s="9"/>
      <c r="I64" s="9"/>
    </row>
    <row r="65" spans="1:9" ht="15">
      <c r="A65" s="9"/>
      <c r="B65" s="9"/>
      <c r="C65" s="427" t="str">
        <f>C6</f>
        <v>MR 2022-23-1 - Vegetační úpravy výsadba stromů- 19ks</v>
      </c>
      <c r="D65" s="428"/>
      <c r="E65" s="428"/>
      <c r="F65" s="428"/>
      <c r="G65" s="9"/>
      <c r="H65" s="9"/>
      <c r="I65" s="9"/>
    </row>
    <row r="66" spans="1:9" ht="15">
      <c r="A66" s="9"/>
      <c r="B66" s="9"/>
      <c r="C66" s="9"/>
      <c r="D66" s="9"/>
      <c r="E66" s="9"/>
      <c r="F66" s="9"/>
      <c r="G66" s="9"/>
      <c r="H66" s="9"/>
      <c r="I66" s="9"/>
    </row>
    <row r="67" spans="1:9" ht="15">
      <c r="A67" s="5" t="s">
        <v>8</v>
      </c>
      <c r="B67" s="9"/>
      <c r="C67" s="9"/>
      <c r="D67" s="6" t="str">
        <f>D9</f>
        <v>Šlapanice</v>
      </c>
      <c r="E67" s="9"/>
      <c r="F67" s="9"/>
      <c r="G67" s="5" t="s">
        <v>9</v>
      </c>
      <c r="H67" s="27">
        <f>IF(H9="","",H9)</f>
        <v>44795</v>
      </c>
      <c r="I67" s="9"/>
    </row>
    <row r="68" spans="1:9" ht="31.5" customHeight="1">
      <c r="A68" s="5" t="s">
        <v>13</v>
      </c>
      <c r="B68" s="9"/>
      <c r="C68" s="9"/>
      <c r="D68" s="6" t="str">
        <f>C12</f>
        <v>Město Šlapanice</v>
      </c>
      <c r="E68" s="9"/>
      <c r="F68" s="9"/>
      <c r="G68" s="5" t="s">
        <v>19</v>
      </c>
      <c r="H68" s="421" t="str">
        <f>C18</f>
        <v>Ing. Aneta Večeřová, Ing. Petra Morysková</v>
      </c>
      <c r="I68" s="421"/>
    </row>
    <row r="69" spans="1:9" ht="15">
      <c r="A69" s="5" t="s">
        <v>18</v>
      </c>
      <c r="B69" s="9"/>
      <c r="C69" s="9"/>
      <c r="D69" s="6" t="str">
        <f>IF(C15="","",C15)</f>
        <v>Ing. Petra Morysková</v>
      </c>
      <c r="E69" s="9"/>
      <c r="F69" s="9"/>
      <c r="G69" s="5" t="s">
        <v>20</v>
      </c>
      <c r="H69" s="42" t="str">
        <f>C21</f>
        <v>Doplňte údaj</v>
      </c>
      <c r="I69" s="9"/>
    </row>
    <row r="70" spans="1:9" ht="7.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24">
      <c r="A71" s="54" t="s">
        <v>62</v>
      </c>
      <c r="B71" s="55" t="s">
        <v>41</v>
      </c>
      <c r="C71" s="55" t="s">
        <v>37</v>
      </c>
      <c r="D71" s="55" t="s">
        <v>38</v>
      </c>
      <c r="E71" s="55" t="s">
        <v>63</v>
      </c>
      <c r="F71" s="55" t="s">
        <v>64</v>
      </c>
      <c r="G71" s="55" t="s">
        <v>65</v>
      </c>
      <c r="H71" s="55" t="s">
        <v>56</v>
      </c>
      <c r="I71" s="56" t="s">
        <v>66</v>
      </c>
    </row>
    <row r="72" spans="1:9" ht="15.75">
      <c r="A72" s="21" t="s">
        <v>67</v>
      </c>
      <c r="B72" s="9"/>
      <c r="C72" s="9"/>
      <c r="D72" s="9"/>
      <c r="E72" s="9"/>
      <c r="F72" s="9"/>
      <c r="G72" s="9"/>
      <c r="H72" s="57">
        <f>SUM(H73)</f>
        <v>0</v>
      </c>
      <c r="I72" s="9"/>
    </row>
    <row r="73" spans="1:9" ht="15.75">
      <c r="A73" s="58"/>
      <c r="B73" s="59" t="s">
        <v>68</v>
      </c>
      <c r="C73" s="60" t="s">
        <v>69</v>
      </c>
      <c r="D73" s="60" t="s">
        <v>70</v>
      </c>
      <c r="E73" s="58"/>
      <c r="F73" s="58"/>
      <c r="G73" s="58"/>
      <c r="H73" s="61">
        <f>SUM(H74,H83,H106)</f>
        <v>0</v>
      </c>
      <c r="I73" s="58"/>
    </row>
    <row r="74" spans="1:9" ht="15">
      <c r="A74" s="58"/>
      <c r="B74" s="59" t="s">
        <v>68</v>
      </c>
      <c r="C74" s="62" t="s">
        <v>71</v>
      </c>
      <c r="D74" s="62" t="s">
        <v>72</v>
      </c>
      <c r="E74" s="58"/>
      <c r="F74" s="58"/>
      <c r="G74" s="58"/>
      <c r="H74" s="63">
        <f>SUM(H80,H75)</f>
        <v>0</v>
      </c>
      <c r="I74" s="58"/>
    </row>
    <row r="75" spans="1:9" ht="35.1" customHeight="1">
      <c r="A75" s="64" t="s">
        <v>73</v>
      </c>
      <c r="B75" s="64" t="s">
        <v>74</v>
      </c>
      <c r="C75" s="65" t="s">
        <v>75</v>
      </c>
      <c r="D75" s="193" t="s">
        <v>76</v>
      </c>
      <c r="E75" s="67" t="s">
        <v>77</v>
      </c>
      <c r="F75" s="68">
        <v>4</v>
      </c>
      <c r="G75" s="373">
        <v>0</v>
      </c>
      <c r="H75" s="69">
        <f>ROUND(G75*F75,2)</f>
        <v>0</v>
      </c>
      <c r="I75" s="66" t="s">
        <v>78</v>
      </c>
    </row>
    <row r="76" spans="1:9" ht="15" customHeight="1">
      <c r="A76" s="9"/>
      <c r="B76" s="70" t="s">
        <v>79</v>
      </c>
      <c r="C76" s="9"/>
      <c r="D76" s="71" t="s">
        <v>80</v>
      </c>
      <c r="E76" s="9"/>
      <c r="F76" s="9"/>
      <c r="G76" s="374"/>
      <c r="H76" s="9"/>
      <c r="I76" s="9"/>
    </row>
    <row r="77" spans="1:9" ht="15" customHeight="1">
      <c r="A77" s="72"/>
      <c r="B77" s="73" t="s">
        <v>81</v>
      </c>
      <c r="C77" s="74" t="s">
        <v>15</v>
      </c>
      <c r="D77" s="75" t="s">
        <v>615</v>
      </c>
      <c r="E77" s="72"/>
      <c r="F77" s="74" t="s">
        <v>15</v>
      </c>
      <c r="G77" s="388"/>
      <c r="H77" s="72"/>
      <c r="I77" s="72"/>
    </row>
    <row r="78" spans="1:9" ht="15" customHeight="1">
      <c r="A78" s="76"/>
      <c r="B78" s="73" t="s">
        <v>81</v>
      </c>
      <c r="C78" s="77" t="s">
        <v>15</v>
      </c>
      <c r="D78" s="78" t="s">
        <v>73</v>
      </c>
      <c r="E78" s="76"/>
      <c r="F78" s="79">
        <v>4</v>
      </c>
      <c r="G78" s="386"/>
      <c r="H78" s="76"/>
      <c r="I78" s="76"/>
    </row>
    <row r="79" spans="1:9" ht="15" customHeight="1">
      <c r="A79" s="80"/>
      <c r="B79" s="73" t="s">
        <v>81</v>
      </c>
      <c r="C79" s="81" t="s">
        <v>15</v>
      </c>
      <c r="D79" s="82" t="s">
        <v>82</v>
      </c>
      <c r="E79" s="80"/>
      <c r="F79" s="83">
        <v>4</v>
      </c>
      <c r="G79" s="387"/>
      <c r="H79" s="80"/>
      <c r="I79" s="80"/>
    </row>
    <row r="80" spans="1:9" s="238" customFormat="1" ht="31.5" customHeight="1">
      <c r="A80" s="239">
        <v>2</v>
      </c>
      <c r="B80" s="239" t="s">
        <v>74</v>
      </c>
      <c r="C80" s="242" t="s">
        <v>581</v>
      </c>
      <c r="D80" s="241" t="s">
        <v>583</v>
      </c>
      <c r="E80" s="243" t="s">
        <v>77</v>
      </c>
      <c r="F80" s="244">
        <v>15</v>
      </c>
      <c r="G80" s="395">
        <v>0</v>
      </c>
      <c r="H80" s="240">
        <f aca="true" t="shared" si="0" ref="H80">ROUND(G80*F80,2)</f>
        <v>0</v>
      </c>
      <c r="I80" s="193" t="s">
        <v>92</v>
      </c>
    </row>
    <row r="81" spans="1:9" s="238" customFormat="1" ht="15" customHeight="1">
      <c r="A81" s="80"/>
      <c r="B81" s="73" t="s">
        <v>81</v>
      </c>
      <c r="C81" s="74" t="s">
        <v>15</v>
      </c>
      <c r="D81" s="75" t="s">
        <v>615</v>
      </c>
      <c r="E81" s="72"/>
      <c r="F81" s="74" t="s">
        <v>15</v>
      </c>
      <c r="G81" s="388"/>
      <c r="H81" s="80"/>
      <c r="I81" s="80"/>
    </row>
    <row r="82" spans="1:9" s="238" customFormat="1" ht="15" customHeight="1">
      <c r="A82" s="80"/>
      <c r="B82" s="73" t="s">
        <v>81</v>
      </c>
      <c r="C82" s="81" t="s">
        <v>15</v>
      </c>
      <c r="D82" s="82" t="s">
        <v>82</v>
      </c>
      <c r="E82" s="80"/>
      <c r="F82" s="83">
        <v>15</v>
      </c>
      <c r="G82" s="387"/>
      <c r="H82" s="80"/>
      <c r="I82" s="80"/>
    </row>
    <row r="83" spans="1:9" ht="20.25" customHeight="1">
      <c r="A83" s="58"/>
      <c r="B83" s="59" t="s">
        <v>68</v>
      </c>
      <c r="C83" s="62" t="s">
        <v>84</v>
      </c>
      <c r="D83" s="62" t="s">
        <v>85</v>
      </c>
      <c r="E83" s="58"/>
      <c r="F83" s="58"/>
      <c r="G83" s="385"/>
      <c r="H83" s="63">
        <f>SUM(H84:H105)</f>
        <v>0</v>
      </c>
      <c r="I83" s="58"/>
    </row>
    <row r="84" spans="1:9" ht="35.1" customHeight="1">
      <c r="A84" s="64">
        <v>3</v>
      </c>
      <c r="B84" s="64" t="s">
        <v>74</v>
      </c>
      <c r="C84" s="65" t="s">
        <v>90</v>
      </c>
      <c r="D84" s="66" t="s">
        <v>91</v>
      </c>
      <c r="E84" s="67" t="s">
        <v>77</v>
      </c>
      <c r="F84" s="68">
        <v>19</v>
      </c>
      <c r="G84" s="373">
        <v>0</v>
      </c>
      <c r="H84" s="69">
        <f>ROUND(G84*F84,2)</f>
        <v>0</v>
      </c>
      <c r="I84" s="66" t="s">
        <v>92</v>
      </c>
    </row>
    <row r="85" spans="1:9" ht="24.95" customHeight="1">
      <c r="A85" s="64">
        <v>4</v>
      </c>
      <c r="B85" s="64" t="s">
        <v>74</v>
      </c>
      <c r="C85" s="65" t="s">
        <v>94</v>
      </c>
      <c r="D85" s="66" t="s">
        <v>95</v>
      </c>
      <c r="E85" s="67" t="s">
        <v>77</v>
      </c>
      <c r="F85" s="68">
        <v>76</v>
      </c>
      <c r="G85" s="373">
        <v>0</v>
      </c>
      <c r="H85" s="69">
        <f>ROUND(G85*F85,2)</f>
        <v>0</v>
      </c>
      <c r="I85" s="66" t="s">
        <v>92</v>
      </c>
    </row>
    <row r="86" spans="1:9" ht="25.5" customHeight="1">
      <c r="A86" s="84">
        <v>5</v>
      </c>
      <c r="B86" s="84" t="s">
        <v>88</v>
      </c>
      <c r="C86" s="85" t="s">
        <v>97</v>
      </c>
      <c r="D86" s="86" t="s">
        <v>98</v>
      </c>
      <c r="E86" s="87" t="s">
        <v>77</v>
      </c>
      <c r="F86" s="88">
        <v>76</v>
      </c>
      <c r="G86" s="382">
        <v>0</v>
      </c>
      <c r="H86" s="89">
        <f>ROUND(G86*F86,2)</f>
        <v>0</v>
      </c>
      <c r="I86" s="86" t="s">
        <v>78</v>
      </c>
    </row>
    <row r="87" spans="1:9" ht="15" customHeight="1">
      <c r="A87" s="76"/>
      <c r="B87" s="73" t="s">
        <v>81</v>
      </c>
      <c r="C87" s="76"/>
      <c r="D87" s="78" t="s">
        <v>617</v>
      </c>
      <c r="E87" s="76"/>
      <c r="F87" s="79">
        <v>76</v>
      </c>
      <c r="G87" s="386"/>
      <c r="H87" s="76"/>
      <c r="I87" s="76"/>
    </row>
    <row r="88" spans="1:9" ht="20.1" customHeight="1">
      <c r="A88" s="84">
        <v>6</v>
      </c>
      <c r="B88" s="84" t="s">
        <v>88</v>
      </c>
      <c r="C88" s="85" t="s">
        <v>606</v>
      </c>
      <c r="D88" s="86" t="s">
        <v>99</v>
      </c>
      <c r="E88" s="87" t="s">
        <v>77</v>
      </c>
      <c r="F88" s="88">
        <v>171</v>
      </c>
      <c r="G88" s="382">
        <v>0</v>
      </c>
      <c r="H88" s="89">
        <f aca="true" t="shared" si="1" ref="H88:H94">ROUND(G88*F88,2)</f>
        <v>0</v>
      </c>
      <c r="I88" s="86" t="s">
        <v>100</v>
      </c>
    </row>
    <row r="89" spans="1:9" ht="20.1" customHeight="1">
      <c r="A89" s="84">
        <v>7</v>
      </c>
      <c r="B89" s="84" t="s">
        <v>88</v>
      </c>
      <c r="C89" s="85" t="s">
        <v>102</v>
      </c>
      <c r="D89" s="86" t="s">
        <v>103</v>
      </c>
      <c r="E89" s="87" t="s">
        <v>104</v>
      </c>
      <c r="F89" s="88">
        <v>28.5</v>
      </c>
      <c r="G89" s="382">
        <v>0</v>
      </c>
      <c r="H89" s="89">
        <f t="shared" si="1"/>
        <v>0</v>
      </c>
      <c r="I89" s="86" t="s">
        <v>100</v>
      </c>
    </row>
    <row r="90" spans="1:9" ht="20.1" customHeight="1">
      <c r="A90" s="84">
        <v>8</v>
      </c>
      <c r="B90" s="84" t="s">
        <v>88</v>
      </c>
      <c r="C90" s="85" t="s">
        <v>106</v>
      </c>
      <c r="D90" s="86" t="s">
        <v>107</v>
      </c>
      <c r="E90" s="87" t="s">
        <v>108</v>
      </c>
      <c r="F90" s="88">
        <v>5</v>
      </c>
      <c r="G90" s="382">
        <v>0</v>
      </c>
      <c r="H90" s="89">
        <f t="shared" si="1"/>
        <v>0</v>
      </c>
      <c r="I90" s="86" t="s">
        <v>100</v>
      </c>
    </row>
    <row r="91" spans="1:9" ht="20.1" customHeight="1">
      <c r="A91" s="84">
        <v>9</v>
      </c>
      <c r="B91" s="84" t="s">
        <v>88</v>
      </c>
      <c r="C91" s="85" t="s">
        <v>110</v>
      </c>
      <c r="D91" s="86" t="s">
        <v>616</v>
      </c>
      <c r="E91" s="87" t="s">
        <v>83</v>
      </c>
      <c r="F91" s="88">
        <v>60</v>
      </c>
      <c r="G91" s="382">
        <v>0</v>
      </c>
      <c r="H91" s="89">
        <f t="shared" si="1"/>
        <v>0</v>
      </c>
      <c r="I91" s="86" t="s">
        <v>100</v>
      </c>
    </row>
    <row r="92" spans="1:9" ht="20.1" customHeight="1">
      <c r="A92" s="84">
        <v>10</v>
      </c>
      <c r="B92" s="84" t="s">
        <v>88</v>
      </c>
      <c r="C92" s="85" t="s">
        <v>112</v>
      </c>
      <c r="D92" s="86" t="s">
        <v>113</v>
      </c>
      <c r="E92" s="87" t="s">
        <v>108</v>
      </c>
      <c r="F92" s="88">
        <v>6</v>
      </c>
      <c r="G92" s="382">
        <v>0</v>
      </c>
      <c r="H92" s="89">
        <f t="shared" si="1"/>
        <v>0</v>
      </c>
      <c r="I92" s="86" t="s">
        <v>100</v>
      </c>
    </row>
    <row r="93" spans="1:9" ht="35.1" customHeight="1">
      <c r="A93" s="191">
        <v>11</v>
      </c>
      <c r="B93" s="191" t="s">
        <v>74</v>
      </c>
      <c r="C93" s="192" t="s">
        <v>115</v>
      </c>
      <c r="D93" s="193" t="s">
        <v>116</v>
      </c>
      <c r="E93" s="194" t="s">
        <v>117</v>
      </c>
      <c r="F93" s="195">
        <v>15</v>
      </c>
      <c r="G93" s="373">
        <v>0</v>
      </c>
      <c r="H93" s="196">
        <f t="shared" si="1"/>
        <v>0</v>
      </c>
      <c r="I93" s="193" t="s">
        <v>92</v>
      </c>
    </row>
    <row r="94" spans="1:11" ht="24.75" customHeight="1">
      <c r="A94" s="212">
        <v>12</v>
      </c>
      <c r="B94" s="212" t="s">
        <v>88</v>
      </c>
      <c r="C94" s="213" t="s">
        <v>119</v>
      </c>
      <c r="D94" s="214" t="s">
        <v>120</v>
      </c>
      <c r="E94" s="215" t="s">
        <v>83</v>
      </c>
      <c r="F94" s="216">
        <v>2.25</v>
      </c>
      <c r="G94" s="382">
        <v>0</v>
      </c>
      <c r="H94" s="217">
        <f t="shared" si="1"/>
        <v>0</v>
      </c>
      <c r="I94" s="214" t="s">
        <v>78</v>
      </c>
      <c r="K94" s="238"/>
    </row>
    <row r="95" spans="1:9" ht="15" customHeight="1">
      <c r="A95" s="76"/>
      <c r="B95" s="73" t="s">
        <v>81</v>
      </c>
      <c r="C95" s="76"/>
      <c r="D95" s="78" t="s">
        <v>582</v>
      </c>
      <c r="E95" s="76"/>
      <c r="F95" s="79">
        <f>15*0.15</f>
        <v>2.25</v>
      </c>
      <c r="G95" s="386"/>
      <c r="H95" s="76"/>
      <c r="I95" s="76"/>
    </row>
    <row r="96" spans="1:9" ht="35.1" customHeight="1">
      <c r="A96" s="64">
        <v>13</v>
      </c>
      <c r="B96" s="64" t="s">
        <v>74</v>
      </c>
      <c r="C96" s="65" t="s">
        <v>123</v>
      </c>
      <c r="D96" s="66" t="s">
        <v>124</v>
      </c>
      <c r="E96" s="67" t="s">
        <v>125</v>
      </c>
      <c r="F96" s="68">
        <v>0.0008</v>
      </c>
      <c r="G96" s="373">
        <v>0</v>
      </c>
      <c r="H96" s="69">
        <f>ROUND(G96*F96,2)</f>
        <v>0</v>
      </c>
      <c r="I96" s="66" t="s">
        <v>92</v>
      </c>
    </row>
    <row r="97" spans="1:9" ht="20.1" customHeight="1">
      <c r="A97" s="84">
        <v>14</v>
      </c>
      <c r="B97" s="84" t="s">
        <v>88</v>
      </c>
      <c r="C97" s="85" t="s">
        <v>126</v>
      </c>
      <c r="D97" s="86" t="s">
        <v>127</v>
      </c>
      <c r="E97" s="87" t="s">
        <v>108</v>
      </c>
      <c r="F97" s="88">
        <v>0.76</v>
      </c>
      <c r="G97" s="382">
        <v>0</v>
      </c>
      <c r="H97" s="89">
        <f>ROUND(G97*F97,2)</f>
        <v>0</v>
      </c>
      <c r="I97" s="86" t="s">
        <v>78</v>
      </c>
    </row>
    <row r="98" spans="1:9" ht="15" customHeight="1">
      <c r="A98" s="76"/>
      <c r="B98" s="73" t="s">
        <v>81</v>
      </c>
      <c r="C98" s="76"/>
      <c r="D98" s="78" t="s">
        <v>472</v>
      </c>
      <c r="E98" s="76"/>
      <c r="F98" s="79">
        <v>0.76</v>
      </c>
      <c r="G98" s="386"/>
      <c r="H98" s="76"/>
      <c r="I98" s="76"/>
    </row>
    <row r="99" spans="1:9" ht="20.1" customHeight="1">
      <c r="A99" s="64">
        <v>15</v>
      </c>
      <c r="B99" s="64" t="s">
        <v>74</v>
      </c>
      <c r="C99" s="65" t="s">
        <v>128</v>
      </c>
      <c r="D99" s="66" t="s">
        <v>129</v>
      </c>
      <c r="E99" s="67" t="s">
        <v>83</v>
      </c>
      <c r="F99" s="68">
        <v>1.9</v>
      </c>
      <c r="G99" s="373">
        <v>0</v>
      </c>
      <c r="H99" s="69">
        <f>ROUND(G99*F99,2)</f>
        <v>0</v>
      </c>
      <c r="I99" s="66" t="s">
        <v>92</v>
      </c>
    </row>
    <row r="100" spans="1:9" ht="20.1" customHeight="1">
      <c r="A100" s="84">
        <v>16</v>
      </c>
      <c r="B100" s="84" t="s">
        <v>88</v>
      </c>
      <c r="C100" s="85" t="s">
        <v>122</v>
      </c>
      <c r="D100" s="86" t="s">
        <v>130</v>
      </c>
      <c r="E100" s="87" t="s">
        <v>83</v>
      </c>
      <c r="F100" s="88">
        <v>1.9</v>
      </c>
      <c r="G100" s="382">
        <v>0</v>
      </c>
      <c r="H100" s="89">
        <f>ROUND(G100*F100,2)</f>
        <v>0</v>
      </c>
      <c r="I100" s="86" t="s">
        <v>100</v>
      </c>
    </row>
    <row r="101" spans="1:9" ht="20.1" customHeight="1">
      <c r="A101" s="84">
        <v>17</v>
      </c>
      <c r="B101" s="84" t="s">
        <v>88</v>
      </c>
      <c r="C101" s="85" t="s">
        <v>131</v>
      </c>
      <c r="D101" s="86" t="s">
        <v>473</v>
      </c>
      <c r="E101" s="87" t="s">
        <v>132</v>
      </c>
      <c r="F101" s="88">
        <v>19</v>
      </c>
      <c r="G101" s="382">
        <v>0</v>
      </c>
      <c r="H101" s="89">
        <f>ROUND(G101*F101,2)</f>
        <v>0</v>
      </c>
      <c r="I101" s="86" t="s">
        <v>100</v>
      </c>
    </row>
    <row r="102" spans="1:9" ht="20.1" customHeight="1">
      <c r="A102" s="9"/>
      <c r="B102" s="73" t="s">
        <v>133</v>
      </c>
      <c r="C102" s="9"/>
      <c r="D102" s="90" t="s">
        <v>134</v>
      </c>
      <c r="E102" s="9"/>
      <c r="F102" s="9"/>
      <c r="G102" s="374"/>
      <c r="H102" s="9"/>
      <c r="I102" s="9"/>
    </row>
    <row r="103" spans="1:9" ht="20.1" customHeight="1">
      <c r="A103" s="84">
        <v>18</v>
      </c>
      <c r="B103" s="84" t="s">
        <v>88</v>
      </c>
      <c r="C103" s="85" t="s">
        <v>607</v>
      </c>
      <c r="D103" s="86" t="s">
        <v>474</v>
      </c>
      <c r="E103" s="87" t="s">
        <v>132</v>
      </c>
      <c r="F103" s="88">
        <v>19</v>
      </c>
      <c r="G103" s="382">
        <v>0</v>
      </c>
      <c r="H103" s="89">
        <f>ROUND(G103*F103,2)</f>
        <v>0</v>
      </c>
      <c r="I103" s="86" t="s">
        <v>100</v>
      </c>
    </row>
    <row r="104" spans="1:9" ht="20.1" customHeight="1">
      <c r="A104" s="64">
        <v>19</v>
      </c>
      <c r="B104" s="64" t="s">
        <v>74</v>
      </c>
      <c r="C104" s="65" t="s">
        <v>135</v>
      </c>
      <c r="D104" s="66" t="s">
        <v>136</v>
      </c>
      <c r="E104" s="67" t="s">
        <v>83</v>
      </c>
      <c r="F104" s="68">
        <v>1.9</v>
      </c>
      <c r="G104" s="373">
        <v>0</v>
      </c>
      <c r="H104" s="69">
        <f>ROUND(G104*F104,2)</f>
        <v>0</v>
      </c>
      <c r="I104" s="66" t="s">
        <v>92</v>
      </c>
    </row>
    <row r="105" spans="1:9" ht="20.1" customHeight="1">
      <c r="A105" s="64">
        <v>20</v>
      </c>
      <c r="B105" s="64" t="s">
        <v>74</v>
      </c>
      <c r="C105" s="65"/>
      <c r="D105" s="66" t="s">
        <v>137</v>
      </c>
      <c r="E105" s="67" t="s">
        <v>138</v>
      </c>
      <c r="F105" s="68">
        <v>2</v>
      </c>
      <c r="G105" s="373">
        <v>0</v>
      </c>
      <c r="H105" s="69">
        <f>ROUND(G105*F105,2)</f>
        <v>0</v>
      </c>
      <c r="I105" s="66" t="s">
        <v>100</v>
      </c>
    </row>
    <row r="106" spans="1:9" ht="17.25" customHeight="1">
      <c r="A106" s="58"/>
      <c r="B106" s="59" t="s">
        <v>68</v>
      </c>
      <c r="C106" s="62" t="s">
        <v>139</v>
      </c>
      <c r="D106" s="62" t="s">
        <v>140</v>
      </c>
      <c r="E106" s="58"/>
      <c r="F106" s="58"/>
      <c r="G106" s="385"/>
      <c r="H106" s="63">
        <f>SUM(H107:H114)</f>
        <v>0</v>
      </c>
      <c r="I106" s="58"/>
    </row>
    <row r="107" spans="1:9" ht="51" customHeight="1">
      <c r="A107" s="64">
        <v>21</v>
      </c>
      <c r="B107" s="64" t="s">
        <v>74</v>
      </c>
      <c r="C107" s="65" t="s">
        <v>141</v>
      </c>
      <c r="D107" s="66" t="s">
        <v>142</v>
      </c>
      <c r="E107" s="67" t="s">
        <v>83</v>
      </c>
      <c r="F107" s="68">
        <v>60</v>
      </c>
      <c r="G107" s="373">
        <v>0</v>
      </c>
      <c r="H107" s="69">
        <f>ROUND(G107*F107,2)</f>
        <v>0</v>
      </c>
      <c r="I107" s="66" t="s">
        <v>78</v>
      </c>
    </row>
    <row r="108" spans="1:9" ht="15" customHeight="1">
      <c r="A108" s="9"/>
      <c r="B108" s="70" t="s">
        <v>79</v>
      </c>
      <c r="C108" s="9"/>
      <c r="D108" s="71" t="s">
        <v>143</v>
      </c>
      <c r="E108" s="9"/>
      <c r="F108" s="9"/>
      <c r="G108" s="374"/>
      <c r="H108" s="9"/>
      <c r="I108" s="9"/>
    </row>
    <row r="109" spans="1:9" ht="15" customHeight="1">
      <c r="A109" s="76"/>
      <c r="B109" s="73" t="s">
        <v>81</v>
      </c>
      <c r="C109" s="77" t="s">
        <v>15</v>
      </c>
      <c r="D109" s="78" t="s">
        <v>597</v>
      </c>
      <c r="E109" s="76"/>
      <c r="F109" s="79">
        <v>60</v>
      </c>
      <c r="G109" s="386"/>
      <c r="H109" s="76"/>
      <c r="I109" s="76"/>
    </row>
    <row r="110" spans="1:9" ht="15" customHeight="1">
      <c r="A110" s="80"/>
      <c r="B110" s="73" t="s">
        <v>81</v>
      </c>
      <c r="C110" s="81" t="s">
        <v>15</v>
      </c>
      <c r="D110" s="82" t="s">
        <v>82</v>
      </c>
      <c r="E110" s="80"/>
      <c r="F110" s="83">
        <v>60</v>
      </c>
      <c r="G110" s="387"/>
      <c r="H110" s="80"/>
      <c r="I110" s="80"/>
    </row>
    <row r="111" spans="1:9" ht="51" customHeight="1">
      <c r="A111" s="64">
        <v>23</v>
      </c>
      <c r="B111" s="64" t="s">
        <v>74</v>
      </c>
      <c r="C111" s="65" t="s">
        <v>144</v>
      </c>
      <c r="D111" s="66" t="s">
        <v>145</v>
      </c>
      <c r="E111" s="67" t="s">
        <v>83</v>
      </c>
      <c r="F111" s="68">
        <v>300</v>
      </c>
      <c r="G111" s="373">
        <v>0</v>
      </c>
      <c r="H111" s="69">
        <f>ROUND(G111*F111,2)</f>
        <v>0</v>
      </c>
      <c r="I111" s="66" t="s">
        <v>92</v>
      </c>
    </row>
    <row r="112" spans="1:9" ht="15" customHeight="1">
      <c r="A112" s="76"/>
      <c r="B112" s="73" t="s">
        <v>81</v>
      </c>
      <c r="C112" s="77" t="s">
        <v>15</v>
      </c>
      <c r="D112" s="78" t="s">
        <v>598</v>
      </c>
      <c r="E112" s="76"/>
      <c r="F112" s="79">
        <v>300</v>
      </c>
      <c r="G112" s="386"/>
      <c r="H112" s="76"/>
      <c r="I112" s="76"/>
    </row>
    <row r="113" spans="1:9" ht="15" customHeight="1">
      <c r="A113" s="80"/>
      <c r="B113" s="73" t="s">
        <v>81</v>
      </c>
      <c r="C113" s="81" t="s">
        <v>15</v>
      </c>
      <c r="D113" s="82" t="s">
        <v>82</v>
      </c>
      <c r="E113" s="80"/>
      <c r="F113" s="83">
        <v>300</v>
      </c>
      <c r="G113" s="387"/>
      <c r="H113" s="80"/>
      <c r="I113" s="80"/>
    </row>
    <row r="114" spans="1:9" ht="35.1" customHeight="1">
      <c r="A114" s="64">
        <v>25</v>
      </c>
      <c r="B114" s="64" t="s">
        <v>74</v>
      </c>
      <c r="C114" s="65" t="s">
        <v>146</v>
      </c>
      <c r="D114" s="66" t="s">
        <v>147</v>
      </c>
      <c r="E114" s="67" t="s">
        <v>125</v>
      </c>
      <c r="F114" s="68">
        <v>1</v>
      </c>
      <c r="G114" s="373">
        <v>0</v>
      </c>
      <c r="H114" s="69">
        <f>ROUND(G114*F114,2)</f>
        <v>0</v>
      </c>
      <c r="I114" s="66" t="s">
        <v>92</v>
      </c>
    </row>
    <row r="115" spans="1:9" ht="15">
      <c r="A115" s="291"/>
      <c r="B115" s="291"/>
      <c r="C115" s="291"/>
      <c r="D115" s="291"/>
      <c r="E115" s="291"/>
      <c r="F115" s="291"/>
      <c r="G115" s="291"/>
      <c r="H115" s="291"/>
      <c r="I115" s="291"/>
    </row>
    <row r="116" spans="1:9" ht="15">
      <c r="A116" s="273"/>
      <c r="B116" s="273"/>
      <c r="C116" s="273"/>
      <c r="D116" s="273"/>
      <c r="E116" s="273"/>
      <c r="F116" s="273"/>
      <c r="G116" s="273"/>
      <c r="H116" s="273"/>
      <c r="I116" s="273"/>
    </row>
  </sheetData>
  <mergeCells count="10">
    <mergeCell ref="C63:F63"/>
    <mergeCell ref="C65:F65"/>
    <mergeCell ref="H48:I48"/>
    <mergeCell ref="H68:I68"/>
    <mergeCell ref="C4:F4"/>
    <mergeCell ref="C6:F6"/>
    <mergeCell ref="C15:F15"/>
    <mergeCell ref="C24:F24"/>
    <mergeCell ref="C42:F42"/>
    <mergeCell ref="C44:F44"/>
  </mergeCells>
  <hyperlinks>
    <hyperlink ref="D76" r:id="rId1" display="https://podminky.urs.cz/item/CS_URS_2022_01/183101315"/>
    <hyperlink ref="D108" r:id="rId2" display="https://podminky.urs.cz/item/CS_URS_2022_01/162751117"/>
  </hyperlinks>
  <printOptions/>
  <pageMargins left="0.5118110236220472" right="0.31496062992125984" top="0.7874015748031497" bottom="0.3937007874015748" header="0.31496062992125984" footer="0.31496062992125984"/>
  <pageSetup horizontalDpi="600" verticalDpi="600" orientation="landscape" paperSize="9" scale="90" r:id="rId3"/>
  <rowBreaks count="2" manualBreakCount="2">
    <brk id="36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view="pageLayout" workbookViewId="0" topLeftCell="A1">
      <selection activeCell="G74" sqref="G74:G79"/>
    </sheetView>
  </sheetViews>
  <sheetFormatPr defaultColWidth="9.140625" defaultRowHeight="15"/>
  <cols>
    <col min="3" max="3" width="11.421875" style="0" customWidth="1"/>
    <col min="4" max="4" width="42.140625" style="0" customWidth="1"/>
    <col min="6" max="6" width="9.421875" style="0" bestFit="1" customWidth="1"/>
    <col min="7" max="7" width="12.421875" style="0" customWidth="1"/>
    <col min="8" max="8" width="13.7109375" style="0" customWidth="1"/>
    <col min="10" max="10" width="2.28125" style="0" customWidth="1"/>
    <col min="11" max="11" width="2.7109375" style="0" customWidth="1"/>
    <col min="12" max="12" width="5.8515625" style="0" customWidth="1"/>
  </cols>
  <sheetData>
    <row r="1" spans="1:14" ht="1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ht="18">
      <c r="B2" s="1" t="s">
        <v>50</v>
      </c>
    </row>
    <row r="3" ht="9" customHeight="1"/>
    <row r="4" spans="2:3" ht="15">
      <c r="B4" s="5" t="s">
        <v>3</v>
      </c>
      <c r="C4" s="307"/>
    </row>
    <row r="5" spans="3:6" ht="15">
      <c r="C5" s="425" t="str">
        <f>'REKAPITULACE STAVBY'!G3</f>
        <v>Rozšíření hřbitova Šlapanice - Sadové úpravy</v>
      </c>
      <c r="D5" s="426"/>
      <c r="E5" s="426"/>
      <c r="F5" s="426"/>
    </row>
    <row r="6" spans="1:9" ht="15">
      <c r="A6" s="9"/>
      <c r="B6" s="5" t="s">
        <v>51</v>
      </c>
      <c r="C6" s="9"/>
      <c r="D6" s="9"/>
      <c r="E6" s="9"/>
      <c r="F6" s="9"/>
      <c r="G6" s="9"/>
      <c r="H6" s="9"/>
      <c r="I6" s="9"/>
    </row>
    <row r="7" spans="1:9" ht="15">
      <c r="A7" s="9"/>
      <c r="B7" s="9"/>
      <c r="C7" s="427" t="s">
        <v>476</v>
      </c>
      <c r="D7" s="428"/>
      <c r="E7" s="428"/>
      <c r="F7" s="428"/>
      <c r="G7" s="9"/>
      <c r="H7" s="9"/>
      <c r="I7" s="9"/>
    </row>
    <row r="8" spans="1:9" ht="15">
      <c r="A8" s="9"/>
      <c r="B8" s="9"/>
      <c r="C8" s="9"/>
      <c r="D8" s="9"/>
      <c r="E8" s="9"/>
      <c r="F8" s="9"/>
      <c r="G8" s="9"/>
      <c r="H8" s="9"/>
      <c r="I8" s="9"/>
    </row>
    <row r="9" spans="1:9" ht="15">
      <c r="A9" s="9"/>
      <c r="B9" s="5" t="s">
        <v>4</v>
      </c>
      <c r="C9" s="9"/>
      <c r="D9" s="6" t="s">
        <v>5</v>
      </c>
      <c r="E9" s="9"/>
      <c r="F9" s="9"/>
      <c r="G9" s="5" t="s">
        <v>6</v>
      </c>
      <c r="H9" s="6" t="s">
        <v>52</v>
      </c>
      <c r="I9" s="9"/>
    </row>
    <row r="10" spans="1:9" ht="15">
      <c r="A10" s="9"/>
      <c r="B10" s="5" t="s">
        <v>8</v>
      </c>
      <c r="C10" s="9"/>
      <c r="D10" s="6" t="s">
        <v>604</v>
      </c>
      <c r="E10" s="9"/>
      <c r="F10" s="9"/>
      <c r="G10" s="5" t="s">
        <v>9</v>
      </c>
      <c r="H10" s="27">
        <v>44795</v>
      </c>
      <c r="I10" s="9"/>
    </row>
    <row r="11" spans="1:9" ht="15">
      <c r="A11" s="9"/>
      <c r="B11" s="2" t="s">
        <v>10</v>
      </c>
      <c r="C11" s="9"/>
      <c r="D11" s="7" t="s">
        <v>11</v>
      </c>
      <c r="E11" s="9"/>
      <c r="F11" s="9"/>
      <c r="G11" s="2" t="s">
        <v>12</v>
      </c>
      <c r="H11" s="7" t="s">
        <v>148</v>
      </c>
      <c r="I11" s="9"/>
    </row>
    <row r="12" spans="1:9" ht="15">
      <c r="A12" s="9"/>
      <c r="B12" s="5" t="s">
        <v>13</v>
      </c>
      <c r="C12" s="9"/>
      <c r="D12" s="9"/>
      <c r="E12" s="9"/>
      <c r="F12" s="9"/>
      <c r="G12" s="5" t="s">
        <v>14</v>
      </c>
      <c r="H12" s="335" t="str">
        <f>'REKAPITULACE STAVBY'!R7</f>
        <v>00282651</v>
      </c>
      <c r="I12" s="9"/>
    </row>
    <row r="13" spans="1:9" ht="15">
      <c r="A13" s="9"/>
      <c r="B13" s="9"/>
      <c r="C13" s="6" t="str">
        <f>'REKAPITULACE STAVBY'!G7</f>
        <v>Město Šlapanice</v>
      </c>
      <c r="D13" s="9"/>
      <c r="E13" s="9"/>
      <c r="F13" s="9"/>
      <c r="G13" s="5" t="s">
        <v>17</v>
      </c>
      <c r="H13" s="6"/>
      <c r="I13" s="9"/>
    </row>
    <row r="14" spans="1:9" ht="7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15">
      <c r="A15" s="9"/>
      <c r="B15" s="5" t="s">
        <v>18</v>
      </c>
      <c r="C15" s="9"/>
      <c r="D15" s="9"/>
      <c r="E15" s="9"/>
      <c r="F15" s="9"/>
      <c r="G15" s="5" t="s">
        <v>14</v>
      </c>
      <c r="H15" s="6">
        <f>'REKAPITULACE STAVBY'!R10</f>
        <v>88748006</v>
      </c>
      <c r="I15" s="9"/>
    </row>
    <row r="16" spans="1:9" ht="15">
      <c r="A16" s="9"/>
      <c r="B16" s="9"/>
      <c r="C16" s="417" t="str">
        <f>'REKAPITULACE STAVBY'!G10</f>
        <v>Ing. Petra Morysková</v>
      </c>
      <c r="D16" s="417"/>
      <c r="E16" s="417"/>
      <c r="F16" s="417"/>
      <c r="G16" s="5" t="s">
        <v>17</v>
      </c>
      <c r="H16" s="6"/>
      <c r="I16" s="9"/>
    </row>
    <row r="17" spans="1:9" ht="15">
      <c r="A17" s="9"/>
      <c r="B17" s="9"/>
      <c r="C17" s="9"/>
      <c r="D17" s="9"/>
      <c r="E17" s="9"/>
      <c r="F17" s="9"/>
      <c r="G17" s="9"/>
      <c r="H17" s="9"/>
      <c r="I17" s="9"/>
    </row>
    <row r="18" spans="1:9" ht="15">
      <c r="A18" s="9"/>
      <c r="B18" s="5" t="s">
        <v>19</v>
      </c>
      <c r="C18" s="9"/>
      <c r="D18" s="9"/>
      <c r="E18" s="9"/>
      <c r="F18" s="9"/>
      <c r="G18" s="5" t="s">
        <v>14</v>
      </c>
      <c r="H18" s="6" t="s">
        <v>15</v>
      </c>
      <c r="I18" s="9"/>
    </row>
    <row r="19" spans="1:9" ht="15">
      <c r="A19" s="9"/>
      <c r="B19" s="9"/>
      <c r="C19" s="6" t="s">
        <v>593</v>
      </c>
      <c r="D19" s="9"/>
      <c r="E19" s="9"/>
      <c r="F19" s="9"/>
      <c r="G19" s="5" t="s">
        <v>17</v>
      </c>
      <c r="H19" s="6" t="s">
        <v>15</v>
      </c>
      <c r="I19" s="9"/>
    </row>
    <row r="20" spans="1:9" ht="15">
      <c r="A20" s="9"/>
      <c r="B20" s="9"/>
      <c r="C20" s="9"/>
      <c r="D20" s="9"/>
      <c r="E20" s="9"/>
      <c r="F20" s="9"/>
      <c r="G20" s="9"/>
      <c r="H20" s="9"/>
      <c r="I20" s="9"/>
    </row>
    <row r="21" spans="1:9" ht="15">
      <c r="A21" s="9"/>
      <c r="B21" s="5" t="s">
        <v>20</v>
      </c>
      <c r="C21" s="9"/>
      <c r="D21" s="9"/>
      <c r="E21" s="9"/>
      <c r="F21" s="9"/>
      <c r="G21" s="5" t="s">
        <v>14</v>
      </c>
      <c r="H21" s="6" t="str">
        <f>'REKAPITULACE STAVBY'!R16</f>
        <v>Doplňte údaj</v>
      </c>
      <c r="I21" s="9"/>
    </row>
    <row r="22" spans="1:9" ht="15">
      <c r="A22" s="9"/>
      <c r="B22" s="9"/>
      <c r="C22" s="6" t="str">
        <f>'REKAPITULACE STAVBY'!G16</f>
        <v>Doplňte údaj</v>
      </c>
      <c r="D22" s="9"/>
      <c r="E22" s="9"/>
      <c r="F22" s="9"/>
      <c r="G22" s="5" t="s">
        <v>17</v>
      </c>
      <c r="H22" s="6"/>
      <c r="I22" s="9"/>
    </row>
    <row r="23" spans="1:9" ht="15">
      <c r="A23" s="9"/>
      <c r="B23" s="5" t="s">
        <v>21</v>
      </c>
      <c r="C23" s="9"/>
      <c r="D23" s="9"/>
      <c r="E23" s="9"/>
      <c r="F23" s="9"/>
      <c r="G23" s="9"/>
      <c r="H23" s="9"/>
      <c r="I23" s="9"/>
    </row>
    <row r="24" spans="1:9" ht="12" customHeight="1">
      <c r="A24" s="9"/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9"/>
      <c r="B25" s="30" t="s">
        <v>23</v>
      </c>
      <c r="C25" s="9"/>
      <c r="D25" s="9"/>
      <c r="E25" s="9"/>
      <c r="F25" s="9"/>
      <c r="G25" s="9"/>
      <c r="H25" s="31">
        <f>SUM(H50)</f>
        <v>0</v>
      </c>
      <c r="I25" s="9"/>
    </row>
    <row r="26" spans="1:9" ht="15">
      <c r="A26" s="9"/>
      <c r="B26" s="29"/>
      <c r="C26" s="29"/>
      <c r="D26" s="29"/>
      <c r="E26" s="29"/>
      <c r="F26" s="29"/>
      <c r="G26" s="29"/>
      <c r="H26" s="29"/>
      <c r="I26" s="29"/>
    </row>
    <row r="27" spans="1:9" ht="15">
      <c r="A27" s="9"/>
      <c r="B27" s="9"/>
      <c r="C27" s="9"/>
      <c r="D27" s="32" t="s">
        <v>25</v>
      </c>
      <c r="E27" s="9"/>
      <c r="F27" s="9"/>
      <c r="G27" s="32" t="s">
        <v>24</v>
      </c>
      <c r="H27" s="32" t="s">
        <v>26</v>
      </c>
      <c r="I27" s="9"/>
    </row>
    <row r="28" spans="1:9" ht="15">
      <c r="A28" s="9"/>
      <c r="B28" s="33" t="s">
        <v>27</v>
      </c>
      <c r="C28" s="5" t="s">
        <v>28</v>
      </c>
      <c r="D28" s="34">
        <f>SUM(H25)</f>
        <v>0</v>
      </c>
      <c r="E28" s="9"/>
      <c r="F28" s="9"/>
      <c r="G28" s="35">
        <v>0.21</v>
      </c>
      <c r="H28" s="34">
        <f>ROUND(((SUM(D28))*G28),2)</f>
        <v>0</v>
      </c>
      <c r="I28" s="9"/>
    </row>
    <row r="29" spans="1:9" ht="15">
      <c r="A29" s="9"/>
      <c r="B29" s="9"/>
      <c r="C29" s="5" t="s">
        <v>29</v>
      </c>
      <c r="D29" s="34">
        <f>ROUND((SUM(BD71:BD162)),2)</f>
        <v>0</v>
      </c>
      <c r="E29" s="9"/>
      <c r="F29" s="9"/>
      <c r="G29" s="35">
        <v>0.15</v>
      </c>
      <c r="H29" s="34">
        <f>ROUND(((SUM(BD71:BD162))*G29),2)</f>
        <v>0</v>
      </c>
      <c r="I29" s="9"/>
    </row>
    <row r="30" spans="1:9" ht="15">
      <c r="A30" s="9"/>
      <c r="B30" s="9"/>
      <c r="C30" s="5" t="s">
        <v>30</v>
      </c>
      <c r="D30" s="34">
        <f>ROUND((SUM(BE71:BE162)),2)</f>
        <v>0</v>
      </c>
      <c r="E30" s="9"/>
      <c r="F30" s="9"/>
      <c r="G30" s="35">
        <v>0.21</v>
      </c>
      <c r="H30" s="34">
        <f>0</f>
        <v>0</v>
      </c>
      <c r="I30" s="9"/>
    </row>
    <row r="31" spans="1:9" ht="15">
      <c r="A31" s="9"/>
      <c r="B31" s="9"/>
      <c r="C31" s="5" t="s">
        <v>31</v>
      </c>
      <c r="D31" s="34">
        <f>ROUND((SUM(BF71:BF162)),2)</f>
        <v>0</v>
      </c>
      <c r="E31" s="9"/>
      <c r="F31" s="9"/>
      <c r="G31" s="35">
        <v>0.15</v>
      </c>
      <c r="H31" s="34">
        <f>0</f>
        <v>0</v>
      </c>
      <c r="I31" s="9"/>
    </row>
    <row r="32" spans="1:9" ht="15">
      <c r="A32" s="9"/>
      <c r="B32" s="9"/>
      <c r="C32" s="5" t="s">
        <v>32</v>
      </c>
      <c r="D32" s="34">
        <f>ROUND((SUM(BG71:BG162)),2)</f>
        <v>0</v>
      </c>
      <c r="E32" s="9"/>
      <c r="F32" s="9"/>
      <c r="G32" s="35">
        <v>0</v>
      </c>
      <c r="H32" s="34">
        <f>0</f>
        <v>0</v>
      </c>
      <c r="I32" s="9"/>
    </row>
    <row r="33" spans="1:9" ht="15">
      <c r="A33" s="9"/>
      <c r="B33" s="9"/>
      <c r="C33" s="9"/>
      <c r="D33" s="9"/>
      <c r="E33" s="9"/>
      <c r="F33" s="9"/>
      <c r="G33" s="9"/>
      <c r="H33" s="9"/>
      <c r="I33" s="9"/>
    </row>
    <row r="34" spans="1:9" ht="15.75">
      <c r="A34" s="197"/>
      <c r="B34" s="37" t="s">
        <v>33</v>
      </c>
      <c r="C34" s="19"/>
      <c r="D34" s="19"/>
      <c r="E34" s="38" t="s">
        <v>34</v>
      </c>
      <c r="F34" s="39" t="s">
        <v>35</v>
      </c>
      <c r="G34" s="19"/>
      <c r="H34" s="40">
        <f>SUM(H25:H32)</f>
        <v>0</v>
      </c>
      <c r="I34" s="41"/>
    </row>
    <row r="35" spans="1:9" ht="15">
      <c r="A35" s="291"/>
      <c r="B35" s="291"/>
      <c r="C35" s="291"/>
      <c r="D35" s="291"/>
      <c r="E35" s="291"/>
      <c r="F35" s="291"/>
      <c r="G35" s="291"/>
      <c r="H35" s="291"/>
      <c r="I35" s="291"/>
    </row>
    <row r="36" spans="1:9" ht="18">
      <c r="A36" s="1" t="s">
        <v>54</v>
      </c>
      <c r="B36" s="9"/>
      <c r="C36" s="9"/>
      <c r="D36" s="9"/>
      <c r="E36" s="9"/>
      <c r="F36" s="9"/>
      <c r="G36" s="9"/>
      <c r="H36" s="9"/>
      <c r="I36" s="9"/>
    </row>
    <row r="37" spans="1:9" ht="15">
      <c r="A37" s="9"/>
      <c r="B37" s="9"/>
      <c r="C37" s="9"/>
      <c r="D37" s="9"/>
      <c r="E37" s="9"/>
      <c r="F37" s="9"/>
      <c r="G37" s="9"/>
      <c r="H37" s="9"/>
      <c r="I37" s="9"/>
    </row>
    <row r="38" spans="1:9" ht="15">
      <c r="A38" s="5" t="s">
        <v>3</v>
      </c>
      <c r="B38" s="9"/>
      <c r="C38" s="300" t="s">
        <v>605</v>
      </c>
      <c r="D38" s="9"/>
      <c r="E38" s="9"/>
      <c r="F38" s="9"/>
      <c r="G38" s="9"/>
      <c r="H38" s="9"/>
      <c r="I38" s="9"/>
    </row>
    <row r="39" spans="1:9" ht="15">
      <c r="A39" s="9"/>
      <c r="B39" s="9"/>
      <c r="C39" s="425" t="str">
        <f>C5</f>
        <v>Rozšíření hřbitova Šlapanice - Sadové úpravy</v>
      </c>
      <c r="D39" s="426"/>
      <c r="E39" s="426"/>
      <c r="F39" s="426"/>
      <c r="G39" s="9"/>
      <c r="H39" s="9"/>
      <c r="I39" s="9"/>
    </row>
    <row r="40" spans="1:9" ht="15">
      <c r="A40" s="5" t="s">
        <v>51</v>
      </c>
      <c r="B40" s="9"/>
      <c r="C40" s="9"/>
      <c r="D40" s="9"/>
      <c r="E40" s="9"/>
      <c r="F40" s="9"/>
      <c r="G40" s="9"/>
      <c r="H40" s="9"/>
      <c r="I40" s="9"/>
    </row>
    <row r="41" spans="1:9" ht="15">
      <c r="A41" s="9"/>
      <c r="B41" s="9"/>
      <c r="C41" s="427" t="str">
        <f>C7</f>
        <v>MR 2022-23-2 - Výsadba keřů, trvalek, plošná úprava</v>
      </c>
      <c r="D41" s="428"/>
      <c r="E41" s="428"/>
      <c r="F41" s="428"/>
      <c r="G41" s="9"/>
      <c r="H41" s="9"/>
      <c r="I41" s="9"/>
    </row>
    <row r="42" spans="1:9" ht="15">
      <c r="A42" s="9"/>
      <c r="B42" s="9"/>
      <c r="C42" s="9"/>
      <c r="D42" s="9"/>
      <c r="E42" s="9"/>
      <c r="F42" s="9"/>
      <c r="G42" s="9"/>
      <c r="H42" s="9"/>
      <c r="I42" s="9"/>
    </row>
    <row r="43" spans="1:9" ht="15">
      <c r="A43" s="5" t="s">
        <v>8</v>
      </c>
      <c r="B43" s="9"/>
      <c r="C43" s="9"/>
      <c r="D43" s="6" t="str">
        <f>D10</f>
        <v>Šlapanice</v>
      </c>
      <c r="E43" s="9"/>
      <c r="F43" s="9"/>
      <c r="G43" s="5" t="s">
        <v>9</v>
      </c>
      <c r="H43" s="27">
        <f>IF(H10="","",H10)</f>
        <v>44795</v>
      </c>
      <c r="I43" s="9"/>
    </row>
    <row r="44" spans="1:9" ht="15">
      <c r="A44" s="9"/>
      <c r="B44" s="9"/>
      <c r="C44" s="9"/>
      <c r="D44" s="9"/>
      <c r="E44" s="9"/>
      <c r="F44" s="9"/>
      <c r="G44" s="9"/>
      <c r="H44" s="9"/>
      <c r="I44" s="9"/>
    </row>
    <row r="45" spans="1:9" ht="39" customHeight="1">
      <c r="A45" s="5" t="s">
        <v>13</v>
      </c>
      <c r="B45" s="9"/>
      <c r="C45" s="9"/>
      <c r="D45" s="6" t="str">
        <f>C13</f>
        <v>Město Šlapanice</v>
      </c>
      <c r="E45" s="9"/>
      <c r="F45" s="9"/>
      <c r="G45" s="5" t="s">
        <v>19</v>
      </c>
      <c r="H45" s="421" t="str">
        <f>C19</f>
        <v>Ing. Aneta Večeřová, Ing. Petra Morysková</v>
      </c>
      <c r="I45" s="421"/>
    </row>
    <row r="46" spans="1:9" ht="15">
      <c r="A46" s="5" t="s">
        <v>18</v>
      </c>
      <c r="B46" s="9"/>
      <c r="C46" s="9"/>
      <c r="D46" s="6" t="str">
        <f>IF(C16="","",C16)</f>
        <v>Ing. Petra Morysková</v>
      </c>
      <c r="E46" s="9"/>
      <c r="F46" s="9"/>
      <c r="G46" s="5" t="s">
        <v>20</v>
      </c>
      <c r="H46" s="42" t="str">
        <f>C22</f>
        <v>Doplňte údaj</v>
      </c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43" t="s">
        <v>55</v>
      </c>
      <c r="B48" s="36"/>
      <c r="C48" s="36"/>
      <c r="D48" s="36"/>
      <c r="E48" s="36"/>
      <c r="F48" s="36"/>
      <c r="G48" s="36"/>
      <c r="H48" s="44" t="s">
        <v>56</v>
      </c>
      <c r="I48" s="36"/>
    </row>
    <row r="49" spans="1:9" ht="15">
      <c r="A49" s="9"/>
      <c r="B49" s="9"/>
      <c r="C49" s="9"/>
      <c r="D49" s="9"/>
      <c r="E49" s="9"/>
      <c r="F49" s="9"/>
      <c r="G49" s="9"/>
      <c r="H49" s="9"/>
      <c r="I49" s="9"/>
    </row>
    <row r="50" spans="1:9" ht="15.75">
      <c r="A50" s="45" t="s">
        <v>42</v>
      </c>
      <c r="B50" s="9"/>
      <c r="C50" s="9"/>
      <c r="D50" s="9"/>
      <c r="E50" s="9"/>
      <c r="F50" s="9"/>
      <c r="G50" s="9"/>
      <c r="H50" s="31">
        <f>SUM(H51)</f>
        <v>0</v>
      </c>
      <c r="I50" s="9"/>
    </row>
    <row r="51" spans="1:9" ht="15">
      <c r="A51" s="46"/>
      <c r="B51" s="47" t="s">
        <v>57</v>
      </c>
      <c r="C51" s="48"/>
      <c r="D51" s="48"/>
      <c r="E51" s="48"/>
      <c r="F51" s="48"/>
      <c r="G51" s="48"/>
      <c r="H51" s="49">
        <f>H72</f>
        <v>0</v>
      </c>
      <c r="I51" s="46"/>
    </row>
    <row r="52" spans="1:9" ht="15">
      <c r="A52" s="50"/>
      <c r="B52" s="51" t="s">
        <v>149</v>
      </c>
      <c r="C52" s="52"/>
      <c r="D52" s="52"/>
      <c r="E52" s="52"/>
      <c r="F52" s="52"/>
      <c r="G52" s="52"/>
      <c r="H52" s="53">
        <f>H73</f>
        <v>0</v>
      </c>
      <c r="I52" s="50"/>
    </row>
    <row r="53" spans="1:9" ht="15">
      <c r="A53" s="50"/>
      <c r="B53" s="51" t="s">
        <v>60</v>
      </c>
      <c r="C53" s="52"/>
      <c r="D53" s="52"/>
      <c r="E53" s="52"/>
      <c r="F53" s="52"/>
      <c r="G53" s="52"/>
      <c r="H53" s="53">
        <f>H99</f>
        <v>0</v>
      </c>
      <c r="I53" s="50"/>
    </row>
    <row r="54" spans="1:9" ht="15">
      <c r="A54" s="50"/>
      <c r="B54" s="51" t="s">
        <v>478</v>
      </c>
      <c r="C54" s="52"/>
      <c r="D54" s="52"/>
      <c r="E54" s="52"/>
      <c r="F54" s="52"/>
      <c r="G54" s="52"/>
      <c r="H54" s="53">
        <f>SUM(H102)</f>
        <v>0</v>
      </c>
      <c r="I54" s="50"/>
    </row>
    <row r="55" spans="1:9" ht="15">
      <c r="A55" s="50"/>
      <c r="B55" s="51" t="s">
        <v>573</v>
      </c>
      <c r="C55" s="52"/>
      <c r="D55" s="52"/>
      <c r="E55" s="52"/>
      <c r="F55" s="52"/>
      <c r="G55" s="52"/>
      <c r="H55" s="53">
        <f>SUM(H118)</f>
        <v>0</v>
      </c>
      <c r="I55" s="50"/>
    </row>
    <row r="56" spans="1:9" ht="15">
      <c r="A56" s="9"/>
      <c r="B56" s="51" t="s">
        <v>574</v>
      </c>
      <c r="C56" s="52"/>
      <c r="D56" s="52"/>
      <c r="E56" s="52"/>
      <c r="F56" s="52"/>
      <c r="G56" s="52"/>
      <c r="H56" s="53">
        <f>SUM(H131)</f>
        <v>0</v>
      </c>
      <c r="I56" s="9"/>
    </row>
    <row r="57" spans="1:9" ht="9.75" customHeight="1">
      <c r="A57" s="291"/>
      <c r="B57" s="291"/>
      <c r="C57" s="291"/>
      <c r="D57" s="291"/>
      <c r="E57" s="291"/>
      <c r="F57" s="291"/>
      <c r="G57" s="291"/>
      <c r="H57" s="291"/>
      <c r="I57" s="291"/>
    </row>
    <row r="58" spans="1:9" ht="18">
      <c r="A58" s="1" t="s">
        <v>61</v>
      </c>
      <c r="B58" s="9"/>
      <c r="C58" s="9"/>
      <c r="D58" s="9"/>
      <c r="E58" s="9"/>
      <c r="F58" s="9"/>
      <c r="G58" s="9"/>
      <c r="H58" s="9"/>
      <c r="I58" s="9"/>
    </row>
    <row r="59" spans="1:9" ht="9" customHeight="1">
      <c r="A59" s="9"/>
      <c r="B59" s="9"/>
      <c r="C59" s="9"/>
      <c r="D59" s="9"/>
      <c r="E59" s="9"/>
      <c r="F59" s="9"/>
      <c r="G59" s="9"/>
      <c r="H59" s="9"/>
      <c r="I59" s="9"/>
    </row>
    <row r="60" spans="1:9" ht="15">
      <c r="A60" s="5" t="s">
        <v>3</v>
      </c>
      <c r="B60" s="9"/>
      <c r="C60" s="300"/>
      <c r="D60" s="9"/>
      <c r="E60" s="9"/>
      <c r="F60" s="9"/>
      <c r="G60" s="9"/>
      <c r="H60" s="9"/>
      <c r="I60" s="9"/>
    </row>
    <row r="61" spans="1:9" ht="15">
      <c r="A61" s="9"/>
      <c r="B61" s="9"/>
      <c r="C61" s="425" t="str">
        <f>C5</f>
        <v>Rozšíření hřbitova Šlapanice - Sadové úpravy</v>
      </c>
      <c r="D61" s="426"/>
      <c r="E61" s="426"/>
      <c r="F61" s="426"/>
      <c r="G61" s="9"/>
      <c r="H61" s="9"/>
      <c r="I61" s="9"/>
    </row>
    <row r="62" spans="1:9" ht="15">
      <c r="A62" s="5" t="s">
        <v>51</v>
      </c>
      <c r="B62" s="9"/>
      <c r="C62" s="9"/>
      <c r="D62" s="9"/>
      <c r="E62" s="9"/>
      <c r="F62" s="9"/>
      <c r="G62" s="9"/>
      <c r="H62" s="9"/>
      <c r="I62" s="9"/>
    </row>
    <row r="63" spans="1:9" ht="15">
      <c r="A63" s="9"/>
      <c r="B63" s="9"/>
      <c r="C63" s="427" t="str">
        <f>C7</f>
        <v>MR 2022-23-2 - Výsadba keřů, trvalek, plošná úprava</v>
      </c>
      <c r="D63" s="428"/>
      <c r="E63" s="428"/>
      <c r="F63" s="428"/>
      <c r="G63" s="9"/>
      <c r="H63" s="9"/>
      <c r="I63" s="9"/>
    </row>
    <row r="64" spans="1:9" ht="15">
      <c r="A64" s="9"/>
      <c r="B64" s="9"/>
      <c r="C64" s="9"/>
      <c r="D64" s="9"/>
      <c r="E64" s="9"/>
      <c r="F64" s="9"/>
      <c r="G64" s="9"/>
      <c r="H64" s="9"/>
      <c r="I64" s="9"/>
    </row>
    <row r="65" spans="1:9" ht="15">
      <c r="A65" s="5" t="s">
        <v>8</v>
      </c>
      <c r="B65" s="9"/>
      <c r="C65" s="9"/>
      <c r="D65" s="6" t="str">
        <f>D10</f>
        <v>Šlapanice</v>
      </c>
      <c r="E65" s="9"/>
      <c r="F65" s="9"/>
      <c r="G65" s="5" t="s">
        <v>9</v>
      </c>
      <c r="H65" s="27">
        <f>IF(H10="","",H10)</f>
        <v>44795</v>
      </c>
      <c r="I65" s="9"/>
    </row>
    <row r="66" spans="1:9" ht="8.25" customHeight="1">
      <c r="A66" s="9"/>
      <c r="B66" s="9"/>
      <c r="C66" s="9"/>
      <c r="D66" s="9"/>
      <c r="E66" s="9"/>
      <c r="F66" s="9"/>
      <c r="G66" s="9"/>
      <c r="H66" s="9"/>
      <c r="I66" s="9"/>
    </row>
    <row r="67" spans="1:9" ht="34.5" customHeight="1">
      <c r="A67" s="5" t="s">
        <v>13</v>
      </c>
      <c r="B67" s="9"/>
      <c r="C67" s="9"/>
      <c r="D67" s="6" t="str">
        <f>C13</f>
        <v>Město Šlapanice</v>
      </c>
      <c r="E67" s="9"/>
      <c r="F67" s="9"/>
      <c r="G67" s="5" t="s">
        <v>19</v>
      </c>
      <c r="H67" s="421" t="str">
        <f>C19</f>
        <v>Ing. Aneta Večeřová, Ing. Petra Morysková</v>
      </c>
      <c r="I67" s="421"/>
    </row>
    <row r="68" spans="1:9" ht="15">
      <c r="A68" s="5" t="s">
        <v>18</v>
      </c>
      <c r="B68" s="9"/>
      <c r="C68" s="9"/>
      <c r="D68" s="6" t="str">
        <f>IF(C16="","",C16)</f>
        <v>Ing. Petra Morysková</v>
      </c>
      <c r="E68" s="9"/>
      <c r="F68" s="9"/>
      <c r="G68" s="5" t="s">
        <v>20</v>
      </c>
      <c r="H68" s="42" t="str">
        <f>C22</f>
        <v>Doplňte údaj</v>
      </c>
      <c r="I68" s="9"/>
    </row>
    <row r="69" spans="1:9" ht="15">
      <c r="A69" s="9"/>
      <c r="B69" s="9"/>
      <c r="C69" s="9"/>
      <c r="D69" s="9"/>
      <c r="E69" s="9"/>
      <c r="F69" s="9"/>
      <c r="G69" s="9"/>
      <c r="H69" s="9"/>
      <c r="I69" s="9"/>
    </row>
    <row r="70" spans="1:9" ht="24">
      <c r="A70" s="54" t="s">
        <v>62</v>
      </c>
      <c r="B70" s="55" t="s">
        <v>41</v>
      </c>
      <c r="C70" s="55" t="s">
        <v>37</v>
      </c>
      <c r="D70" s="55" t="s">
        <v>38</v>
      </c>
      <c r="E70" s="55" t="s">
        <v>63</v>
      </c>
      <c r="F70" s="55" t="s">
        <v>64</v>
      </c>
      <c r="G70" s="55" t="s">
        <v>65</v>
      </c>
      <c r="H70" s="55" t="s">
        <v>56</v>
      </c>
      <c r="I70" s="56" t="s">
        <v>66</v>
      </c>
    </row>
    <row r="71" spans="1:9" ht="15.75">
      <c r="A71" s="21" t="s">
        <v>67</v>
      </c>
      <c r="B71" s="9"/>
      <c r="C71" s="9"/>
      <c r="D71" s="9"/>
      <c r="E71" s="9"/>
      <c r="F71" s="9"/>
      <c r="G71" s="9"/>
      <c r="H71" s="57">
        <f>SUM(H72)</f>
        <v>0</v>
      </c>
      <c r="I71" s="9"/>
    </row>
    <row r="72" spans="1:9" ht="15.75">
      <c r="A72" s="58"/>
      <c r="B72" s="59" t="s">
        <v>68</v>
      </c>
      <c r="C72" s="60" t="s">
        <v>69</v>
      </c>
      <c r="D72" s="60" t="s">
        <v>70</v>
      </c>
      <c r="E72" s="58"/>
      <c r="F72" s="58"/>
      <c r="G72" s="58"/>
      <c r="H72" s="61">
        <f>SUM(H73,H102,H118,H131)</f>
        <v>0</v>
      </c>
      <c r="I72" s="58"/>
    </row>
    <row r="73" spans="1:9" ht="15" customHeight="1">
      <c r="A73" s="58"/>
      <c r="B73" s="59" t="s">
        <v>68</v>
      </c>
      <c r="C73" s="62" t="s">
        <v>73</v>
      </c>
      <c r="D73" s="62" t="s">
        <v>150</v>
      </c>
      <c r="E73" s="58"/>
      <c r="F73" s="58"/>
      <c r="G73" s="58"/>
      <c r="H73" s="63">
        <f>SUM(H74:H98)</f>
        <v>0</v>
      </c>
      <c r="I73" s="58"/>
    </row>
    <row r="74" spans="1:9" ht="54" customHeight="1">
      <c r="A74" s="64">
        <v>1</v>
      </c>
      <c r="B74" s="64" t="s">
        <v>74</v>
      </c>
      <c r="C74" s="65" t="s">
        <v>151</v>
      </c>
      <c r="D74" s="66" t="s">
        <v>152</v>
      </c>
      <c r="E74" s="67" t="s">
        <v>117</v>
      </c>
      <c r="F74" s="68">
        <v>188</v>
      </c>
      <c r="G74" s="373">
        <v>0</v>
      </c>
      <c r="H74" s="69">
        <f>ROUND(G74*F74,2)</f>
        <v>0</v>
      </c>
      <c r="I74" s="66" t="s">
        <v>78</v>
      </c>
    </row>
    <row r="75" spans="1:9" ht="15" customHeight="1">
      <c r="A75" s="9"/>
      <c r="B75" s="70" t="s">
        <v>79</v>
      </c>
      <c r="C75" s="9"/>
      <c r="D75" s="71" t="s">
        <v>153</v>
      </c>
      <c r="E75" s="9"/>
      <c r="F75" s="9"/>
      <c r="G75" s="374"/>
      <c r="H75" s="9"/>
      <c r="I75" s="9"/>
    </row>
    <row r="76" spans="1:9" s="172" customFormat="1" ht="35.1" customHeight="1">
      <c r="A76" s="302">
        <v>2</v>
      </c>
      <c r="B76" s="302" t="s">
        <v>74</v>
      </c>
      <c r="C76" s="303" t="s">
        <v>480</v>
      </c>
      <c r="D76" s="304" t="s">
        <v>481</v>
      </c>
      <c r="E76" s="305" t="s">
        <v>77</v>
      </c>
      <c r="F76" s="218">
        <v>9</v>
      </c>
      <c r="G76" s="390">
        <v>0</v>
      </c>
      <c r="H76" s="306">
        <f aca="true" t="shared" si="0" ref="H76:H77">ROUND(G76*F76,2)</f>
        <v>0</v>
      </c>
      <c r="I76" s="193" t="s">
        <v>92</v>
      </c>
    </row>
    <row r="77" spans="1:9" s="172" customFormat="1" ht="46.5" customHeight="1">
      <c r="A77" s="302">
        <v>3</v>
      </c>
      <c r="B77" s="302" t="s">
        <v>74</v>
      </c>
      <c r="C77" s="303" t="s">
        <v>482</v>
      </c>
      <c r="D77" s="304" t="s">
        <v>483</v>
      </c>
      <c r="E77" s="305" t="s">
        <v>77</v>
      </c>
      <c r="F77" s="218">
        <v>217</v>
      </c>
      <c r="G77" s="390">
        <v>0</v>
      </c>
      <c r="H77" s="306">
        <f t="shared" si="0"/>
        <v>0</v>
      </c>
      <c r="I77" s="193" t="s">
        <v>92</v>
      </c>
    </row>
    <row r="78" spans="1:9" ht="45" customHeight="1">
      <c r="A78" s="64">
        <v>4</v>
      </c>
      <c r="B78" s="64" t="s">
        <v>74</v>
      </c>
      <c r="C78" s="65" t="s">
        <v>154</v>
      </c>
      <c r="D78" s="66" t="s">
        <v>155</v>
      </c>
      <c r="E78" s="67" t="s">
        <v>77</v>
      </c>
      <c r="F78" s="195">
        <v>723</v>
      </c>
      <c r="G78" s="373">
        <v>0</v>
      </c>
      <c r="H78" s="69">
        <f>ROUND(G78*F78,2)</f>
        <v>0</v>
      </c>
      <c r="I78" s="66" t="s">
        <v>78</v>
      </c>
    </row>
    <row r="79" spans="1:9" ht="15" customHeight="1">
      <c r="A79" s="9"/>
      <c r="B79" s="70" t="s">
        <v>79</v>
      </c>
      <c r="C79" s="9"/>
      <c r="D79" s="71" t="s">
        <v>156</v>
      </c>
      <c r="E79" s="9"/>
      <c r="F79" s="9"/>
      <c r="G79" s="374"/>
      <c r="H79" s="9"/>
      <c r="I79" s="9"/>
    </row>
    <row r="80" spans="1:9" ht="35.1" customHeight="1">
      <c r="A80" s="64">
        <v>5</v>
      </c>
      <c r="B80" s="64" t="s">
        <v>74</v>
      </c>
      <c r="C80" s="65" t="s">
        <v>157</v>
      </c>
      <c r="D80" s="66" t="s">
        <v>158</v>
      </c>
      <c r="E80" s="67" t="s">
        <v>117</v>
      </c>
      <c r="F80" s="68">
        <v>188</v>
      </c>
      <c r="G80" s="373">
        <v>0</v>
      </c>
      <c r="H80" s="69">
        <f>ROUND(G80*F80,2)</f>
        <v>0</v>
      </c>
      <c r="I80" s="66" t="s">
        <v>78</v>
      </c>
    </row>
    <row r="81" spans="1:9" ht="15" customHeight="1">
      <c r="A81" s="9"/>
      <c r="B81" s="70" t="s">
        <v>79</v>
      </c>
      <c r="C81" s="9"/>
      <c r="D81" s="71" t="s">
        <v>159</v>
      </c>
      <c r="E81" s="9"/>
      <c r="F81" s="9"/>
      <c r="G81" s="374"/>
      <c r="H81" s="9"/>
      <c r="I81" s="9"/>
    </row>
    <row r="82" spans="1:9" s="172" customFormat="1" ht="42.75" customHeight="1">
      <c r="A82" s="302">
        <v>6</v>
      </c>
      <c r="B82" s="302" t="s">
        <v>74</v>
      </c>
      <c r="C82" s="303" t="s">
        <v>486</v>
      </c>
      <c r="D82" s="304" t="s">
        <v>487</v>
      </c>
      <c r="E82" s="305" t="s">
        <v>77</v>
      </c>
      <c r="F82" s="218">
        <v>217</v>
      </c>
      <c r="G82" s="390">
        <v>0</v>
      </c>
      <c r="H82" s="306">
        <f aca="true" t="shared" si="1" ref="H82:H83">ROUND(G82*F82,2)</f>
        <v>0</v>
      </c>
      <c r="I82" s="193" t="s">
        <v>92</v>
      </c>
    </row>
    <row r="83" spans="1:12" s="172" customFormat="1" ht="45" customHeight="1">
      <c r="A83" s="178">
        <v>7</v>
      </c>
      <c r="B83" s="178" t="s">
        <v>74</v>
      </c>
      <c r="C83" s="179" t="s">
        <v>484</v>
      </c>
      <c r="D83" s="180" t="s">
        <v>485</v>
      </c>
      <c r="E83" s="181" t="s">
        <v>77</v>
      </c>
      <c r="F83" s="218">
        <v>9</v>
      </c>
      <c r="G83" s="390">
        <v>0</v>
      </c>
      <c r="H83" s="183">
        <f t="shared" si="1"/>
        <v>0</v>
      </c>
      <c r="I83" s="193" t="s">
        <v>92</v>
      </c>
      <c r="L83" s="301"/>
    </row>
    <row r="84" spans="1:9" ht="45" customHeight="1">
      <c r="A84" s="64">
        <v>8</v>
      </c>
      <c r="B84" s="64" t="s">
        <v>74</v>
      </c>
      <c r="C84" s="65" t="s">
        <v>160</v>
      </c>
      <c r="D84" s="66" t="s">
        <v>161</v>
      </c>
      <c r="E84" s="67" t="s">
        <v>77</v>
      </c>
      <c r="F84" s="195">
        <v>723</v>
      </c>
      <c r="G84" s="373">
        <v>0</v>
      </c>
      <c r="H84" s="69">
        <f>ROUND(G84*F84,2)</f>
        <v>0</v>
      </c>
      <c r="I84" s="66" t="s">
        <v>78</v>
      </c>
    </row>
    <row r="85" spans="1:9" ht="15" customHeight="1">
      <c r="A85" s="9"/>
      <c r="B85" s="70" t="s">
        <v>79</v>
      </c>
      <c r="C85" s="9"/>
      <c r="D85" s="71" t="s">
        <v>162</v>
      </c>
      <c r="E85" s="9"/>
      <c r="F85" s="9"/>
      <c r="G85" s="374"/>
      <c r="H85" s="9"/>
      <c r="I85" s="9"/>
    </row>
    <row r="86" spans="1:9" ht="35.1" customHeight="1">
      <c r="A86" s="64">
        <v>9</v>
      </c>
      <c r="B86" s="64" t="s">
        <v>74</v>
      </c>
      <c r="C86" s="65" t="s">
        <v>163</v>
      </c>
      <c r="D86" s="66" t="s">
        <v>164</v>
      </c>
      <c r="E86" s="67" t="s">
        <v>117</v>
      </c>
      <c r="F86" s="68">
        <v>188</v>
      </c>
      <c r="G86" s="373">
        <v>0</v>
      </c>
      <c r="H86" s="69">
        <f>ROUND(G86*F86,2)</f>
        <v>0</v>
      </c>
      <c r="I86" s="66" t="s">
        <v>78</v>
      </c>
    </row>
    <row r="87" spans="1:9" ht="15" customHeight="1">
      <c r="A87" s="9"/>
      <c r="B87" s="70" t="s">
        <v>79</v>
      </c>
      <c r="C87" s="9"/>
      <c r="D87" s="71" t="s">
        <v>165</v>
      </c>
      <c r="E87" s="9"/>
      <c r="F87" s="9"/>
      <c r="G87" s="374"/>
      <c r="H87" s="9"/>
      <c r="I87" s="9"/>
    </row>
    <row r="88" spans="1:9" ht="47.1" customHeight="1">
      <c r="A88" s="64">
        <v>10</v>
      </c>
      <c r="B88" s="64" t="s">
        <v>74</v>
      </c>
      <c r="C88" s="65" t="s">
        <v>166</v>
      </c>
      <c r="D88" s="66" t="s">
        <v>167</v>
      </c>
      <c r="E88" s="67" t="s">
        <v>117</v>
      </c>
      <c r="F88" s="68">
        <v>376</v>
      </c>
      <c r="G88" s="373">
        <v>0</v>
      </c>
      <c r="H88" s="69">
        <f>ROUND(G88*F88,2)</f>
        <v>0</v>
      </c>
      <c r="I88" s="66" t="s">
        <v>78</v>
      </c>
    </row>
    <row r="89" spans="1:9" ht="15" customHeight="1">
      <c r="A89" s="9"/>
      <c r="B89" s="70" t="s">
        <v>79</v>
      </c>
      <c r="C89" s="9"/>
      <c r="D89" s="71" t="s">
        <v>168</v>
      </c>
      <c r="E89" s="9"/>
      <c r="F89" s="9"/>
      <c r="G89" s="374"/>
      <c r="H89" s="9"/>
      <c r="I89" s="9"/>
    </row>
    <row r="90" spans="1:9" ht="40.5" customHeight="1">
      <c r="A90" s="191">
        <v>11</v>
      </c>
      <c r="B90" s="191" t="s">
        <v>74</v>
      </c>
      <c r="C90" s="192" t="s">
        <v>169</v>
      </c>
      <c r="D90" s="193" t="s">
        <v>585</v>
      </c>
      <c r="E90" s="194" t="s">
        <v>117</v>
      </c>
      <c r="F90" s="195">
        <v>188</v>
      </c>
      <c r="G90" s="373">
        <v>0</v>
      </c>
      <c r="H90" s="196">
        <f>ROUND(G90*F90,2)</f>
        <v>0</v>
      </c>
      <c r="I90" s="193" t="s">
        <v>100</v>
      </c>
    </row>
    <row r="91" spans="1:9" ht="20.1" customHeight="1">
      <c r="A91" s="84">
        <v>12</v>
      </c>
      <c r="B91" s="84" t="s">
        <v>88</v>
      </c>
      <c r="C91" s="85" t="s">
        <v>170</v>
      </c>
      <c r="D91" s="86" t="s">
        <v>171</v>
      </c>
      <c r="E91" s="87" t="s">
        <v>172</v>
      </c>
      <c r="F91" s="88">
        <v>0.08</v>
      </c>
      <c r="G91" s="382">
        <v>0</v>
      </c>
      <c r="H91" s="89">
        <f>ROUND(G91*F91,2)</f>
        <v>0</v>
      </c>
      <c r="I91" s="86" t="s">
        <v>15</v>
      </c>
    </row>
    <row r="92" spans="1:9" ht="20.1" customHeight="1">
      <c r="A92" s="84">
        <v>13</v>
      </c>
      <c r="B92" s="84" t="s">
        <v>88</v>
      </c>
      <c r="C92" s="85" t="s">
        <v>173</v>
      </c>
      <c r="D92" s="86" t="s">
        <v>174</v>
      </c>
      <c r="E92" s="87" t="s">
        <v>83</v>
      </c>
      <c r="F92" s="88">
        <v>0.007</v>
      </c>
      <c r="G92" s="382">
        <v>0</v>
      </c>
      <c r="H92" s="89">
        <f>ROUND(G92*F92,2)</f>
        <v>0</v>
      </c>
      <c r="I92" s="86" t="s">
        <v>15</v>
      </c>
    </row>
    <row r="93" spans="1:9" ht="20.1" customHeight="1">
      <c r="A93" s="212">
        <v>14</v>
      </c>
      <c r="B93" s="212" t="s">
        <v>88</v>
      </c>
      <c r="C93" s="213" t="s">
        <v>175</v>
      </c>
      <c r="D93" s="214" t="s">
        <v>586</v>
      </c>
      <c r="E93" s="215" t="s">
        <v>83</v>
      </c>
      <c r="F93" s="216">
        <v>18.8</v>
      </c>
      <c r="G93" s="382">
        <v>0</v>
      </c>
      <c r="H93" s="217">
        <f>ROUND(G93*F93,2)</f>
        <v>0</v>
      </c>
      <c r="I93" s="214" t="s">
        <v>100</v>
      </c>
    </row>
    <row r="94" spans="1:9" ht="35.1" customHeight="1">
      <c r="A94" s="64">
        <v>15</v>
      </c>
      <c r="B94" s="64" t="s">
        <v>74</v>
      </c>
      <c r="C94" s="65" t="s">
        <v>176</v>
      </c>
      <c r="D94" s="66" t="s">
        <v>177</v>
      </c>
      <c r="E94" s="67" t="s">
        <v>125</v>
      </c>
      <c r="F94" s="68">
        <v>0.0052</v>
      </c>
      <c r="G94" s="373">
        <v>0</v>
      </c>
      <c r="H94" s="69">
        <f>ROUND(G94*F94,2)</f>
        <v>0</v>
      </c>
      <c r="I94" s="66" t="s">
        <v>78</v>
      </c>
    </row>
    <row r="95" spans="1:9" ht="15" customHeight="1">
      <c r="A95" s="9"/>
      <c r="B95" s="70" t="s">
        <v>79</v>
      </c>
      <c r="C95" s="9"/>
      <c r="D95" s="71" t="s">
        <v>178</v>
      </c>
      <c r="E95" s="9"/>
      <c r="F95" s="9"/>
      <c r="G95" s="374"/>
      <c r="H95" s="9"/>
      <c r="I95" s="9"/>
    </row>
    <row r="96" spans="1:9" ht="20.1" customHeight="1">
      <c r="A96" s="84">
        <v>16</v>
      </c>
      <c r="B96" s="84" t="s">
        <v>88</v>
      </c>
      <c r="C96" s="85" t="s">
        <v>179</v>
      </c>
      <c r="D96" s="86" t="s">
        <v>180</v>
      </c>
      <c r="E96" s="87" t="s">
        <v>108</v>
      </c>
      <c r="F96" s="88">
        <v>5.6</v>
      </c>
      <c r="G96" s="382">
        <v>0</v>
      </c>
      <c r="H96" s="89">
        <f>ROUND(G96*F96,2)</f>
        <v>0</v>
      </c>
      <c r="I96" s="86" t="s">
        <v>15</v>
      </c>
    </row>
    <row r="97" spans="1:9" ht="20.1" customHeight="1">
      <c r="A97" s="76"/>
      <c r="B97" s="73" t="s">
        <v>81</v>
      </c>
      <c r="C97" s="76"/>
      <c r="D97" s="78" t="s">
        <v>584</v>
      </c>
      <c r="E97" s="76"/>
      <c r="F97" s="79">
        <v>5.64</v>
      </c>
      <c r="G97" s="386"/>
      <c r="H97" s="76"/>
      <c r="I97" s="76"/>
    </row>
    <row r="98" spans="1:9" ht="20.1" customHeight="1">
      <c r="A98" s="231">
        <v>17</v>
      </c>
      <c r="B98" s="231" t="s">
        <v>74</v>
      </c>
      <c r="C98" s="232" t="s">
        <v>539</v>
      </c>
      <c r="D98" s="233" t="s">
        <v>477</v>
      </c>
      <c r="E98" s="234" t="s">
        <v>83</v>
      </c>
      <c r="F98" s="235">
        <v>9.4</v>
      </c>
      <c r="G98" s="392">
        <v>0</v>
      </c>
      <c r="H98" s="236">
        <f>ROUND(G98*F98,2)</f>
        <v>0</v>
      </c>
      <c r="I98" s="233" t="s">
        <v>100</v>
      </c>
    </row>
    <row r="99" spans="1:9" ht="20.1" customHeight="1">
      <c r="A99" s="58"/>
      <c r="B99" s="59" t="s">
        <v>68</v>
      </c>
      <c r="C99" s="62" t="s">
        <v>139</v>
      </c>
      <c r="D99" s="62" t="s">
        <v>140</v>
      </c>
      <c r="E99" s="58"/>
      <c r="F99" s="58"/>
      <c r="G99" s="385"/>
      <c r="H99" s="63">
        <f>SUM(H100)</f>
        <v>0</v>
      </c>
      <c r="I99" s="58"/>
    </row>
    <row r="100" spans="1:9" ht="35.1" customHeight="1">
      <c r="A100" s="191">
        <v>18</v>
      </c>
      <c r="B100" s="191" t="s">
        <v>74</v>
      </c>
      <c r="C100" s="192" t="s">
        <v>146</v>
      </c>
      <c r="D100" s="193" t="s">
        <v>147</v>
      </c>
      <c r="E100" s="194" t="s">
        <v>125</v>
      </c>
      <c r="F100" s="195">
        <v>10</v>
      </c>
      <c r="G100" s="373">
        <v>0</v>
      </c>
      <c r="H100" s="196">
        <f>ROUND(G100*F100,2)</f>
        <v>0</v>
      </c>
      <c r="I100" s="193" t="s">
        <v>92</v>
      </c>
    </row>
    <row r="101" spans="1:9" ht="7.5" customHeight="1">
      <c r="A101" s="166"/>
      <c r="B101" s="166"/>
      <c r="C101" s="167"/>
      <c r="D101" s="168"/>
      <c r="E101" s="169"/>
      <c r="F101" s="170"/>
      <c r="G101" s="171"/>
      <c r="H101" s="171"/>
      <c r="I101" s="168"/>
    </row>
    <row r="102" spans="1:9" ht="13.5" customHeight="1">
      <c r="A102" s="308"/>
      <c r="B102" s="309" t="s">
        <v>68</v>
      </c>
      <c r="C102" s="310" t="s">
        <v>572</v>
      </c>
      <c r="D102" s="310" t="s">
        <v>479</v>
      </c>
      <c r="E102" s="308"/>
      <c r="F102" s="308"/>
      <c r="G102" s="308"/>
      <c r="H102" s="311">
        <f>SUM(H109:H117,H103:H107)</f>
        <v>0</v>
      </c>
      <c r="I102" s="308"/>
    </row>
    <row r="103" spans="1:9" ht="47.25" customHeight="1">
      <c r="A103" s="302">
        <v>19</v>
      </c>
      <c r="B103" s="302" t="s">
        <v>74</v>
      </c>
      <c r="C103" s="303" t="s">
        <v>488</v>
      </c>
      <c r="D103" s="304" t="s">
        <v>489</v>
      </c>
      <c r="E103" s="305" t="s">
        <v>125</v>
      </c>
      <c r="F103" s="218">
        <v>0.00452</v>
      </c>
      <c r="G103" s="390">
        <v>0</v>
      </c>
      <c r="H103" s="306">
        <f aca="true" t="shared" si="2" ref="H103:H107">ROUND(G103*F103,2)</f>
        <v>0</v>
      </c>
      <c r="I103" s="304" t="s">
        <v>100</v>
      </c>
    </row>
    <row r="104" spans="1:9" ht="18.75" customHeight="1">
      <c r="A104" s="312">
        <v>20</v>
      </c>
      <c r="B104" s="312" t="s">
        <v>88</v>
      </c>
      <c r="C104" s="313" t="s">
        <v>540</v>
      </c>
      <c r="D104" s="314" t="s">
        <v>490</v>
      </c>
      <c r="E104" s="315" t="s">
        <v>77</v>
      </c>
      <c r="F104" s="316">
        <v>452</v>
      </c>
      <c r="G104" s="389">
        <v>0</v>
      </c>
      <c r="H104" s="317">
        <f t="shared" si="2"/>
        <v>0</v>
      </c>
      <c r="I104" s="314" t="s">
        <v>100</v>
      </c>
    </row>
    <row r="105" spans="1:9" ht="35.1" customHeight="1">
      <c r="A105" s="302">
        <v>21</v>
      </c>
      <c r="B105" s="302" t="s">
        <v>74</v>
      </c>
      <c r="C105" s="192" t="s">
        <v>135</v>
      </c>
      <c r="D105" s="193" t="s">
        <v>136</v>
      </c>
      <c r="E105" s="305" t="s">
        <v>83</v>
      </c>
      <c r="F105" s="218">
        <v>2.26</v>
      </c>
      <c r="G105" s="390">
        <v>0</v>
      </c>
      <c r="H105" s="306">
        <f t="shared" si="2"/>
        <v>0</v>
      </c>
      <c r="I105" s="193" t="s">
        <v>92</v>
      </c>
    </row>
    <row r="106" spans="1:9" ht="35.1" customHeight="1">
      <c r="A106" s="302">
        <v>22</v>
      </c>
      <c r="B106" s="302" t="s">
        <v>74</v>
      </c>
      <c r="C106" s="192" t="s">
        <v>184</v>
      </c>
      <c r="D106" s="193" t="s">
        <v>185</v>
      </c>
      <c r="E106" s="305" t="s">
        <v>83</v>
      </c>
      <c r="F106" s="218">
        <v>2.26</v>
      </c>
      <c r="G106" s="390">
        <v>0</v>
      </c>
      <c r="H106" s="306">
        <f t="shared" si="2"/>
        <v>0</v>
      </c>
      <c r="I106" s="193" t="s">
        <v>92</v>
      </c>
    </row>
    <row r="107" spans="1:9" ht="28.5" customHeight="1">
      <c r="A107" s="312">
        <v>23</v>
      </c>
      <c r="B107" s="312" t="s">
        <v>88</v>
      </c>
      <c r="C107" s="313" t="s">
        <v>541</v>
      </c>
      <c r="D107" s="314" t="s">
        <v>491</v>
      </c>
      <c r="E107" s="315" t="s">
        <v>83</v>
      </c>
      <c r="F107" s="316">
        <v>2.26</v>
      </c>
      <c r="G107" s="389">
        <v>0</v>
      </c>
      <c r="H107" s="317">
        <f t="shared" si="2"/>
        <v>0</v>
      </c>
      <c r="I107" s="314" t="s">
        <v>100</v>
      </c>
    </row>
    <row r="108" spans="1:9" ht="28.5" customHeight="1">
      <c r="A108" s="197"/>
      <c r="B108" s="318" t="s">
        <v>133</v>
      </c>
      <c r="C108" s="197"/>
      <c r="D108" s="319" t="s">
        <v>492</v>
      </c>
      <c r="E108" s="197"/>
      <c r="F108" s="197"/>
      <c r="G108" s="374"/>
      <c r="H108" s="197"/>
      <c r="I108" s="197"/>
    </row>
    <row r="109" spans="1:9" ht="20.1" customHeight="1">
      <c r="A109" s="302">
        <v>24</v>
      </c>
      <c r="B109" s="302" t="s">
        <v>74</v>
      </c>
      <c r="C109" s="303"/>
      <c r="D109" s="304" t="s">
        <v>493</v>
      </c>
      <c r="E109" s="305" t="s">
        <v>15</v>
      </c>
      <c r="F109" s="218">
        <f>SUM(F110:F111)</f>
        <v>217</v>
      </c>
      <c r="G109" s="390">
        <v>0</v>
      </c>
      <c r="H109" s="306">
        <f aca="true" t="shared" si="3" ref="H109:H115">ROUND(G109*F109,2)</f>
        <v>0</v>
      </c>
      <c r="I109" s="304" t="s">
        <v>100</v>
      </c>
    </row>
    <row r="110" spans="1:9" ht="20.1" customHeight="1">
      <c r="A110" s="312">
        <v>25</v>
      </c>
      <c r="B110" s="312" t="s">
        <v>88</v>
      </c>
      <c r="C110" s="313" t="s">
        <v>542</v>
      </c>
      <c r="D110" s="314" t="s">
        <v>509</v>
      </c>
      <c r="E110" s="315" t="s">
        <v>132</v>
      </c>
      <c r="F110" s="316">
        <v>52</v>
      </c>
      <c r="G110" s="389">
        <v>0</v>
      </c>
      <c r="H110" s="317">
        <f t="shared" si="3"/>
        <v>0</v>
      </c>
      <c r="I110" s="314" t="s">
        <v>100</v>
      </c>
    </row>
    <row r="111" spans="1:9" ht="20.1" customHeight="1">
      <c r="A111" s="312">
        <v>26</v>
      </c>
      <c r="B111" s="312" t="s">
        <v>88</v>
      </c>
      <c r="C111" s="313" t="s">
        <v>543</v>
      </c>
      <c r="D111" s="314" t="s">
        <v>510</v>
      </c>
      <c r="E111" s="315" t="s">
        <v>132</v>
      </c>
      <c r="F111" s="316">
        <v>165</v>
      </c>
      <c r="G111" s="389">
        <v>0</v>
      </c>
      <c r="H111" s="317">
        <f t="shared" si="3"/>
        <v>0</v>
      </c>
      <c r="I111" s="314" t="s">
        <v>100</v>
      </c>
    </row>
    <row r="112" spans="1:9" ht="20.1" customHeight="1">
      <c r="A112" s="320">
        <v>27</v>
      </c>
      <c r="B112" s="320" t="s">
        <v>74</v>
      </c>
      <c r="C112" s="321"/>
      <c r="D112" s="322" t="s">
        <v>494</v>
      </c>
      <c r="E112" s="323" t="s">
        <v>15</v>
      </c>
      <c r="F112" s="324">
        <v>9</v>
      </c>
      <c r="G112" s="393">
        <v>0</v>
      </c>
      <c r="H112" s="325">
        <f t="shared" si="3"/>
        <v>0</v>
      </c>
      <c r="I112" s="322" t="s">
        <v>100</v>
      </c>
    </row>
    <row r="113" spans="1:9" s="172" customFormat="1" ht="20.1" customHeight="1">
      <c r="A113" s="312">
        <v>28</v>
      </c>
      <c r="B113" s="312" t="s">
        <v>88</v>
      </c>
      <c r="C113" s="313" t="s">
        <v>544</v>
      </c>
      <c r="D113" s="314" t="s">
        <v>511</v>
      </c>
      <c r="E113" s="315" t="s">
        <v>132</v>
      </c>
      <c r="F113" s="316">
        <v>3</v>
      </c>
      <c r="G113" s="389">
        <v>0</v>
      </c>
      <c r="H113" s="317">
        <f aca="true" t="shared" si="4" ref="H113:H114">ROUND(G113*F113,2)</f>
        <v>0</v>
      </c>
      <c r="I113" s="314" t="s">
        <v>100</v>
      </c>
    </row>
    <row r="114" spans="1:9" s="172" customFormat="1" ht="20.1" customHeight="1">
      <c r="A114" s="312">
        <v>29</v>
      </c>
      <c r="B114" s="312" t="s">
        <v>88</v>
      </c>
      <c r="C114" s="313" t="s">
        <v>545</v>
      </c>
      <c r="D114" s="314" t="s">
        <v>512</v>
      </c>
      <c r="E114" s="315" t="s">
        <v>132</v>
      </c>
      <c r="F114" s="316">
        <v>2</v>
      </c>
      <c r="G114" s="389">
        <v>0</v>
      </c>
      <c r="H114" s="317">
        <f t="shared" si="4"/>
        <v>0</v>
      </c>
      <c r="I114" s="314" t="s">
        <v>100</v>
      </c>
    </row>
    <row r="115" spans="1:9" ht="20.1" customHeight="1">
      <c r="A115" s="312">
        <v>30</v>
      </c>
      <c r="B115" s="312" t="s">
        <v>88</v>
      </c>
      <c r="C115" s="313" t="s">
        <v>546</v>
      </c>
      <c r="D115" s="314" t="s">
        <v>513</v>
      </c>
      <c r="E115" s="315" t="s">
        <v>132</v>
      </c>
      <c r="F115" s="316">
        <v>2</v>
      </c>
      <c r="G115" s="389">
        <v>0</v>
      </c>
      <c r="H115" s="317">
        <f t="shared" si="3"/>
        <v>0</v>
      </c>
      <c r="I115" s="314" t="s">
        <v>100</v>
      </c>
    </row>
    <row r="116" spans="1:9" s="337" customFormat="1" ht="20.1" customHeight="1">
      <c r="A116" s="312">
        <v>31</v>
      </c>
      <c r="B116" s="312" t="s">
        <v>88</v>
      </c>
      <c r="C116" s="313" t="s">
        <v>547</v>
      </c>
      <c r="D116" s="314" t="s">
        <v>618</v>
      </c>
      <c r="E116" s="315" t="s">
        <v>132</v>
      </c>
      <c r="F116" s="316">
        <v>2</v>
      </c>
      <c r="G116" s="389">
        <v>0</v>
      </c>
      <c r="H116" s="317">
        <f aca="true" t="shared" si="5" ref="H116">ROUND(G116*F116,2)</f>
        <v>0</v>
      </c>
      <c r="I116" s="314" t="s">
        <v>100</v>
      </c>
    </row>
    <row r="117" spans="1:9" ht="20.1" customHeight="1">
      <c r="A117" s="302">
        <v>32</v>
      </c>
      <c r="B117" s="302" t="s">
        <v>74</v>
      </c>
      <c r="C117" s="303"/>
      <c r="D117" s="304" t="s">
        <v>137</v>
      </c>
      <c r="E117" s="305" t="s">
        <v>138</v>
      </c>
      <c r="F117" s="218">
        <v>2</v>
      </c>
      <c r="G117" s="390">
        <v>0</v>
      </c>
      <c r="H117" s="306">
        <f>ROUND(G117*F117,2)</f>
        <v>0</v>
      </c>
      <c r="I117" s="304" t="s">
        <v>100</v>
      </c>
    </row>
    <row r="118" spans="1:9" s="3" customFormat="1" ht="24" customHeight="1">
      <c r="A118" s="174"/>
      <c r="B118" s="175" t="s">
        <v>68</v>
      </c>
      <c r="C118" s="176" t="s">
        <v>190</v>
      </c>
      <c r="D118" s="176" t="s">
        <v>495</v>
      </c>
      <c r="E118" s="174"/>
      <c r="F118" s="174"/>
      <c r="G118" s="308"/>
      <c r="H118" s="177">
        <f>SUM(H119:H126)</f>
        <v>0</v>
      </c>
      <c r="I118" s="174"/>
    </row>
    <row r="119" spans="1:9" s="3" customFormat="1" ht="48" customHeight="1">
      <c r="A119" s="178">
        <v>33</v>
      </c>
      <c r="B119" s="178" t="s">
        <v>74</v>
      </c>
      <c r="C119" s="179" t="s">
        <v>496</v>
      </c>
      <c r="D119" s="180" t="s">
        <v>497</v>
      </c>
      <c r="E119" s="181" t="s">
        <v>125</v>
      </c>
      <c r="F119" s="182">
        <v>0.00021</v>
      </c>
      <c r="G119" s="390">
        <v>0</v>
      </c>
      <c r="H119" s="183">
        <f aca="true" t="shared" si="6" ref="H119:H123">ROUND(G119*F119,2)</f>
        <v>0</v>
      </c>
      <c r="I119" s="180" t="s">
        <v>92</v>
      </c>
    </row>
    <row r="120" spans="1:9" s="3" customFormat="1" ht="22.5" customHeight="1">
      <c r="A120" s="184">
        <v>34</v>
      </c>
      <c r="B120" s="184" t="s">
        <v>88</v>
      </c>
      <c r="C120" s="185" t="s">
        <v>547</v>
      </c>
      <c r="D120" s="186" t="s">
        <v>498</v>
      </c>
      <c r="E120" s="187" t="s">
        <v>77</v>
      </c>
      <c r="F120" s="188">
        <v>21</v>
      </c>
      <c r="G120" s="389">
        <v>0</v>
      </c>
      <c r="H120" s="189">
        <f t="shared" si="6"/>
        <v>0</v>
      </c>
      <c r="I120" s="186" t="s">
        <v>100</v>
      </c>
    </row>
    <row r="121" spans="1:9" s="3" customFormat="1" ht="35.1" customHeight="1">
      <c r="A121" s="178">
        <v>35</v>
      </c>
      <c r="B121" s="178" t="s">
        <v>74</v>
      </c>
      <c r="C121" s="192" t="s">
        <v>135</v>
      </c>
      <c r="D121" s="193" t="s">
        <v>136</v>
      </c>
      <c r="E121" s="194" t="s">
        <v>83</v>
      </c>
      <c r="F121" s="195">
        <v>0.021</v>
      </c>
      <c r="G121" s="373">
        <v>0</v>
      </c>
      <c r="H121" s="196">
        <f>ROUND(G121*F121,2)</f>
        <v>0</v>
      </c>
      <c r="I121" s="66" t="s">
        <v>78</v>
      </c>
    </row>
    <row r="122" spans="1:9" s="3" customFormat="1" ht="35.1" customHeight="1">
      <c r="A122" s="178">
        <v>36</v>
      </c>
      <c r="B122" s="178" t="s">
        <v>74</v>
      </c>
      <c r="C122" s="192" t="s">
        <v>184</v>
      </c>
      <c r="D122" s="193" t="s">
        <v>185</v>
      </c>
      <c r="E122" s="194" t="s">
        <v>83</v>
      </c>
      <c r="F122" s="195">
        <v>0.021</v>
      </c>
      <c r="G122" s="373">
        <v>0</v>
      </c>
      <c r="H122" s="196">
        <f>ROUND(G122*F122,2)</f>
        <v>0</v>
      </c>
      <c r="I122" s="66" t="s">
        <v>78</v>
      </c>
    </row>
    <row r="123" spans="1:9" s="3" customFormat="1" ht="21.75" customHeight="1">
      <c r="A123" s="184">
        <v>37</v>
      </c>
      <c r="B123" s="184" t="s">
        <v>88</v>
      </c>
      <c r="C123" s="185" t="s">
        <v>548</v>
      </c>
      <c r="D123" s="186" t="s">
        <v>499</v>
      </c>
      <c r="E123" s="187" t="s">
        <v>83</v>
      </c>
      <c r="F123" s="188">
        <v>0.021</v>
      </c>
      <c r="G123" s="389">
        <v>0</v>
      </c>
      <c r="H123" s="189">
        <f t="shared" si="6"/>
        <v>0</v>
      </c>
      <c r="I123" s="186" t="s">
        <v>100</v>
      </c>
    </row>
    <row r="124" spans="1:9" s="3" customFormat="1" ht="20.25" customHeight="1">
      <c r="A124" s="178">
        <v>38</v>
      </c>
      <c r="B124" s="178" t="s">
        <v>74</v>
      </c>
      <c r="C124" s="179"/>
      <c r="D124" s="180" t="s">
        <v>500</v>
      </c>
      <c r="E124" s="181" t="s">
        <v>15</v>
      </c>
      <c r="F124" s="182">
        <v>21</v>
      </c>
      <c r="G124" s="390"/>
      <c r="H124" s="183"/>
      <c r="I124" s="180" t="s">
        <v>100</v>
      </c>
    </row>
    <row r="125" spans="1:9" s="172" customFormat="1" ht="20.1" customHeight="1">
      <c r="A125" s="184">
        <v>39</v>
      </c>
      <c r="B125" s="184" t="s">
        <v>88</v>
      </c>
      <c r="C125" s="185" t="s">
        <v>549</v>
      </c>
      <c r="D125" s="186" t="s">
        <v>514</v>
      </c>
      <c r="E125" s="187" t="s">
        <v>77</v>
      </c>
      <c r="F125" s="188">
        <v>7</v>
      </c>
      <c r="G125" s="389">
        <v>0</v>
      </c>
      <c r="H125" s="189">
        <f>ROUND(G125*F125,2)</f>
        <v>0</v>
      </c>
      <c r="I125" s="186" t="s">
        <v>100</v>
      </c>
    </row>
    <row r="126" spans="1:9" ht="20.1" customHeight="1">
      <c r="A126" s="184">
        <v>40</v>
      </c>
      <c r="B126" s="184" t="s">
        <v>88</v>
      </c>
      <c r="C126" s="185" t="s">
        <v>550</v>
      </c>
      <c r="D126" s="186" t="s">
        <v>501</v>
      </c>
      <c r="E126" s="187" t="s">
        <v>77</v>
      </c>
      <c r="F126" s="188">
        <v>14</v>
      </c>
      <c r="G126" s="389">
        <v>0</v>
      </c>
      <c r="H126" s="189">
        <f>ROUND(G126*F126,2)</f>
        <v>0</v>
      </c>
      <c r="I126" s="186" t="s">
        <v>100</v>
      </c>
    </row>
    <row r="127" spans="1:9" s="245" customFormat="1" ht="20.1" customHeight="1">
      <c r="A127" s="184">
        <v>41</v>
      </c>
      <c r="B127" s="184" t="s">
        <v>88</v>
      </c>
      <c r="C127" s="185" t="s">
        <v>551</v>
      </c>
      <c r="D127" s="186" t="s">
        <v>600</v>
      </c>
      <c r="E127" s="187" t="s">
        <v>77</v>
      </c>
      <c r="F127" s="188">
        <v>2</v>
      </c>
      <c r="G127" s="389">
        <v>0</v>
      </c>
      <c r="H127" s="189">
        <f aca="true" t="shared" si="7" ref="H127:H128">ROUND(G127*F127,2)</f>
        <v>0</v>
      </c>
      <c r="I127" s="186" t="s">
        <v>100</v>
      </c>
    </row>
    <row r="128" spans="1:9" s="245" customFormat="1" ht="20.1" customHeight="1">
      <c r="A128" s="184">
        <v>42</v>
      </c>
      <c r="B128" s="184" t="s">
        <v>88</v>
      </c>
      <c r="C128" s="185" t="s">
        <v>552</v>
      </c>
      <c r="D128" s="186" t="s">
        <v>601</v>
      </c>
      <c r="E128" s="187" t="s">
        <v>77</v>
      </c>
      <c r="F128" s="188">
        <v>4</v>
      </c>
      <c r="G128" s="389">
        <v>0</v>
      </c>
      <c r="H128" s="189">
        <f t="shared" si="7"/>
        <v>0</v>
      </c>
      <c r="I128" s="186" t="s">
        <v>100</v>
      </c>
    </row>
    <row r="129" spans="1:9" s="245" customFormat="1" ht="30.75" customHeight="1">
      <c r="A129" s="284">
        <v>43</v>
      </c>
      <c r="B129" s="284"/>
      <c r="C129" s="285" t="s">
        <v>553</v>
      </c>
      <c r="D129" s="286" t="s">
        <v>603</v>
      </c>
      <c r="E129" s="287" t="s">
        <v>602</v>
      </c>
      <c r="F129" s="288">
        <v>1</v>
      </c>
      <c r="G129" s="391">
        <v>0</v>
      </c>
      <c r="H129" s="289">
        <f aca="true" t="shared" si="8" ref="H129">ROUND(G129*F129,2)</f>
        <v>0</v>
      </c>
      <c r="I129" s="286" t="s">
        <v>100</v>
      </c>
    </row>
    <row r="130" spans="1:9" ht="7.5" customHeight="1">
      <c r="A130" s="166"/>
      <c r="B130" s="166"/>
      <c r="C130" s="167"/>
      <c r="D130" s="168"/>
      <c r="E130" s="169"/>
      <c r="F130" s="170"/>
      <c r="G130" s="171"/>
      <c r="H130" s="171"/>
      <c r="I130" s="168"/>
    </row>
    <row r="131" spans="1:9" ht="20.1" customHeight="1">
      <c r="A131" s="58"/>
      <c r="B131" s="59" t="s">
        <v>68</v>
      </c>
      <c r="C131" s="62" t="s">
        <v>209</v>
      </c>
      <c r="D131" s="62" t="s">
        <v>191</v>
      </c>
      <c r="E131" s="58"/>
      <c r="F131" s="58"/>
      <c r="G131" s="394"/>
      <c r="H131" s="63">
        <f>SUM(H132:H164)</f>
        <v>0</v>
      </c>
      <c r="I131" s="58"/>
    </row>
    <row r="132" spans="1:9" ht="20.1" customHeight="1">
      <c r="A132" s="64">
        <v>44</v>
      </c>
      <c r="B132" s="64" t="s">
        <v>74</v>
      </c>
      <c r="C132" s="65" t="s">
        <v>192</v>
      </c>
      <c r="D132" s="66" t="s">
        <v>193</v>
      </c>
      <c r="E132" s="67" t="s">
        <v>132</v>
      </c>
      <c r="F132" s="68">
        <v>4200</v>
      </c>
      <c r="G132" s="373">
        <v>0</v>
      </c>
      <c r="H132" s="69">
        <f>ROUND(G132*F132,2)</f>
        <v>0</v>
      </c>
      <c r="I132" s="66" t="s">
        <v>100</v>
      </c>
    </row>
    <row r="133" spans="1:9" s="172" customFormat="1" ht="20.1" customHeight="1">
      <c r="A133" s="64">
        <v>45</v>
      </c>
      <c r="B133" s="64" t="s">
        <v>74</v>
      </c>
      <c r="C133" s="65" t="s">
        <v>181</v>
      </c>
      <c r="D133" s="66" t="s">
        <v>182</v>
      </c>
      <c r="E133" s="67" t="s">
        <v>117</v>
      </c>
      <c r="F133" s="68">
        <v>109</v>
      </c>
      <c r="G133" s="373">
        <v>0</v>
      </c>
      <c r="H133" s="69">
        <f>ROUND(G133*F133,2)</f>
        <v>0</v>
      </c>
      <c r="I133" s="66" t="s">
        <v>78</v>
      </c>
    </row>
    <row r="134" spans="1:9" s="172" customFormat="1" ht="20.1" customHeight="1">
      <c r="A134" s="173"/>
      <c r="B134" s="70" t="s">
        <v>79</v>
      </c>
      <c r="C134" s="173"/>
      <c r="D134" s="71" t="s">
        <v>183</v>
      </c>
      <c r="E134" s="173"/>
      <c r="F134" s="173"/>
      <c r="G134" s="374"/>
      <c r="H134" s="173"/>
      <c r="I134" s="173"/>
    </row>
    <row r="135" spans="1:9" s="172" customFormat="1" ht="27" customHeight="1">
      <c r="A135" s="191">
        <v>46</v>
      </c>
      <c r="B135" s="191" t="s">
        <v>74</v>
      </c>
      <c r="C135" s="192" t="s">
        <v>184</v>
      </c>
      <c r="D135" s="193" t="s">
        <v>185</v>
      </c>
      <c r="E135" s="194" t="s">
        <v>83</v>
      </c>
      <c r="F135" s="195">
        <v>0.702</v>
      </c>
      <c r="G135" s="373">
        <v>0</v>
      </c>
      <c r="H135" s="196">
        <f>ROUND(G135*F135,2)</f>
        <v>0</v>
      </c>
      <c r="I135" s="66" t="s">
        <v>78</v>
      </c>
    </row>
    <row r="136" spans="1:9" s="172" customFormat="1" ht="20.1" customHeight="1">
      <c r="A136" s="197"/>
      <c r="B136" s="198" t="s">
        <v>79</v>
      </c>
      <c r="C136" s="197"/>
      <c r="D136" s="199" t="s">
        <v>186</v>
      </c>
      <c r="E136" s="197"/>
      <c r="F136" s="197"/>
      <c r="G136" s="374"/>
      <c r="H136" s="197"/>
      <c r="I136" s="173"/>
    </row>
    <row r="137" spans="1:9" s="172" customFormat="1" ht="24" customHeight="1">
      <c r="A137" s="191">
        <v>47</v>
      </c>
      <c r="B137" s="191" t="s">
        <v>74</v>
      </c>
      <c r="C137" s="192" t="s">
        <v>135</v>
      </c>
      <c r="D137" s="193" t="s">
        <v>136</v>
      </c>
      <c r="E137" s="194" t="s">
        <v>83</v>
      </c>
      <c r="F137" s="195">
        <v>0.702</v>
      </c>
      <c r="G137" s="373">
        <v>0</v>
      </c>
      <c r="H137" s="196">
        <f>ROUND(G137*F137,2)</f>
        <v>0</v>
      </c>
      <c r="I137" s="66" t="s">
        <v>78</v>
      </c>
    </row>
    <row r="138" spans="1:9" s="172" customFormat="1" ht="20.1" customHeight="1">
      <c r="A138" s="197"/>
      <c r="B138" s="198" t="s">
        <v>79</v>
      </c>
      <c r="C138" s="197"/>
      <c r="D138" s="199" t="s">
        <v>187</v>
      </c>
      <c r="E138" s="197"/>
      <c r="F138" s="197"/>
      <c r="G138" s="374"/>
      <c r="H138" s="197"/>
      <c r="I138" s="173"/>
    </row>
    <row r="139" spans="2:9" s="172" customFormat="1" ht="15" customHeight="1">
      <c r="B139" s="201" t="s">
        <v>81</v>
      </c>
      <c r="C139" s="202" t="s">
        <v>15</v>
      </c>
      <c r="D139" s="203" t="s">
        <v>188</v>
      </c>
      <c r="E139" s="200"/>
      <c r="F139" s="202" t="s">
        <v>15</v>
      </c>
      <c r="G139" s="200"/>
      <c r="H139" s="200"/>
      <c r="I139" s="72"/>
    </row>
    <row r="140" spans="1:9" s="172" customFormat="1" ht="15" customHeight="1">
      <c r="A140" s="290"/>
      <c r="B140" s="201" t="s">
        <v>81</v>
      </c>
      <c r="C140" s="205" t="s">
        <v>15</v>
      </c>
      <c r="D140" s="206">
        <v>0.702</v>
      </c>
      <c r="E140" s="204"/>
      <c r="F140" s="207">
        <v>0.702</v>
      </c>
      <c r="G140" s="204"/>
      <c r="H140" s="204"/>
      <c r="I140" s="76"/>
    </row>
    <row r="141" spans="1:9" s="172" customFormat="1" ht="15" customHeight="1">
      <c r="A141" s="290"/>
      <c r="B141" s="201" t="s">
        <v>81</v>
      </c>
      <c r="C141" s="209" t="s">
        <v>15</v>
      </c>
      <c r="D141" s="210" t="s">
        <v>82</v>
      </c>
      <c r="E141" s="208"/>
      <c r="F141" s="211">
        <v>0.702</v>
      </c>
      <c r="G141" s="208"/>
      <c r="H141" s="208"/>
      <c r="I141" s="80"/>
    </row>
    <row r="142" spans="1:9" s="172" customFormat="1" ht="20.1" customHeight="1">
      <c r="A142" s="212">
        <v>48</v>
      </c>
      <c r="B142" s="212" t="s">
        <v>88</v>
      </c>
      <c r="C142" s="213" t="s">
        <v>554</v>
      </c>
      <c r="D142" s="214" t="s">
        <v>189</v>
      </c>
      <c r="E142" s="215" t="s">
        <v>83</v>
      </c>
      <c r="F142" s="216">
        <v>0.702</v>
      </c>
      <c r="G142" s="382">
        <v>0</v>
      </c>
      <c r="H142" s="217">
        <f>ROUND(G142*F142,2)</f>
        <v>0</v>
      </c>
      <c r="I142" s="86" t="s">
        <v>15</v>
      </c>
    </row>
    <row r="143" spans="1:9" ht="20.1" customHeight="1">
      <c r="A143" s="64">
        <v>49</v>
      </c>
      <c r="B143" s="64" t="s">
        <v>74</v>
      </c>
      <c r="C143" s="65"/>
      <c r="D143" s="66" t="s">
        <v>137</v>
      </c>
      <c r="E143" s="67" t="s">
        <v>138</v>
      </c>
      <c r="F143" s="68">
        <v>3</v>
      </c>
      <c r="G143" s="373">
        <v>0</v>
      </c>
      <c r="H143" s="69">
        <f aca="true" t="shared" si="9" ref="H143:H162">ROUND(G143*F143,2)</f>
        <v>0</v>
      </c>
      <c r="I143" s="66" t="s">
        <v>100</v>
      </c>
    </row>
    <row r="144" spans="1:9" ht="20.1" customHeight="1">
      <c r="A144" s="84">
        <v>50</v>
      </c>
      <c r="B144" s="84" t="s">
        <v>88</v>
      </c>
      <c r="C144" s="85" t="s">
        <v>555</v>
      </c>
      <c r="D144" s="214" t="s">
        <v>194</v>
      </c>
      <c r="E144" s="87" t="s">
        <v>132</v>
      </c>
      <c r="F144" s="88">
        <v>16</v>
      </c>
      <c r="G144" s="382">
        <v>0</v>
      </c>
      <c r="H144" s="89">
        <f t="shared" si="9"/>
        <v>0</v>
      </c>
      <c r="I144" s="86" t="s">
        <v>100</v>
      </c>
    </row>
    <row r="145" spans="1:9" ht="20.1" customHeight="1">
      <c r="A145" s="84">
        <v>51</v>
      </c>
      <c r="B145" s="84" t="s">
        <v>88</v>
      </c>
      <c r="C145" s="85" t="s">
        <v>556</v>
      </c>
      <c r="D145" s="214" t="s">
        <v>196</v>
      </c>
      <c r="E145" s="87" t="s">
        <v>132</v>
      </c>
      <c r="F145" s="88">
        <v>24</v>
      </c>
      <c r="G145" s="382">
        <v>0</v>
      </c>
      <c r="H145" s="89">
        <f t="shared" si="9"/>
        <v>0</v>
      </c>
      <c r="I145" s="86" t="s">
        <v>100</v>
      </c>
    </row>
    <row r="146" spans="1:9" ht="20.1" customHeight="1">
      <c r="A146" s="84">
        <v>52</v>
      </c>
      <c r="B146" s="84" t="s">
        <v>88</v>
      </c>
      <c r="C146" s="85" t="s">
        <v>557</v>
      </c>
      <c r="D146" s="214" t="s">
        <v>195</v>
      </c>
      <c r="E146" s="87" t="s">
        <v>132</v>
      </c>
      <c r="F146" s="88">
        <v>66</v>
      </c>
      <c r="G146" s="382">
        <v>0</v>
      </c>
      <c r="H146" s="89">
        <f t="shared" si="9"/>
        <v>0</v>
      </c>
      <c r="I146" s="86" t="s">
        <v>100</v>
      </c>
    </row>
    <row r="147" spans="1:9" ht="20.1" customHeight="1">
      <c r="A147" s="84">
        <v>53</v>
      </c>
      <c r="B147" s="84" t="s">
        <v>88</v>
      </c>
      <c r="C147" s="85" t="s">
        <v>558</v>
      </c>
      <c r="D147" s="214" t="s">
        <v>197</v>
      </c>
      <c r="E147" s="87" t="s">
        <v>132</v>
      </c>
      <c r="F147" s="88">
        <v>35</v>
      </c>
      <c r="G147" s="382">
        <v>0</v>
      </c>
      <c r="H147" s="89">
        <f t="shared" si="9"/>
        <v>0</v>
      </c>
      <c r="I147" s="86" t="s">
        <v>100</v>
      </c>
    </row>
    <row r="148" spans="1:9" ht="20.1" customHeight="1">
      <c r="A148" s="84">
        <v>54</v>
      </c>
      <c r="B148" s="84" t="s">
        <v>88</v>
      </c>
      <c r="C148" s="85" t="s">
        <v>559</v>
      </c>
      <c r="D148" s="214" t="s">
        <v>198</v>
      </c>
      <c r="E148" s="87" t="s">
        <v>132</v>
      </c>
      <c r="F148" s="88">
        <v>22</v>
      </c>
      <c r="G148" s="382">
        <v>0</v>
      </c>
      <c r="H148" s="89">
        <f t="shared" si="9"/>
        <v>0</v>
      </c>
      <c r="I148" s="86" t="s">
        <v>100</v>
      </c>
    </row>
    <row r="149" spans="1:9" ht="20.1" customHeight="1">
      <c r="A149" s="84">
        <v>55</v>
      </c>
      <c r="B149" s="84" t="s">
        <v>88</v>
      </c>
      <c r="C149" s="85" t="s">
        <v>560</v>
      </c>
      <c r="D149" s="214" t="s">
        <v>502</v>
      </c>
      <c r="E149" s="87" t="s">
        <v>132</v>
      </c>
      <c r="F149" s="88">
        <v>13</v>
      </c>
      <c r="G149" s="382">
        <v>0</v>
      </c>
      <c r="H149" s="89">
        <f t="shared" si="9"/>
        <v>0</v>
      </c>
      <c r="I149" s="86" t="s">
        <v>100</v>
      </c>
    </row>
    <row r="150" spans="1:9" ht="20.1" customHeight="1">
      <c r="A150" s="84">
        <v>56</v>
      </c>
      <c r="B150" s="84" t="s">
        <v>88</v>
      </c>
      <c r="C150" s="85" t="s">
        <v>561</v>
      </c>
      <c r="D150" s="214" t="s">
        <v>199</v>
      </c>
      <c r="E150" s="87" t="s">
        <v>132</v>
      </c>
      <c r="F150" s="88">
        <v>315</v>
      </c>
      <c r="G150" s="382">
        <v>0</v>
      </c>
      <c r="H150" s="89">
        <f t="shared" si="9"/>
        <v>0</v>
      </c>
      <c r="I150" s="86" t="s">
        <v>100</v>
      </c>
    </row>
    <row r="151" spans="1:9" ht="20.1" customHeight="1">
      <c r="A151" s="84">
        <v>57</v>
      </c>
      <c r="B151" s="84" t="s">
        <v>88</v>
      </c>
      <c r="C151" s="85" t="s">
        <v>562</v>
      </c>
      <c r="D151" s="214" t="s">
        <v>200</v>
      </c>
      <c r="E151" s="87" t="s">
        <v>132</v>
      </c>
      <c r="F151" s="88">
        <v>43</v>
      </c>
      <c r="G151" s="382">
        <v>0</v>
      </c>
      <c r="H151" s="89">
        <f t="shared" si="9"/>
        <v>0</v>
      </c>
      <c r="I151" s="86" t="s">
        <v>100</v>
      </c>
    </row>
    <row r="152" spans="1:9" ht="20.1" customHeight="1">
      <c r="A152" s="84">
        <v>58</v>
      </c>
      <c r="B152" s="84" t="s">
        <v>88</v>
      </c>
      <c r="C152" s="85" t="s">
        <v>563</v>
      </c>
      <c r="D152" s="214" t="s">
        <v>201</v>
      </c>
      <c r="E152" s="87" t="s">
        <v>132</v>
      </c>
      <c r="F152" s="88">
        <v>74</v>
      </c>
      <c r="G152" s="382">
        <v>0</v>
      </c>
      <c r="H152" s="89">
        <f t="shared" si="9"/>
        <v>0</v>
      </c>
      <c r="I152" s="86" t="s">
        <v>100</v>
      </c>
    </row>
    <row r="153" spans="1:9" ht="20.1" customHeight="1">
      <c r="A153" s="84">
        <v>59</v>
      </c>
      <c r="B153" s="84" t="s">
        <v>88</v>
      </c>
      <c r="C153" s="85" t="s">
        <v>564</v>
      </c>
      <c r="D153" s="214" t="s">
        <v>202</v>
      </c>
      <c r="E153" s="87" t="s">
        <v>132</v>
      </c>
      <c r="F153" s="88">
        <v>32</v>
      </c>
      <c r="G153" s="382">
        <v>0</v>
      </c>
      <c r="H153" s="89">
        <f t="shared" si="9"/>
        <v>0</v>
      </c>
      <c r="I153" s="86" t="s">
        <v>100</v>
      </c>
    </row>
    <row r="154" spans="1:9" ht="20.1" customHeight="1">
      <c r="A154" s="84">
        <v>60</v>
      </c>
      <c r="B154" s="84" t="s">
        <v>88</v>
      </c>
      <c r="C154" s="85" t="s">
        <v>565</v>
      </c>
      <c r="D154" s="214" t="s">
        <v>203</v>
      </c>
      <c r="E154" s="87" t="s">
        <v>132</v>
      </c>
      <c r="F154" s="88">
        <v>62</v>
      </c>
      <c r="G154" s="382">
        <v>0</v>
      </c>
      <c r="H154" s="89">
        <f t="shared" si="9"/>
        <v>0</v>
      </c>
      <c r="I154" s="86" t="s">
        <v>100</v>
      </c>
    </row>
    <row r="155" spans="1:9" ht="20.1" customHeight="1">
      <c r="A155" s="84">
        <v>61</v>
      </c>
      <c r="B155" s="84" t="s">
        <v>88</v>
      </c>
      <c r="C155" s="85" t="s">
        <v>566</v>
      </c>
      <c r="D155" s="214" t="s">
        <v>205</v>
      </c>
      <c r="E155" s="87" t="s">
        <v>132</v>
      </c>
      <c r="F155" s="88">
        <v>200</v>
      </c>
      <c r="G155" s="382">
        <v>0</v>
      </c>
      <c r="H155" s="89">
        <f t="shared" si="9"/>
        <v>0</v>
      </c>
      <c r="I155" s="86" t="s">
        <v>100</v>
      </c>
    </row>
    <row r="156" spans="1:9" ht="20.1" customHeight="1">
      <c r="A156" s="84">
        <v>62</v>
      </c>
      <c r="B156" s="84" t="s">
        <v>88</v>
      </c>
      <c r="C156" s="85" t="s">
        <v>204</v>
      </c>
      <c r="D156" s="214" t="s">
        <v>207</v>
      </c>
      <c r="E156" s="87" t="s">
        <v>132</v>
      </c>
      <c r="F156" s="88">
        <v>200</v>
      </c>
      <c r="G156" s="382">
        <v>0</v>
      </c>
      <c r="H156" s="89">
        <f t="shared" si="9"/>
        <v>0</v>
      </c>
      <c r="I156" s="86" t="s">
        <v>100</v>
      </c>
    </row>
    <row r="157" spans="1:9" ht="20.1" customHeight="1">
      <c r="A157" s="84">
        <v>63</v>
      </c>
      <c r="B157" s="84" t="s">
        <v>88</v>
      </c>
      <c r="C157" s="85" t="s">
        <v>567</v>
      </c>
      <c r="D157" s="214" t="s">
        <v>206</v>
      </c>
      <c r="E157" s="87" t="s">
        <v>132</v>
      </c>
      <c r="F157" s="88">
        <v>200</v>
      </c>
      <c r="G157" s="382">
        <v>0</v>
      </c>
      <c r="H157" s="89">
        <f t="shared" si="9"/>
        <v>0</v>
      </c>
      <c r="I157" s="86" t="s">
        <v>100</v>
      </c>
    </row>
    <row r="158" spans="1:9" ht="20.1" customHeight="1">
      <c r="A158" s="84">
        <v>64</v>
      </c>
      <c r="B158" s="84" t="s">
        <v>88</v>
      </c>
      <c r="C158" s="85" t="s">
        <v>568</v>
      </c>
      <c r="D158" s="214" t="s">
        <v>503</v>
      </c>
      <c r="E158" s="87" t="s">
        <v>132</v>
      </c>
      <c r="F158" s="88">
        <v>2550</v>
      </c>
      <c r="G158" s="382">
        <v>0</v>
      </c>
      <c r="H158" s="89">
        <f t="shared" si="9"/>
        <v>0</v>
      </c>
      <c r="I158" s="86" t="s">
        <v>100</v>
      </c>
    </row>
    <row r="159" spans="1:9" ht="20.1" customHeight="1">
      <c r="A159" s="84">
        <v>65</v>
      </c>
      <c r="B159" s="84" t="s">
        <v>88</v>
      </c>
      <c r="C159" s="85" t="s">
        <v>569</v>
      </c>
      <c r="D159" s="214" t="s">
        <v>504</v>
      </c>
      <c r="E159" s="87" t="s">
        <v>132</v>
      </c>
      <c r="F159" s="88">
        <v>350</v>
      </c>
      <c r="G159" s="382">
        <v>0</v>
      </c>
      <c r="H159" s="89">
        <f t="shared" si="9"/>
        <v>0</v>
      </c>
      <c r="I159" s="86" t="s">
        <v>100</v>
      </c>
    </row>
    <row r="160" spans="1:9" ht="20.1" customHeight="1">
      <c r="A160" s="84">
        <v>66</v>
      </c>
      <c r="B160" s="84" t="s">
        <v>88</v>
      </c>
      <c r="C160" s="85" t="s">
        <v>570</v>
      </c>
      <c r="D160" s="214" t="s">
        <v>505</v>
      </c>
      <c r="E160" s="87" t="s">
        <v>132</v>
      </c>
      <c r="F160" s="88">
        <v>350</v>
      </c>
      <c r="G160" s="382">
        <v>0</v>
      </c>
      <c r="H160" s="89">
        <f t="shared" si="9"/>
        <v>0</v>
      </c>
      <c r="I160" s="86" t="s">
        <v>100</v>
      </c>
    </row>
    <row r="161" spans="1:9" ht="20.1" customHeight="1">
      <c r="A161" s="84">
        <v>67</v>
      </c>
      <c r="B161" s="84" t="s">
        <v>88</v>
      </c>
      <c r="C161" s="85" t="s">
        <v>571</v>
      </c>
      <c r="D161" s="214" t="s">
        <v>506</v>
      </c>
      <c r="E161" s="87" t="s">
        <v>132</v>
      </c>
      <c r="F161" s="88">
        <v>900</v>
      </c>
      <c r="G161" s="382">
        <v>0</v>
      </c>
      <c r="H161" s="89">
        <f t="shared" si="9"/>
        <v>0</v>
      </c>
      <c r="I161" s="86" t="s">
        <v>100</v>
      </c>
    </row>
    <row r="162" spans="1:9" ht="20.1" customHeight="1">
      <c r="A162" s="84">
        <v>68</v>
      </c>
      <c r="B162" s="84" t="s">
        <v>88</v>
      </c>
      <c r="C162" s="85" t="s">
        <v>608</v>
      </c>
      <c r="D162" s="214" t="s">
        <v>507</v>
      </c>
      <c r="E162" s="87" t="s">
        <v>132</v>
      </c>
      <c r="F162" s="88">
        <v>750</v>
      </c>
      <c r="G162" s="382">
        <v>0</v>
      </c>
      <c r="H162" s="89">
        <f t="shared" si="9"/>
        <v>0</v>
      </c>
      <c r="I162" s="86" t="s">
        <v>100</v>
      </c>
    </row>
    <row r="163" spans="1:9" ht="20.1" customHeight="1">
      <c r="A163" s="84">
        <v>69</v>
      </c>
      <c r="B163" s="84" t="s">
        <v>88</v>
      </c>
      <c r="C163" s="85" t="s">
        <v>609</v>
      </c>
      <c r="D163" s="214" t="s">
        <v>508</v>
      </c>
      <c r="E163" s="87" t="s">
        <v>132</v>
      </c>
      <c r="F163" s="88">
        <v>300</v>
      </c>
      <c r="G163" s="382">
        <v>0</v>
      </c>
      <c r="H163" s="89">
        <f aca="true" t="shared" si="10" ref="H163">ROUND(G163*F163,2)</f>
        <v>0</v>
      </c>
      <c r="I163" s="86" t="s">
        <v>100</v>
      </c>
    </row>
    <row r="164" spans="1:9" ht="24">
      <c r="A164" s="84">
        <v>70</v>
      </c>
      <c r="B164" s="84" t="s">
        <v>88</v>
      </c>
      <c r="C164" s="85" t="s">
        <v>610</v>
      </c>
      <c r="D164" s="214" t="s">
        <v>208</v>
      </c>
      <c r="E164" s="87" t="s">
        <v>132</v>
      </c>
      <c r="F164" s="88">
        <v>300</v>
      </c>
      <c r="G164" s="382">
        <v>0</v>
      </c>
      <c r="H164" s="89">
        <f aca="true" t="shared" si="11" ref="H164">ROUND(G164*F164,2)</f>
        <v>0</v>
      </c>
      <c r="I164" s="86" t="s">
        <v>100</v>
      </c>
    </row>
  </sheetData>
  <mergeCells count="9">
    <mergeCell ref="H45:I45"/>
    <mergeCell ref="H67:I67"/>
    <mergeCell ref="C61:F61"/>
    <mergeCell ref="C63:F63"/>
    <mergeCell ref="C5:F5"/>
    <mergeCell ref="C7:F7"/>
    <mergeCell ref="C16:F16"/>
    <mergeCell ref="C39:F39"/>
    <mergeCell ref="C41:F41"/>
  </mergeCells>
  <hyperlinks>
    <hyperlink ref="D75" r:id="rId1" display="https://podminky.urs.cz/item/CS_URS_2022_01/181111121"/>
    <hyperlink ref="D79" r:id="rId2" display="https://podminky.urs.cz/item/CS_URS_2022_01/183111113"/>
    <hyperlink ref="D81" r:id="rId3" display="https://podminky.urs.cz/item/CS_URS_2022_01/183205111"/>
    <hyperlink ref="D85" r:id="rId4" display="https://podminky.urs.cz/item/CS_URS_2022_01/183211322"/>
    <hyperlink ref="D87" r:id="rId5" display="https://podminky.urs.cz/item/CS_URS_2022_01/183403131"/>
    <hyperlink ref="D89" r:id="rId6" display="https://podminky.urs.cz/item/CS_URS_2022_01/184802111"/>
    <hyperlink ref="D95" r:id="rId7" display="https://podminky.urs.cz/item/CS_URS_2022_01/185802113"/>
    <hyperlink ref="D134" r:id="rId8" display="https://podminky.urs.cz/item/CS_URS_2022_01/185804111"/>
    <hyperlink ref="D136" r:id="rId9" display="https://podminky.urs.cz/item/CS_URS_2022_01/185804312"/>
    <hyperlink ref="D138" r:id="rId10" display="https://podminky.urs.cz/item/CS_URS_2022_01/185851121"/>
  </hyperlink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r:id="rId11"/>
  <rowBreaks count="4" manualBreakCount="4">
    <brk id="34" max="16383" man="1"/>
    <brk id="56" max="16383" man="1"/>
    <brk id="117" max="16383" man="1"/>
    <brk id="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Layout" workbookViewId="0" topLeftCell="A1">
      <selection activeCell="G80" sqref="G72:G80"/>
    </sheetView>
  </sheetViews>
  <sheetFormatPr defaultColWidth="9.140625" defaultRowHeight="15"/>
  <cols>
    <col min="3" max="3" width="15.421875" style="0" customWidth="1"/>
    <col min="4" max="4" width="48.00390625" style="0" customWidth="1"/>
    <col min="7" max="7" width="11.00390625" style="0" customWidth="1"/>
    <col min="8" max="8" width="13.7109375" style="0" customWidth="1"/>
  </cols>
  <sheetData>
    <row r="1" ht="18">
      <c r="B1" s="1" t="s">
        <v>50</v>
      </c>
    </row>
    <row r="3" spans="2:3" ht="15">
      <c r="B3" s="5" t="s">
        <v>3</v>
      </c>
      <c r="C3" s="307"/>
    </row>
    <row r="4" spans="3:6" ht="15">
      <c r="C4" s="425" t="str">
        <f>'REKAPITULACE STAVBY'!G3</f>
        <v>Rozšíření hřbitova Šlapanice - Sadové úpravy</v>
      </c>
      <c r="D4" s="426"/>
      <c r="E4" s="426"/>
      <c r="F4" s="426"/>
    </row>
    <row r="5" spans="1:9" ht="15">
      <c r="A5" s="9"/>
      <c r="B5" s="5" t="s">
        <v>51</v>
      </c>
      <c r="C5" s="9"/>
      <c r="D5" s="9"/>
      <c r="E5" s="9"/>
      <c r="F5" s="9"/>
      <c r="G5" s="9"/>
      <c r="H5" s="9"/>
      <c r="I5" s="9"/>
    </row>
    <row r="6" spans="1:9" ht="15">
      <c r="A6" s="9"/>
      <c r="B6" s="9"/>
      <c r="C6" s="427" t="s">
        <v>524</v>
      </c>
      <c r="D6" s="428"/>
      <c r="E6" s="428"/>
      <c r="F6" s="428"/>
      <c r="G6" s="9"/>
      <c r="H6" s="9"/>
      <c r="I6" s="9"/>
    </row>
    <row r="7" spans="1:9" ht="15">
      <c r="A7" s="9"/>
      <c r="B7" s="9"/>
      <c r="C7" s="9"/>
      <c r="D7" s="9"/>
      <c r="E7" s="9"/>
      <c r="F7" s="9"/>
      <c r="G7" s="9"/>
      <c r="H7" s="9"/>
      <c r="I7" s="9"/>
    </row>
    <row r="8" spans="1:9" ht="15">
      <c r="A8" s="9"/>
      <c r="B8" s="5" t="s">
        <v>4</v>
      </c>
      <c r="C8" s="9"/>
      <c r="D8" s="6" t="s">
        <v>5</v>
      </c>
      <c r="E8" s="9"/>
      <c r="F8" s="9"/>
      <c r="G8" s="5" t="s">
        <v>6</v>
      </c>
      <c r="H8" s="6" t="s">
        <v>52</v>
      </c>
      <c r="I8" s="9"/>
    </row>
    <row r="9" spans="1:9" ht="15">
      <c r="A9" s="9"/>
      <c r="B9" s="5" t="s">
        <v>8</v>
      </c>
      <c r="C9" s="9"/>
      <c r="D9" s="6" t="s">
        <v>604</v>
      </c>
      <c r="E9" s="9"/>
      <c r="F9" s="9"/>
      <c r="G9" s="5" t="s">
        <v>9</v>
      </c>
      <c r="H9" s="27">
        <v>44795</v>
      </c>
      <c r="I9" s="9"/>
    </row>
    <row r="10" spans="1:9" ht="15">
      <c r="A10" s="9"/>
      <c r="B10" s="2" t="s">
        <v>10</v>
      </c>
      <c r="C10" s="9"/>
      <c r="D10" s="7" t="s">
        <v>11</v>
      </c>
      <c r="E10" s="9"/>
      <c r="F10" s="9"/>
      <c r="G10" s="2" t="s">
        <v>12</v>
      </c>
      <c r="H10" s="7" t="s">
        <v>53</v>
      </c>
      <c r="I10" s="9"/>
    </row>
    <row r="11" spans="1:9" ht="15">
      <c r="A11" s="9"/>
      <c r="B11" s="5" t="s">
        <v>13</v>
      </c>
      <c r="C11" s="9"/>
      <c r="D11" s="9"/>
      <c r="E11" s="9"/>
      <c r="F11" s="9"/>
      <c r="G11" s="5" t="s">
        <v>14</v>
      </c>
      <c r="H11" s="335" t="str">
        <f>'REKAPITULACE STAVBY'!R7</f>
        <v>00282651</v>
      </c>
      <c r="I11" s="9"/>
    </row>
    <row r="12" spans="1:9" ht="15">
      <c r="A12" s="9"/>
      <c r="B12" s="9"/>
      <c r="C12" s="6" t="str">
        <f>'REKAPITULACE STAVBY'!G7</f>
        <v>Město Šlapanice</v>
      </c>
      <c r="D12" s="9"/>
      <c r="E12" s="9"/>
      <c r="F12" s="9"/>
      <c r="G12" s="5" t="s">
        <v>17</v>
      </c>
      <c r="H12" s="6"/>
      <c r="I12" s="9"/>
    </row>
    <row r="13" spans="1:9" ht="15">
      <c r="A13" s="9"/>
      <c r="B13" s="9"/>
      <c r="C13" s="9"/>
      <c r="D13" s="9"/>
      <c r="E13" s="9"/>
      <c r="F13" s="9"/>
      <c r="G13" s="9"/>
      <c r="H13" s="9"/>
      <c r="I13" s="9"/>
    </row>
    <row r="14" spans="1:9" ht="15">
      <c r="A14" s="9"/>
      <c r="B14" s="5" t="s">
        <v>18</v>
      </c>
      <c r="C14" s="9"/>
      <c r="D14" s="9"/>
      <c r="E14" s="9"/>
      <c r="F14" s="9"/>
      <c r="G14" s="5" t="s">
        <v>14</v>
      </c>
      <c r="H14" s="6">
        <f>'REKAPITULACE STAVBY'!R10</f>
        <v>88748006</v>
      </c>
      <c r="I14" s="9"/>
    </row>
    <row r="15" spans="1:9" ht="15">
      <c r="A15" s="9"/>
      <c r="B15" s="9"/>
      <c r="C15" s="417" t="str">
        <f>'REKAPITULACE STAVBY'!G10</f>
        <v>Ing. Petra Morysková</v>
      </c>
      <c r="D15" s="417"/>
      <c r="E15" s="417"/>
      <c r="F15" s="417"/>
      <c r="G15" s="5" t="s">
        <v>17</v>
      </c>
      <c r="H15" s="6"/>
      <c r="I15" s="9"/>
    </row>
    <row r="16" spans="1:9" ht="15">
      <c r="A16" s="9"/>
      <c r="B16" s="9"/>
      <c r="C16" s="9"/>
      <c r="D16" s="9"/>
      <c r="E16" s="9"/>
      <c r="F16" s="9"/>
      <c r="G16" s="9"/>
      <c r="H16" s="9"/>
      <c r="I16" s="9"/>
    </row>
    <row r="17" spans="1:9" ht="15">
      <c r="A17" s="9"/>
      <c r="B17" s="5" t="s">
        <v>19</v>
      </c>
      <c r="C17" s="9"/>
      <c r="D17" s="9"/>
      <c r="E17" s="9"/>
      <c r="F17" s="9"/>
      <c r="G17" s="5" t="s">
        <v>14</v>
      </c>
      <c r="H17" s="6" t="s">
        <v>15</v>
      </c>
      <c r="I17" s="9"/>
    </row>
    <row r="18" spans="1:9" ht="15">
      <c r="A18" s="9"/>
      <c r="B18" s="9"/>
      <c r="C18" s="6" t="s">
        <v>593</v>
      </c>
      <c r="D18" s="9"/>
      <c r="E18" s="9"/>
      <c r="F18" s="9"/>
      <c r="G18" s="5" t="s">
        <v>17</v>
      </c>
      <c r="H18" s="6" t="s">
        <v>15</v>
      </c>
      <c r="I18" s="9"/>
    </row>
    <row r="19" spans="1:9" ht="15">
      <c r="A19" s="9"/>
      <c r="B19" s="9"/>
      <c r="C19" s="9"/>
      <c r="D19" s="9"/>
      <c r="E19" s="9"/>
      <c r="F19" s="9"/>
      <c r="G19" s="9"/>
      <c r="H19" s="9"/>
      <c r="I19" s="9"/>
    </row>
    <row r="20" spans="1:9" ht="15">
      <c r="A20" s="9"/>
      <c r="B20" s="5" t="s">
        <v>20</v>
      </c>
      <c r="C20" s="9"/>
      <c r="D20" s="9"/>
      <c r="E20" s="9"/>
      <c r="F20" s="9"/>
      <c r="G20" s="5" t="s">
        <v>14</v>
      </c>
      <c r="H20" s="6" t="str">
        <f>'REKAPITULACE STAVBY'!R16</f>
        <v>Doplňte údaj</v>
      </c>
      <c r="I20" s="9"/>
    </row>
    <row r="21" spans="1:9" ht="15">
      <c r="A21" s="9"/>
      <c r="B21" s="9"/>
      <c r="C21" s="6" t="str">
        <f>'REKAPITULACE STAVBY'!G16</f>
        <v>Doplňte údaj</v>
      </c>
      <c r="D21" s="9"/>
      <c r="E21" s="9"/>
      <c r="F21" s="9"/>
      <c r="G21" s="5" t="s">
        <v>17</v>
      </c>
      <c r="H21" s="6"/>
      <c r="I21" s="9"/>
    </row>
    <row r="22" spans="1:9" ht="15">
      <c r="A22" s="9"/>
      <c r="B22" s="9"/>
      <c r="C22" s="9"/>
      <c r="D22" s="9"/>
      <c r="E22" s="9"/>
      <c r="F22" s="9"/>
      <c r="G22" s="9"/>
      <c r="H22" s="9"/>
      <c r="I22" s="9"/>
    </row>
    <row r="23" spans="1:9" ht="15">
      <c r="A23" s="9"/>
      <c r="B23" s="5" t="s">
        <v>21</v>
      </c>
      <c r="C23" s="9"/>
      <c r="D23" s="9"/>
      <c r="E23" s="9"/>
      <c r="F23" s="9"/>
      <c r="G23" s="9"/>
      <c r="H23" s="9"/>
      <c r="I23" s="9"/>
    </row>
    <row r="24" spans="1:9" ht="15">
      <c r="A24" s="9"/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9"/>
      <c r="B25" s="30" t="s">
        <v>23</v>
      </c>
      <c r="C25" s="9"/>
      <c r="D25" s="9"/>
      <c r="E25" s="9"/>
      <c r="F25" s="9"/>
      <c r="G25" s="9"/>
      <c r="H25" s="31">
        <f>ROUND(H69,2)</f>
        <v>0</v>
      </c>
      <c r="I25" s="9"/>
    </row>
    <row r="26" spans="1:9" ht="15">
      <c r="A26" s="9"/>
      <c r="B26" s="29"/>
      <c r="C26" s="29"/>
      <c r="D26" s="29"/>
      <c r="E26" s="29"/>
      <c r="F26" s="29"/>
      <c r="G26" s="29"/>
      <c r="H26" s="29"/>
      <c r="I26" s="29"/>
    </row>
    <row r="27" spans="1:9" ht="15">
      <c r="A27" s="9"/>
      <c r="B27" s="9"/>
      <c r="C27" s="9"/>
      <c r="D27" s="32" t="s">
        <v>25</v>
      </c>
      <c r="E27" s="9"/>
      <c r="F27" s="9"/>
      <c r="G27" s="32" t="s">
        <v>24</v>
      </c>
      <c r="H27" s="32" t="s">
        <v>26</v>
      </c>
      <c r="I27" s="9"/>
    </row>
    <row r="28" spans="1:9" ht="15">
      <c r="A28" s="9"/>
      <c r="B28" s="33" t="s">
        <v>27</v>
      </c>
      <c r="C28" s="5" t="s">
        <v>28</v>
      </c>
      <c r="D28" s="34">
        <f>SUM(H25)</f>
        <v>0</v>
      </c>
      <c r="E28" s="9"/>
      <c r="F28" s="9"/>
      <c r="G28" s="35">
        <v>0.21</v>
      </c>
      <c r="H28" s="34">
        <f>ROUND(((SUM(D28))*G28),2)</f>
        <v>0</v>
      </c>
      <c r="I28" s="9"/>
    </row>
    <row r="29" spans="1:9" ht="15">
      <c r="A29" s="9"/>
      <c r="B29" s="9"/>
      <c r="C29" s="5" t="s">
        <v>29</v>
      </c>
      <c r="D29" s="34">
        <f>ROUND((SUM(BD69:BD89)),2)</f>
        <v>0</v>
      </c>
      <c r="E29" s="9"/>
      <c r="F29" s="9"/>
      <c r="G29" s="35">
        <v>0.15</v>
      </c>
      <c r="H29" s="34">
        <f>ROUND(((SUM(BD69:BD89))*G29),2)</f>
        <v>0</v>
      </c>
      <c r="I29" s="9"/>
    </row>
    <row r="30" spans="1:9" ht="15">
      <c r="A30" s="9"/>
      <c r="B30" s="9"/>
      <c r="C30" s="5" t="s">
        <v>30</v>
      </c>
      <c r="D30" s="34">
        <f>ROUND((SUM(BE69:BE89)),2)</f>
        <v>0</v>
      </c>
      <c r="E30" s="9"/>
      <c r="F30" s="9"/>
      <c r="G30" s="35">
        <v>0.21</v>
      </c>
      <c r="H30" s="34">
        <f>0</f>
        <v>0</v>
      </c>
      <c r="I30" s="9"/>
    </row>
    <row r="31" spans="1:9" ht="15">
      <c r="A31" s="9"/>
      <c r="B31" s="9"/>
      <c r="C31" s="5" t="s">
        <v>31</v>
      </c>
      <c r="D31" s="34">
        <f>ROUND((SUM(BF69:BF89)),2)</f>
        <v>0</v>
      </c>
      <c r="E31" s="9"/>
      <c r="F31" s="9"/>
      <c r="G31" s="35">
        <v>0.15</v>
      </c>
      <c r="H31" s="34">
        <f>0</f>
        <v>0</v>
      </c>
      <c r="I31" s="9"/>
    </row>
    <row r="32" spans="1:9" ht="15">
      <c r="A32" s="9"/>
      <c r="B32" s="9"/>
      <c r="C32" s="5" t="s">
        <v>32</v>
      </c>
      <c r="D32" s="34">
        <f>ROUND((SUM(BG69:BG89)),2)</f>
        <v>0</v>
      </c>
      <c r="E32" s="9"/>
      <c r="F32" s="9"/>
      <c r="G32" s="35">
        <v>0</v>
      </c>
      <c r="H32" s="34">
        <f>0</f>
        <v>0</v>
      </c>
      <c r="I32" s="9"/>
    </row>
    <row r="33" spans="1:9" ht="15">
      <c r="A33" s="9"/>
      <c r="B33" s="9"/>
      <c r="C33" s="9"/>
      <c r="D33" s="9"/>
      <c r="E33" s="9"/>
      <c r="F33" s="9"/>
      <c r="G33" s="9"/>
      <c r="H33" s="9"/>
      <c r="I33" s="9"/>
    </row>
    <row r="34" spans="1:9" ht="15.75">
      <c r="A34" s="197"/>
      <c r="B34" s="37" t="s">
        <v>33</v>
      </c>
      <c r="C34" s="19"/>
      <c r="D34" s="19"/>
      <c r="E34" s="38" t="s">
        <v>34</v>
      </c>
      <c r="F34" s="39" t="s">
        <v>35</v>
      </c>
      <c r="G34" s="19"/>
      <c r="H34" s="40">
        <f>SUM(H25:H32)</f>
        <v>0</v>
      </c>
      <c r="I34" s="41"/>
    </row>
    <row r="35" spans="1:9" ht="15">
      <c r="A35" s="294"/>
      <c r="B35" s="294"/>
      <c r="C35" s="294"/>
      <c r="D35" s="294"/>
      <c r="E35" s="294"/>
      <c r="F35" s="294"/>
      <c r="G35" s="294"/>
      <c r="H35" s="294"/>
      <c r="I35" s="294"/>
    </row>
    <row r="36" spans="1:9" ht="18">
      <c r="A36" s="1" t="s">
        <v>54</v>
      </c>
      <c r="B36" s="9"/>
      <c r="C36" s="9"/>
      <c r="D36" s="9"/>
      <c r="E36" s="9"/>
      <c r="F36" s="9"/>
      <c r="G36" s="9"/>
      <c r="H36" s="9"/>
      <c r="I36" s="9"/>
    </row>
    <row r="37" spans="1:9" ht="15">
      <c r="A37" s="9"/>
      <c r="B37" s="9"/>
      <c r="C37" s="9"/>
      <c r="D37" s="9"/>
      <c r="E37" s="9"/>
      <c r="F37" s="9"/>
      <c r="G37" s="9"/>
      <c r="H37" s="9"/>
      <c r="I37" s="9"/>
    </row>
    <row r="38" spans="1:9" ht="15">
      <c r="A38" s="5" t="s">
        <v>3</v>
      </c>
      <c r="B38" s="9"/>
      <c r="C38" s="307"/>
      <c r="D38" s="9"/>
      <c r="E38" s="9"/>
      <c r="F38" s="9"/>
      <c r="G38" s="9"/>
      <c r="H38" s="9"/>
      <c r="I38" s="9"/>
    </row>
    <row r="39" spans="1:9" ht="15">
      <c r="A39" s="9"/>
      <c r="B39" s="9"/>
      <c r="C39" s="425" t="str">
        <f>C4</f>
        <v>Rozšíření hřbitova Šlapanice - Sadové úpravy</v>
      </c>
      <c r="D39" s="426"/>
      <c r="E39" s="426"/>
      <c r="F39" s="426"/>
      <c r="G39" s="9"/>
      <c r="H39" s="9"/>
      <c r="I39" s="9"/>
    </row>
    <row r="40" spans="1:9" ht="15">
      <c r="A40" s="5" t="s">
        <v>51</v>
      </c>
      <c r="B40" s="9"/>
      <c r="C40" s="9"/>
      <c r="D40" s="9"/>
      <c r="E40" s="9"/>
      <c r="F40" s="9"/>
      <c r="G40" s="9"/>
      <c r="H40" s="9"/>
      <c r="I40" s="9"/>
    </row>
    <row r="41" spans="1:9" ht="15">
      <c r="A41" s="9"/>
      <c r="B41" s="9"/>
      <c r="C41" s="427" t="str">
        <f>C6</f>
        <v xml:space="preserve">MR 2022-23-3 - Založení travnatých ploch </v>
      </c>
      <c r="D41" s="428"/>
      <c r="E41" s="428"/>
      <c r="F41" s="428"/>
      <c r="G41" s="9"/>
      <c r="H41" s="9"/>
      <c r="I41" s="9"/>
    </row>
    <row r="42" spans="1:9" ht="15">
      <c r="A42" s="9"/>
      <c r="B42" s="9"/>
      <c r="C42" s="9"/>
      <c r="D42" s="9"/>
      <c r="E42" s="9"/>
      <c r="F42" s="9"/>
      <c r="G42" s="9"/>
      <c r="H42" s="9"/>
      <c r="I42" s="9"/>
    </row>
    <row r="43" spans="1:9" ht="15">
      <c r="A43" s="5" t="s">
        <v>8</v>
      </c>
      <c r="B43" s="9"/>
      <c r="C43" s="9"/>
      <c r="D43" s="6" t="str">
        <f>D9</f>
        <v>Šlapanice</v>
      </c>
      <c r="E43" s="9"/>
      <c r="F43" s="9"/>
      <c r="G43" s="5" t="s">
        <v>9</v>
      </c>
      <c r="H43" s="27">
        <f>IF(H9="","",H9)</f>
        <v>44795</v>
      </c>
      <c r="I43" s="9"/>
    </row>
    <row r="44" spans="1:9" ht="15">
      <c r="A44" s="9"/>
      <c r="B44" s="9"/>
      <c r="C44" s="9"/>
      <c r="D44" s="9"/>
      <c r="E44" s="9"/>
      <c r="F44" s="9"/>
      <c r="G44" s="9"/>
      <c r="H44" s="9"/>
      <c r="I44" s="9"/>
    </row>
    <row r="45" spans="1:9" ht="33" customHeight="1">
      <c r="A45" s="5" t="s">
        <v>13</v>
      </c>
      <c r="B45" s="9"/>
      <c r="C45" s="9"/>
      <c r="D45" s="6" t="str">
        <f>C12</f>
        <v>Město Šlapanice</v>
      </c>
      <c r="E45" s="9"/>
      <c r="F45" s="9"/>
      <c r="G45" s="5" t="s">
        <v>19</v>
      </c>
      <c r="H45" s="421" t="str">
        <f>C18</f>
        <v>Ing. Aneta Večeřová, Ing. Petra Morysková</v>
      </c>
      <c r="I45" s="421"/>
    </row>
    <row r="46" spans="1:9" ht="15">
      <c r="A46" s="5" t="s">
        <v>18</v>
      </c>
      <c r="B46" s="9"/>
      <c r="C46" s="9"/>
      <c r="D46" s="6" t="str">
        <f>IF(C15="","",C15)</f>
        <v>Ing. Petra Morysková</v>
      </c>
      <c r="E46" s="9"/>
      <c r="F46" s="9"/>
      <c r="G46" s="5" t="s">
        <v>20</v>
      </c>
      <c r="H46" s="42" t="str">
        <f>C21</f>
        <v>Doplňte údaj</v>
      </c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43" t="s">
        <v>55</v>
      </c>
      <c r="B48" s="36"/>
      <c r="C48" s="36"/>
      <c r="D48" s="36"/>
      <c r="E48" s="36"/>
      <c r="F48" s="36"/>
      <c r="G48" s="36"/>
      <c r="H48" s="44" t="s">
        <v>56</v>
      </c>
      <c r="I48" s="36"/>
    </row>
    <row r="49" spans="1:9" ht="15">
      <c r="A49" s="9"/>
      <c r="B49" s="9"/>
      <c r="C49" s="9"/>
      <c r="D49" s="9"/>
      <c r="E49" s="9"/>
      <c r="F49" s="9"/>
      <c r="G49" s="9"/>
      <c r="H49" s="9"/>
      <c r="I49" s="9"/>
    </row>
    <row r="50" spans="1:9" ht="15.75">
      <c r="A50" s="45" t="s">
        <v>42</v>
      </c>
      <c r="B50" s="9"/>
      <c r="C50" s="9"/>
      <c r="D50" s="9"/>
      <c r="E50" s="9"/>
      <c r="F50" s="9"/>
      <c r="G50" s="9"/>
      <c r="H50" s="31">
        <f>H69</f>
        <v>0</v>
      </c>
      <c r="I50" s="9"/>
    </row>
    <row r="51" spans="1:9" ht="15">
      <c r="A51" s="46"/>
      <c r="B51" s="47" t="s">
        <v>57</v>
      </c>
      <c r="C51" s="48"/>
      <c r="D51" s="48"/>
      <c r="E51" s="48"/>
      <c r="F51" s="48"/>
      <c r="G51" s="48"/>
      <c r="H51" s="49">
        <f>H70</f>
        <v>0</v>
      </c>
      <c r="I51" s="46"/>
    </row>
    <row r="52" spans="1:9" ht="15">
      <c r="A52" s="50"/>
      <c r="B52" s="51" t="s">
        <v>575</v>
      </c>
      <c r="C52" s="52"/>
      <c r="D52" s="52"/>
      <c r="E52" s="52"/>
      <c r="F52" s="52"/>
      <c r="G52" s="52"/>
      <c r="H52" s="53">
        <f>H71</f>
        <v>0</v>
      </c>
      <c r="I52" s="50"/>
    </row>
    <row r="53" spans="1:9" ht="15">
      <c r="A53" s="50"/>
      <c r="B53" s="51" t="s">
        <v>576</v>
      </c>
      <c r="C53" s="52"/>
      <c r="D53" s="52"/>
      <c r="E53" s="52"/>
      <c r="F53" s="52"/>
      <c r="G53" s="52"/>
      <c r="H53" s="53">
        <f>H76</f>
        <v>0</v>
      </c>
      <c r="I53" s="50"/>
    </row>
    <row r="54" spans="1:9" ht="15">
      <c r="A54" s="50"/>
      <c r="B54" s="51" t="s">
        <v>577</v>
      </c>
      <c r="C54" s="52"/>
      <c r="D54" s="52"/>
      <c r="E54" s="52"/>
      <c r="F54" s="52"/>
      <c r="G54" s="52"/>
      <c r="H54" s="53">
        <f>H83</f>
        <v>0</v>
      </c>
      <c r="I54" s="50"/>
    </row>
    <row r="55" spans="1:9" ht="5.25" customHeight="1">
      <c r="A55" s="9"/>
      <c r="B55" s="9"/>
      <c r="C55" s="9"/>
      <c r="D55" s="9"/>
      <c r="E55" s="9"/>
      <c r="F55" s="9"/>
      <c r="G55" s="9"/>
      <c r="H55" s="9"/>
      <c r="I55" s="9"/>
    </row>
    <row r="56" spans="1:9" ht="18">
      <c r="A56" s="1" t="s">
        <v>61</v>
      </c>
      <c r="B56" s="9"/>
      <c r="C56" s="9"/>
      <c r="D56" s="9"/>
      <c r="E56" s="9"/>
      <c r="F56" s="9"/>
      <c r="G56" s="9"/>
      <c r="H56" s="9"/>
      <c r="I56" s="9"/>
    </row>
    <row r="57" spans="1:9" ht="15">
      <c r="A57" s="9"/>
      <c r="B57" s="9"/>
      <c r="C57" s="9"/>
      <c r="D57" s="9"/>
      <c r="E57" s="9"/>
      <c r="F57" s="9"/>
      <c r="G57" s="9"/>
      <c r="H57" s="9"/>
      <c r="I57" s="9"/>
    </row>
    <row r="58" spans="1:9" ht="15">
      <c r="A58" s="5" t="s">
        <v>3</v>
      </c>
      <c r="B58" s="9"/>
      <c r="C58" s="307"/>
      <c r="D58" s="9"/>
      <c r="E58" s="9"/>
      <c r="F58" s="9"/>
      <c r="G58" s="9"/>
      <c r="H58" s="9"/>
      <c r="I58" s="9"/>
    </row>
    <row r="59" spans="1:9" ht="15">
      <c r="A59" s="9"/>
      <c r="B59" s="9"/>
      <c r="C59" s="425" t="str">
        <f>C4</f>
        <v>Rozšíření hřbitova Šlapanice - Sadové úpravy</v>
      </c>
      <c r="D59" s="426"/>
      <c r="E59" s="426"/>
      <c r="F59" s="426"/>
      <c r="G59" s="9"/>
      <c r="H59" s="9"/>
      <c r="I59" s="9"/>
    </row>
    <row r="60" spans="1:9" ht="15">
      <c r="A60" s="5" t="s">
        <v>51</v>
      </c>
      <c r="B60" s="9"/>
      <c r="C60" s="9"/>
      <c r="D60" s="9"/>
      <c r="E60" s="9"/>
      <c r="F60" s="9"/>
      <c r="G60" s="9"/>
      <c r="H60" s="9"/>
      <c r="I60" s="9"/>
    </row>
    <row r="61" spans="1:9" ht="15">
      <c r="A61" s="9"/>
      <c r="B61" s="9"/>
      <c r="C61" s="427" t="str">
        <f>C6</f>
        <v xml:space="preserve">MR 2022-23-3 - Založení travnatých ploch </v>
      </c>
      <c r="D61" s="428"/>
      <c r="E61" s="428"/>
      <c r="F61" s="428"/>
      <c r="G61" s="9"/>
      <c r="H61" s="9"/>
      <c r="I61" s="9"/>
    </row>
    <row r="62" spans="1:9" ht="9" customHeight="1">
      <c r="A62" s="9"/>
      <c r="B62" s="9"/>
      <c r="C62" s="9"/>
      <c r="D62" s="9"/>
      <c r="E62" s="9"/>
      <c r="F62" s="9"/>
      <c r="G62" s="9"/>
      <c r="H62" s="9"/>
      <c r="I62" s="9"/>
    </row>
    <row r="63" spans="1:9" ht="15">
      <c r="A63" s="5" t="s">
        <v>8</v>
      </c>
      <c r="B63" s="9"/>
      <c r="C63" s="9"/>
      <c r="D63" s="6" t="str">
        <f>D9</f>
        <v>Šlapanice</v>
      </c>
      <c r="E63" s="9"/>
      <c r="F63" s="9"/>
      <c r="G63" s="5" t="s">
        <v>9</v>
      </c>
      <c r="H63" s="27">
        <f>IF(H9="","",H9)</f>
        <v>44795</v>
      </c>
      <c r="I63" s="9"/>
    </row>
    <row r="64" spans="1:9" ht="15">
      <c r="A64" s="9"/>
      <c r="B64" s="9"/>
      <c r="C64" s="9"/>
      <c r="D64" s="9"/>
      <c r="E64" s="9"/>
      <c r="F64" s="9"/>
      <c r="G64" s="9"/>
      <c r="H64" s="9"/>
      <c r="I64" s="9"/>
    </row>
    <row r="65" spans="1:9" ht="32.25" customHeight="1">
      <c r="A65" s="5" t="s">
        <v>13</v>
      </c>
      <c r="B65" s="9"/>
      <c r="C65" s="9"/>
      <c r="D65" s="6" t="str">
        <f>C12</f>
        <v>Město Šlapanice</v>
      </c>
      <c r="E65" s="9"/>
      <c r="F65" s="9"/>
      <c r="G65" s="5" t="s">
        <v>19</v>
      </c>
      <c r="H65" s="421" t="str">
        <f>C18</f>
        <v>Ing. Aneta Večeřová, Ing. Petra Morysková</v>
      </c>
      <c r="I65" s="421"/>
    </row>
    <row r="66" spans="1:9" ht="15">
      <c r="A66" s="5" t="s">
        <v>18</v>
      </c>
      <c r="B66" s="9"/>
      <c r="C66" s="9"/>
      <c r="D66" s="6" t="str">
        <f>IF(C15="","",C15)</f>
        <v>Ing. Petra Morysková</v>
      </c>
      <c r="E66" s="9"/>
      <c r="F66" s="9"/>
      <c r="G66" s="5" t="s">
        <v>20</v>
      </c>
      <c r="H66" s="42" t="str">
        <f>C21</f>
        <v>Doplňte údaj</v>
      </c>
      <c r="I66" s="9"/>
    </row>
    <row r="67" spans="1:9" ht="15">
      <c r="A67" s="9"/>
      <c r="B67" s="9"/>
      <c r="C67" s="9"/>
      <c r="D67" s="9"/>
      <c r="E67" s="9"/>
      <c r="F67" s="9"/>
      <c r="G67" s="9"/>
      <c r="H67" s="9"/>
      <c r="I67" s="9"/>
    </row>
    <row r="68" spans="1:9" ht="24">
      <c r="A68" s="54" t="s">
        <v>62</v>
      </c>
      <c r="B68" s="55" t="s">
        <v>41</v>
      </c>
      <c r="C68" s="55" t="s">
        <v>37</v>
      </c>
      <c r="D68" s="55" t="s">
        <v>38</v>
      </c>
      <c r="E68" s="55" t="s">
        <v>63</v>
      </c>
      <c r="F68" s="55" t="s">
        <v>64</v>
      </c>
      <c r="G68" s="55" t="s">
        <v>65</v>
      </c>
      <c r="H68" s="55" t="s">
        <v>56</v>
      </c>
      <c r="I68" s="56" t="s">
        <v>66</v>
      </c>
    </row>
    <row r="69" spans="1:9" ht="15.75">
      <c r="A69" s="21" t="s">
        <v>67</v>
      </c>
      <c r="B69" s="9"/>
      <c r="C69" s="9"/>
      <c r="D69" s="9"/>
      <c r="E69" s="9"/>
      <c r="F69" s="9"/>
      <c r="G69" s="9"/>
      <c r="H69" s="57">
        <f>SUM(H70)</f>
        <v>0</v>
      </c>
      <c r="I69" s="9"/>
    </row>
    <row r="70" spans="1:9" ht="15.75">
      <c r="A70" s="58"/>
      <c r="B70" s="59" t="s">
        <v>68</v>
      </c>
      <c r="C70" s="60" t="s">
        <v>69</v>
      </c>
      <c r="D70" s="60" t="s">
        <v>70</v>
      </c>
      <c r="E70" s="58"/>
      <c r="F70" s="58"/>
      <c r="G70" s="58"/>
      <c r="H70" s="61">
        <f>SUM(H71,H76,H83)</f>
        <v>0</v>
      </c>
      <c r="I70" s="58"/>
    </row>
    <row r="71" spans="1:9" ht="15">
      <c r="A71" s="58"/>
      <c r="B71" s="59" t="s">
        <v>68</v>
      </c>
      <c r="C71" s="62" t="s">
        <v>216</v>
      </c>
      <c r="D71" s="62" t="s">
        <v>596</v>
      </c>
      <c r="E71" s="58"/>
      <c r="F71" s="58"/>
      <c r="G71" s="58"/>
      <c r="H71" s="63">
        <f>SUM(H72:H75)</f>
        <v>0</v>
      </c>
      <c r="I71" s="58"/>
    </row>
    <row r="72" spans="1:9" ht="36.95" customHeight="1">
      <c r="A72" s="64" t="s">
        <v>73</v>
      </c>
      <c r="B72" s="64" t="s">
        <v>74</v>
      </c>
      <c r="C72" s="65" t="s">
        <v>151</v>
      </c>
      <c r="D72" s="66" t="s">
        <v>210</v>
      </c>
      <c r="E72" s="67" t="s">
        <v>117</v>
      </c>
      <c r="F72" s="68">
        <v>1664</v>
      </c>
      <c r="G72" s="373">
        <v>0</v>
      </c>
      <c r="H72" s="69">
        <f>ROUND(G72*F72,2)</f>
        <v>0</v>
      </c>
      <c r="I72" s="66" t="s">
        <v>211</v>
      </c>
    </row>
    <row r="73" spans="1:9" ht="36.95" customHeight="1">
      <c r="A73" s="64" t="s">
        <v>52</v>
      </c>
      <c r="B73" s="64" t="s">
        <v>74</v>
      </c>
      <c r="C73" s="65" t="s">
        <v>212</v>
      </c>
      <c r="D73" s="66" t="s">
        <v>213</v>
      </c>
      <c r="E73" s="67" t="s">
        <v>117</v>
      </c>
      <c r="F73" s="68">
        <v>3328</v>
      </c>
      <c r="G73" s="373">
        <v>0</v>
      </c>
      <c r="H73" s="69">
        <f>ROUND(G73*F73,2)</f>
        <v>0</v>
      </c>
      <c r="I73" s="66" t="s">
        <v>211</v>
      </c>
    </row>
    <row r="74" spans="1:9" ht="20.1" customHeight="1">
      <c r="A74" s="84" t="s">
        <v>86</v>
      </c>
      <c r="B74" s="84" t="s">
        <v>88</v>
      </c>
      <c r="C74" s="85" t="s">
        <v>606</v>
      </c>
      <c r="D74" s="86" t="s">
        <v>214</v>
      </c>
      <c r="E74" s="87" t="s">
        <v>172</v>
      </c>
      <c r="F74" s="88">
        <v>2</v>
      </c>
      <c r="G74" s="382">
        <v>0</v>
      </c>
      <c r="H74" s="89">
        <f>ROUND(G74*F74,2)</f>
        <v>0</v>
      </c>
      <c r="I74" s="86" t="s">
        <v>100</v>
      </c>
    </row>
    <row r="75" spans="1:9" ht="20.1" customHeight="1">
      <c r="A75" s="84" t="s">
        <v>87</v>
      </c>
      <c r="B75" s="84" t="s">
        <v>88</v>
      </c>
      <c r="C75" s="85" t="s">
        <v>102</v>
      </c>
      <c r="D75" s="86" t="s">
        <v>215</v>
      </c>
      <c r="E75" s="87" t="s">
        <v>83</v>
      </c>
      <c r="F75" s="88">
        <v>0.07</v>
      </c>
      <c r="G75" s="382">
        <v>0</v>
      </c>
      <c r="H75" s="89">
        <f>ROUND(G75*F75,2)</f>
        <v>0</v>
      </c>
      <c r="I75" s="86" t="s">
        <v>100</v>
      </c>
    </row>
    <row r="76" spans="1:9" ht="19.5" customHeight="1">
      <c r="A76" s="58"/>
      <c r="B76" s="59" t="s">
        <v>68</v>
      </c>
      <c r="C76" s="62" t="s">
        <v>226</v>
      </c>
      <c r="D76" s="62" t="s">
        <v>516</v>
      </c>
      <c r="E76" s="58"/>
      <c r="F76" s="58"/>
      <c r="G76" s="385"/>
      <c r="H76" s="63">
        <f>SUM(H77:H82)</f>
        <v>0</v>
      </c>
      <c r="I76" s="58"/>
    </row>
    <row r="77" spans="1:9" ht="24.95" customHeight="1">
      <c r="A77" s="64" t="s">
        <v>89</v>
      </c>
      <c r="B77" s="64" t="s">
        <v>74</v>
      </c>
      <c r="C77" s="65" t="s">
        <v>217</v>
      </c>
      <c r="D77" s="66" t="s">
        <v>218</v>
      </c>
      <c r="E77" s="67" t="s">
        <v>117</v>
      </c>
      <c r="F77" s="68">
        <v>1291</v>
      </c>
      <c r="G77" s="373">
        <v>0</v>
      </c>
      <c r="H77" s="69">
        <f aca="true" t="shared" si="0" ref="H77:H82">ROUND(G77*F77,2)</f>
        <v>0</v>
      </c>
      <c r="I77" s="66" t="s">
        <v>211</v>
      </c>
    </row>
    <row r="78" spans="1:9" ht="24.95" customHeight="1">
      <c r="A78" s="64" t="s">
        <v>93</v>
      </c>
      <c r="B78" s="64" t="s">
        <v>74</v>
      </c>
      <c r="C78" s="65" t="s">
        <v>219</v>
      </c>
      <c r="D78" s="66" t="s">
        <v>594</v>
      </c>
      <c r="E78" s="67" t="s">
        <v>117</v>
      </c>
      <c r="F78" s="68">
        <v>5164</v>
      </c>
      <c r="G78" s="373">
        <v>0</v>
      </c>
      <c r="H78" s="69">
        <f t="shared" si="0"/>
        <v>0</v>
      </c>
      <c r="I78" s="66" t="s">
        <v>211</v>
      </c>
    </row>
    <row r="79" spans="1:9" ht="24.95" customHeight="1">
      <c r="A79" s="64" t="s">
        <v>96</v>
      </c>
      <c r="B79" s="64" t="s">
        <v>74</v>
      </c>
      <c r="C79" s="65" t="s">
        <v>220</v>
      </c>
      <c r="D79" s="66" t="s">
        <v>221</v>
      </c>
      <c r="E79" s="67" t="s">
        <v>117</v>
      </c>
      <c r="F79" s="68">
        <v>3873</v>
      </c>
      <c r="G79" s="373">
        <v>0</v>
      </c>
      <c r="H79" s="69">
        <f t="shared" si="0"/>
        <v>0</v>
      </c>
      <c r="I79" s="66" t="s">
        <v>211</v>
      </c>
    </row>
    <row r="80" spans="1:9" ht="24.95" customHeight="1">
      <c r="A80" s="64">
        <v>8</v>
      </c>
      <c r="B80" s="64" t="s">
        <v>74</v>
      </c>
      <c r="C80" s="65" t="s">
        <v>222</v>
      </c>
      <c r="D80" s="66" t="s">
        <v>223</v>
      </c>
      <c r="E80" s="67" t="s">
        <v>117</v>
      </c>
      <c r="F80" s="68">
        <v>3873</v>
      </c>
      <c r="G80" s="373">
        <v>0</v>
      </c>
      <c r="H80" s="69">
        <f t="shared" si="0"/>
        <v>0</v>
      </c>
      <c r="I80" s="66" t="s">
        <v>211</v>
      </c>
    </row>
    <row r="81" spans="1:9" ht="24.95" customHeight="1">
      <c r="A81" s="64" t="s">
        <v>101</v>
      </c>
      <c r="B81" s="64" t="s">
        <v>74</v>
      </c>
      <c r="C81" s="65" t="s">
        <v>224</v>
      </c>
      <c r="D81" s="66" t="s">
        <v>225</v>
      </c>
      <c r="E81" s="67" t="s">
        <v>117</v>
      </c>
      <c r="F81" s="68">
        <v>2582</v>
      </c>
      <c r="G81" s="373">
        <v>0</v>
      </c>
      <c r="H81" s="69">
        <f t="shared" si="0"/>
        <v>0</v>
      </c>
      <c r="I81" s="66" t="s">
        <v>211</v>
      </c>
    </row>
    <row r="82" spans="1:9" ht="24.95" customHeight="1">
      <c r="A82" s="84" t="s">
        <v>105</v>
      </c>
      <c r="B82" s="84" t="s">
        <v>88</v>
      </c>
      <c r="C82" s="85" t="s">
        <v>106</v>
      </c>
      <c r="D82" s="86" t="s">
        <v>515</v>
      </c>
      <c r="E82" s="87" t="s">
        <v>108</v>
      </c>
      <c r="F82" s="88">
        <v>19.3</v>
      </c>
      <c r="G82" s="382">
        <v>0</v>
      </c>
      <c r="H82" s="89">
        <f t="shared" si="0"/>
        <v>0</v>
      </c>
      <c r="I82" s="86" t="s">
        <v>100</v>
      </c>
    </row>
    <row r="83" spans="1:9" ht="24.95" customHeight="1">
      <c r="A83" s="58"/>
      <c r="B83" s="59" t="s">
        <v>68</v>
      </c>
      <c r="C83" s="62" t="s">
        <v>228</v>
      </c>
      <c r="D83" s="62" t="s">
        <v>517</v>
      </c>
      <c r="E83" s="58"/>
      <c r="F83" s="58"/>
      <c r="G83" s="385"/>
      <c r="H83" s="63">
        <f>SUM(H84:H89)</f>
        <v>0</v>
      </c>
      <c r="I83" s="58"/>
    </row>
    <row r="84" spans="1:9" ht="33" customHeight="1">
      <c r="A84" s="64" t="s">
        <v>109</v>
      </c>
      <c r="B84" s="64" t="s">
        <v>74</v>
      </c>
      <c r="C84" s="65" t="s">
        <v>518</v>
      </c>
      <c r="D84" s="66" t="s">
        <v>519</v>
      </c>
      <c r="E84" s="67" t="s">
        <v>117</v>
      </c>
      <c r="F84" s="68">
        <v>373</v>
      </c>
      <c r="G84" s="373">
        <v>0</v>
      </c>
      <c r="H84" s="69">
        <f aca="true" t="shared" si="1" ref="H84:H88">ROUND(G84*F84,2)</f>
        <v>0</v>
      </c>
      <c r="I84" s="66" t="s">
        <v>211</v>
      </c>
    </row>
    <row r="85" spans="1:9" ht="36.95" customHeight="1">
      <c r="A85" s="64" t="s">
        <v>111</v>
      </c>
      <c r="B85" s="64" t="s">
        <v>74</v>
      </c>
      <c r="C85" s="65" t="s">
        <v>219</v>
      </c>
      <c r="D85" s="66" t="s">
        <v>595</v>
      </c>
      <c r="E85" s="67" t="s">
        <v>117</v>
      </c>
      <c r="F85" s="68">
        <v>746</v>
      </c>
      <c r="G85" s="373">
        <v>0</v>
      </c>
      <c r="H85" s="69">
        <f t="shared" si="1"/>
        <v>0</v>
      </c>
      <c r="I85" s="66" t="s">
        <v>211</v>
      </c>
    </row>
    <row r="86" spans="1:9" ht="24.95" customHeight="1">
      <c r="A86" s="64" t="s">
        <v>114</v>
      </c>
      <c r="B86" s="64" t="s">
        <v>74</v>
      </c>
      <c r="C86" s="65" t="s">
        <v>220</v>
      </c>
      <c r="D86" s="66" t="s">
        <v>520</v>
      </c>
      <c r="E86" s="67" t="s">
        <v>117</v>
      </c>
      <c r="F86" s="68">
        <v>746</v>
      </c>
      <c r="G86" s="373">
        <v>0</v>
      </c>
      <c r="H86" s="69">
        <f t="shared" si="1"/>
        <v>0</v>
      </c>
      <c r="I86" s="66" t="s">
        <v>211</v>
      </c>
    </row>
    <row r="87" spans="1:9" ht="24.95" customHeight="1">
      <c r="A87" s="64" t="s">
        <v>118</v>
      </c>
      <c r="B87" s="64" t="s">
        <v>74</v>
      </c>
      <c r="C87" s="65" t="s">
        <v>222</v>
      </c>
      <c r="D87" s="66" t="s">
        <v>521</v>
      </c>
      <c r="E87" s="67" t="s">
        <v>117</v>
      </c>
      <c r="F87" s="68">
        <v>746</v>
      </c>
      <c r="G87" s="373">
        <v>0</v>
      </c>
      <c r="H87" s="69">
        <f t="shared" si="1"/>
        <v>0</v>
      </c>
      <c r="I87" s="66" t="s">
        <v>211</v>
      </c>
    </row>
    <row r="88" spans="1:9" ht="24.95" customHeight="1">
      <c r="A88" s="237" t="s">
        <v>121</v>
      </c>
      <c r="B88" s="237" t="s">
        <v>88</v>
      </c>
      <c r="C88" s="65" t="s">
        <v>224</v>
      </c>
      <c r="D88" s="66" t="s">
        <v>522</v>
      </c>
      <c r="E88" s="67" t="s">
        <v>117</v>
      </c>
      <c r="F88" s="68">
        <v>746</v>
      </c>
      <c r="G88" s="373">
        <v>0</v>
      </c>
      <c r="H88" s="69">
        <f t="shared" si="1"/>
        <v>0</v>
      </c>
      <c r="I88" s="66" t="s">
        <v>211</v>
      </c>
    </row>
    <row r="89" spans="1:9" ht="40.5" customHeight="1">
      <c r="A89" s="84">
        <v>16</v>
      </c>
      <c r="B89" s="84" t="s">
        <v>88</v>
      </c>
      <c r="C89" s="85" t="s">
        <v>110</v>
      </c>
      <c r="D89" s="186" t="s">
        <v>523</v>
      </c>
      <c r="E89" s="87" t="s">
        <v>108</v>
      </c>
      <c r="F89" s="88">
        <v>1</v>
      </c>
      <c r="G89" s="382">
        <v>0</v>
      </c>
      <c r="H89" s="89">
        <f>ROUND(G89*F89,2)</f>
        <v>0</v>
      </c>
      <c r="I89" s="86" t="s">
        <v>100</v>
      </c>
    </row>
    <row r="90" spans="1:9" ht="15">
      <c r="A90" s="294"/>
      <c r="B90" s="294"/>
      <c r="C90" s="294"/>
      <c r="D90" s="294"/>
      <c r="E90" s="294"/>
      <c r="F90" s="294"/>
      <c r="G90" s="294"/>
      <c r="H90" s="294"/>
      <c r="I90" s="294"/>
    </row>
    <row r="91" spans="1:9" ht="15">
      <c r="A91" s="273"/>
      <c r="B91" s="273"/>
      <c r="C91" s="273"/>
      <c r="D91" s="273"/>
      <c r="E91" s="273"/>
      <c r="F91" s="273"/>
      <c r="G91" s="273"/>
      <c r="H91" s="273"/>
      <c r="I91" s="273"/>
    </row>
  </sheetData>
  <mergeCells count="9">
    <mergeCell ref="H45:I45"/>
    <mergeCell ref="H65:I65"/>
    <mergeCell ref="C59:F59"/>
    <mergeCell ref="C61:F61"/>
    <mergeCell ref="C4:F4"/>
    <mergeCell ref="C6:F6"/>
    <mergeCell ref="C15:F15"/>
    <mergeCell ref="C39:F39"/>
    <mergeCell ref="C41:F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rowBreaks count="3" manualBreakCount="3">
    <brk id="34" max="16383" man="1"/>
    <brk id="54" max="16383" man="1"/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Layout" workbookViewId="0" topLeftCell="A1">
      <selection activeCell="G79" sqref="G72:G79"/>
    </sheetView>
  </sheetViews>
  <sheetFormatPr defaultColWidth="9.140625" defaultRowHeight="15"/>
  <cols>
    <col min="3" max="3" width="11.7109375" style="0" customWidth="1"/>
    <col min="4" max="4" width="39.57421875" style="0" customWidth="1"/>
    <col min="7" max="7" width="14.421875" style="0" customWidth="1"/>
    <col min="8" max="8" width="12.421875" style="0" customWidth="1"/>
    <col min="9" max="9" width="10.00390625" style="0" customWidth="1"/>
  </cols>
  <sheetData>
    <row r="1" spans="1:10" ht="18">
      <c r="A1" s="273"/>
      <c r="B1" s="252" t="s">
        <v>50</v>
      </c>
      <c r="C1" s="273"/>
      <c r="D1" s="273"/>
      <c r="E1" s="273"/>
      <c r="F1" s="273"/>
      <c r="G1" s="273"/>
      <c r="H1" s="273"/>
      <c r="I1" s="273"/>
      <c r="J1" s="273"/>
    </row>
    <row r="2" spans="1:10" ht="15">
      <c r="A2" s="273"/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5">
      <c r="A3" s="273"/>
      <c r="B3" s="254" t="s">
        <v>3</v>
      </c>
      <c r="C3" s="307"/>
      <c r="D3" s="273"/>
      <c r="E3" s="273"/>
      <c r="F3" s="273"/>
      <c r="G3" s="273"/>
      <c r="H3" s="273"/>
      <c r="I3" s="273"/>
      <c r="J3" s="273"/>
    </row>
    <row r="4" spans="1:10" ht="15">
      <c r="A4" s="273"/>
      <c r="B4" s="273"/>
      <c r="C4" s="432" t="str">
        <f>'REKAPITULACE STAVBY'!G3</f>
        <v>Rozšíření hřbitova Šlapanice - Sadové úpravy</v>
      </c>
      <c r="D4" s="433"/>
      <c r="E4" s="433"/>
      <c r="F4" s="433"/>
      <c r="G4" s="273"/>
      <c r="H4" s="273"/>
      <c r="I4" s="273"/>
      <c r="J4" s="273"/>
    </row>
    <row r="5" spans="1:10" ht="15">
      <c r="A5" s="253"/>
      <c r="B5" s="254" t="s">
        <v>51</v>
      </c>
      <c r="C5" s="253"/>
      <c r="D5" s="253"/>
      <c r="E5" s="253"/>
      <c r="F5" s="253"/>
      <c r="G5" s="253"/>
      <c r="H5" s="253"/>
      <c r="I5" s="294"/>
      <c r="J5" s="273"/>
    </row>
    <row r="6" spans="1:10" ht="15">
      <c r="A6" s="253"/>
      <c r="B6" s="253"/>
      <c r="C6" s="434" t="s">
        <v>525</v>
      </c>
      <c r="D6" s="435"/>
      <c r="E6" s="435"/>
      <c r="F6" s="435"/>
      <c r="G6" s="253"/>
      <c r="H6" s="253"/>
      <c r="I6" s="294"/>
      <c r="J6" s="273"/>
    </row>
    <row r="7" spans="1:10" ht="7.5" customHeight="1">
      <c r="A7" s="253"/>
      <c r="B7" s="253"/>
      <c r="C7" s="253"/>
      <c r="D7" s="253"/>
      <c r="E7" s="253"/>
      <c r="F7" s="253"/>
      <c r="G7" s="253"/>
      <c r="H7" s="253"/>
      <c r="I7" s="294"/>
      <c r="J7" s="273"/>
    </row>
    <row r="8" spans="1:10" ht="15">
      <c r="A8" s="253"/>
      <c r="B8" s="254" t="s">
        <v>4</v>
      </c>
      <c r="C8" s="253"/>
      <c r="D8" s="255" t="s">
        <v>5</v>
      </c>
      <c r="E8" s="253"/>
      <c r="F8" s="253"/>
      <c r="G8" s="254" t="s">
        <v>6</v>
      </c>
      <c r="H8" s="255" t="s">
        <v>52</v>
      </c>
      <c r="I8" s="294"/>
      <c r="J8" s="273"/>
    </row>
    <row r="9" spans="1:10" ht="15">
      <c r="A9" s="253"/>
      <c r="B9" s="254" t="s">
        <v>8</v>
      </c>
      <c r="C9" s="253"/>
      <c r="D9" s="255" t="s">
        <v>604</v>
      </c>
      <c r="E9" s="253"/>
      <c r="F9" s="253"/>
      <c r="G9" s="254" t="s">
        <v>9</v>
      </c>
      <c r="H9" s="256">
        <v>44795</v>
      </c>
      <c r="I9" s="294"/>
      <c r="J9" s="273"/>
    </row>
    <row r="10" spans="1:10" ht="15">
      <c r="A10" s="253"/>
      <c r="B10" s="274" t="s">
        <v>10</v>
      </c>
      <c r="C10" s="253"/>
      <c r="D10" s="275" t="s">
        <v>11</v>
      </c>
      <c r="E10" s="253"/>
      <c r="F10" s="253"/>
      <c r="G10" s="274" t="s">
        <v>12</v>
      </c>
      <c r="H10" s="275" t="s">
        <v>53</v>
      </c>
      <c r="I10" s="294"/>
      <c r="J10" s="273"/>
    </row>
    <row r="11" spans="1:10" ht="15">
      <c r="A11" s="253"/>
      <c r="B11" s="254" t="s">
        <v>13</v>
      </c>
      <c r="C11" s="253"/>
      <c r="D11" s="253"/>
      <c r="E11" s="253"/>
      <c r="F11" s="253"/>
      <c r="G11" s="254" t="s">
        <v>14</v>
      </c>
      <c r="H11" s="336" t="str">
        <f>'REKAPITULACE STAVBY'!R7</f>
        <v>00282651</v>
      </c>
      <c r="I11" s="294"/>
      <c r="J11" s="273"/>
    </row>
    <row r="12" spans="1:10" ht="15">
      <c r="A12" s="253"/>
      <c r="B12" s="253"/>
      <c r="C12" s="255" t="str">
        <f>'REKAPITULACE STAVBY'!G7</f>
        <v>Město Šlapanice</v>
      </c>
      <c r="D12" s="253"/>
      <c r="E12" s="253"/>
      <c r="F12" s="253"/>
      <c r="G12" s="254" t="s">
        <v>17</v>
      </c>
      <c r="H12" s="255"/>
      <c r="I12" s="294"/>
      <c r="J12" s="273"/>
    </row>
    <row r="13" spans="1:10" ht="15">
      <c r="A13" s="253"/>
      <c r="B13" s="253"/>
      <c r="C13" s="253"/>
      <c r="D13" s="253"/>
      <c r="E13" s="253"/>
      <c r="F13" s="253"/>
      <c r="G13" s="253"/>
      <c r="H13" s="253"/>
      <c r="I13" s="294"/>
      <c r="J13" s="273"/>
    </row>
    <row r="14" spans="1:10" ht="15">
      <c r="A14" s="253"/>
      <c r="B14" s="254" t="s">
        <v>18</v>
      </c>
      <c r="C14" s="253"/>
      <c r="D14" s="253"/>
      <c r="E14" s="253"/>
      <c r="F14" s="253"/>
      <c r="G14" s="254" t="s">
        <v>14</v>
      </c>
      <c r="H14" s="255">
        <f>'REKAPITULACE STAVBY'!R10</f>
        <v>88748006</v>
      </c>
      <c r="I14" s="294"/>
      <c r="J14" s="273"/>
    </row>
    <row r="15" spans="1:10" ht="15">
      <c r="A15" s="253"/>
      <c r="B15" s="253"/>
      <c r="C15" s="436" t="str">
        <f>'REKAPITULACE STAVBY'!G10</f>
        <v>Ing. Petra Morysková</v>
      </c>
      <c r="D15" s="436"/>
      <c r="E15" s="436"/>
      <c r="F15" s="436"/>
      <c r="G15" s="254" t="s">
        <v>17</v>
      </c>
      <c r="H15" s="255"/>
      <c r="I15" s="294"/>
      <c r="J15" s="273"/>
    </row>
    <row r="16" spans="1:10" ht="15">
      <c r="A16" s="253"/>
      <c r="B16" s="253"/>
      <c r="C16" s="253"/>
      <c r="D16" s="253"/>
      <c r="E16" s="253"/>
      <c r="F16" s="253"/>
      <c r="G16" s="253"/>
      <c r="H16" s="253"/>
      <c r="I16" s="294"/>
      <c r="J16" s="273"/>
    </row>
    <row r="17" spans="1:10" ht="15">
      <c r="A17" s="253"/>
      <c r="B17" s="254" t="s">
        <v>19</v>
      </c>
      <c r="C17" s="253"/>
      <c r="D17" s="253"/>
      <c r="E17" s="253"/>
      <c r="F17" s="253"/>
      <c r="G17" s="254" t="s">
        <v>14</v>
      </c>
      <c r="H17" s="255" t="s">
        <v>15</v>
      </c>
      <c r="I17" s="294"/>
      <c r="J17" s="273"/>
    </row>
    <row r="18" spans="1:10" ht="15">
      <c r="A18" s="253"/>
      <c r="B18" s="253"/>
      <c r="C18" s="255" t="s">
        <v>593</v>
      </c>
      <c r="D18" s="253"/>
      <c r="E18" s="253"/>
      <c r="F18" s="253"/>
      <c r="G18" s="254" t="s">
        <v>17</v>
      </c>
      <c r="H18" s="255" t="s">
        <v>15</v>
      </c>
      <c r="I18" s="294"/>
      <c r="J18" s="273"/>
    </row>
    <row r="19" spans="1:10" ht="9.75" customHeight="1">
      <c r="A19" s="253"/>
      <c r="B19" s="253"/>
      <c r="C19" s="253"/>
      <c r="D19" s="253"/>
      <c r="E19" s="253"/>
      <c r="F19" s="253"/>
      <c r="G19" s="253"/>
      <c r="H19" s="253"/>
      <c r="I19" s="294"/>
      <c r="J19" s="273"/>
    </row>
    <row r="20" spans="1:10" ht="15">
      <c r="A20" s="253"/>
      <c r="B20" s="254" t="s">
        <v>20</v>
      </c>
      <c r="C20" s="253"/>
      <c r="D20" s="253"/>
      <c r="E20" s="253"/>
      <c r="F20" s="253"/>
      <c r="G20" s="254" t="s">
        <v>14</v>
      </c>
      <c r="H20" s="255" t="str">
        <f>'REKAPITULACE STAVBY'!R16</f>
        <v>Doplňte údaj</v>
      </c>
      <c r="I20" s="294"/>
      <c r="J20" s="273"/>
    </row>
    <row r="21" spans="1:10" ht="15">
      <c r="A21" s="253"/>
      <c r="B21" s="253"/>
      <c r="C21" s="255" t="str">
        <f>'REKAPITULACE STAVBY'!G16</f>
        <v>Doplňte údaj</v>
      </c>
      <c r="D21" s="253"/>
      <c r="E21" s="253"/>
      <c r="F21" s="253"/>
      <c r="G21" s="254" t="s">
        <v>17</v>
      </c>
      <c r="H21" s="255"/>
      <c r="I21" s="294"/>
      <c r="J21" s="273"/>
    </row>
    <row r="22" spans="1:10" ht="15">
      <c r="A22" s="253"/>
      <c r="B22" s="253"/>
      <c r="C22" s="253"/>
      <c r="D22" s="253"/>
      <c r="E22" s="253"/>
      <c r="F22" s="253"/>
      <c r="G22" s="253"/>
      <c r="H22" s="253"/>
      <c r="I22" s="294"/>
      <c r="J22" s="273"/>
    </row>
    <row r="23" spans="1:10" ht="15">
      <c r="A23" s="253"/>
      <c r="B23" s="254" t="s">
        <v>21</v>
      </c>
      <c r="C23" s="253"/>
      <c r="D23" s="253"/>
      <c r="E23" s="253"/>
      <c r="F23" s="253"/>
      <c r="G23" s="253"/>
      <c r="H23" s="253"/>
      <c r="I23" s="294"/>
      <c r="J23" s="273"/>
    </row>
    <row r="24" spans="1:10" ht="15">
      <c r="A24" s="276"/>
      <c r="B24" s="276"/>
      <c r="C24" s="431" t="s">
        <v>15</v>
      </c>
      <c r="D24" s="431"/>
      <c r="E24" s="431"/>
      <c r="F24" s="431"/>
      <c r="G24" s="276"/>
      <c r="H24" s="276"/>
      <c r="I24" s="276"/>
      <c r="J24" s="273"/>
    </row>
    <row r="25" spans="1:10" ht="15">
      <c r="A25" s="253"/>
      <c r="B25" s="29"/>
      <c r="C25" s="29"/>
      <c r="D25" s="29"/>
      <c r="E25" s="29"/>
      <c r="F25" s="29"/>
      <c r="G25" s="29"/>
      <c r="H25" s="29"/>
      <c r="I25" s="29"/>
      <c r="J25" s="273"/>
    </row>
    <row r="26" spans="1:10" ht="15.75">
      <c r="A26" s="253"/>
      <c r="B26" s="277" t="s">
        <v>23</v>
      </c>
      <c r="C26" s="253"/>
      <c r="D26" s="253"/>
      <c r="E26" s="253"/>
      <c r="F26" s="253"/>
      <c r="G26" s="253"/>
      <c r="H26" s="262">
        <f>ROUND(H69,2)</f>
        <v>0</v>
      </c>
      <c r="I26" s="294"/>
      <c r="J26" s="273"/>
    </row>
    <row r="27" spans="1:10" ht="15">
      <c r="A27" s="253"/>
      <c r="B27" s="29"/>
      <c r="C27" s="29"/>
      <c r="D27" s="29"/>
      <c r="E27" s="29"/>
      <c r="F27" s="29"/>
      <c r="G27" s="29"/>
      <c r="H27" s="29"/>
      <c r="I27" s="29"/>
      <c r="J27" s="273"/>
    </row>
    <row r="28" spans="1:10" ht="15">
      <c r="A28" s="253"/>
      <c r="B28" s="253"/>
      <c r="C28" s="253"/>
      <c r="D28" s="278" t="s">
        <v>25</v>
      </c>
      <c r="E28" s="253"/>
      <c r="F28" s="253"/>
      <c r="G28" s="278" t="s">
        <v>24</v>
      </c>
      <c r="H28" s="278" t="s">
        <v>26</v>
      </c>
      <c r="I28" s="294"/>
      <c r="J28" s="273"/>
    </row>
    <row r="29" spans="1:10" ht="15">
      <c r="A29" s="253"/>
      <c r="B29" s="279" t="s">
        <v>27</v>
      </c>
      <c r="C29" s="254" t="s">
        <v>28</v>
      </c>
      <c r="D29" s="280">
        <f>SUM(H26)</f>
        <v>0</v>
      </c>
      <c r="E29" s="253"/>
      <c r="F29" s="253"/>
      <c r="G29" s="281">
        <v>0.21</v>
      </c>
      <c r="H29" s="280">
        <f>ROUND(((SUM(D29))*G29),2)</f>
        <v>0</v>
      </c>
      <c r="I29" s="294"/>
      <c r="J29" s="273"/>
    </row>
    <row r="30" spans="1:10" ht="15">
      <c r="A30" s="253"/>
      <c r="B30" s="253"/>
      <c r="C30" s="254" t="s">
        <v>29</v>
      </c>
      <c r="D30" s="280">
        <f>ROUND((SUM(BD69:BD93)),2)</f>
        <v>0</v>
      </c>
      <c r="E30" s="253"/>
      <c r="F30" s="253"/>
      <c r="G30" s="281">
        <v>0.15</v>
      </c>
      <c r="H30" s="280">
        <f>ROUND(((SUM(BD69:BD93))*G30),2)</f>
        <v>0</v>
      </c>
      <c r="I30" s="294"/>
      <c r="J30" s="273"/>
    </row>
    <row r="31" spans="1:10" ht="15">
      <c r="A31" s="253"/>
      <c r="B31" s="253"/>
      <c r="C31" s="254" t="s">
        <v>30</v>
      </c>
      <c r="D31" s="280">
        <f>ROUND((SUM(BE69:BE93)),2)</f>
        <v>0</v>
      </c>
      <c r="E31" s="253"/>
      <c r="F31" s="253"/>
      <c r="G31" s="281">
        <v>0.21</v>
      </c>
      <c r="H31" s="280">
        <f>0</f>
        <v>0</v>
      </c>
      <c r="I31" s="294"/>
      <c r="J31" s="273"/>
    </row>
    <row r="32" spans="1:10" ht="15">
      <c r="A32" s="253"/>
      <c r="B32" s="253"/>
      <c r="C32" s="254" t="s">
        <v>31</v>
      </c>
      <c r="D32" s="280">
        <f>ROUND((SUM(BF69:BF93)),2)</f>
        <v>0</v>
      </c>
      <c r="E32" s="253"/>
      <c r="F32" s="253"/>
      <c r="G32" s="281">
        <v>0.15</v>
      </c>
      <c r="H32" s="280">
        <f>0</f>
        <v>0</v>
      </c>
      <c r="I32" s="294"/>
      <c r="J32" s="273"/>
    </row>
    <row r="33" spans="1:10" ht="15">
      <c r="A33" s="253"/>
      <c r="B33" s="253"/>
      <c r="C33" s="254" t="s">
        <v>32</v>
      </c>
      <c r="D33" s="280">
        <f>ROUND((SUM(BG69:BG93)),2)</f>
        <v>0</v>
      </c>
      <c r="E33" s="253"/>
      <c r="F33" s="253"/>
      <c r="G33" s="281">
        <v>0</v>
      </c>
      <c r="H33" s="280">
        <f>0</f>
        <v>0</v>
      </c>
      <c r="I33" s="294"/>
      <c r="J33" s="273"/>
    </row>
    <row r="34" spans="1:10" ht="15">
      <c r="A34" s="253"/>
      <c r="B34" s="253"/>
      <c r="C34" s="253"/>
      <c r="D34" s="253"/>
      <c r="E34" s="253"/>
      <c r="F34" s="253"/>
      <c r="G34" s="253"/>
      <c r="H34" s="253"/>
      <c r="I34" s="294"/>
      <c r="J34" s="273"/>
    </row>
    <row r="35" spans="1:10" ht="15.75">
      <c r="A35" s="366"/>
      <c r="B35" s="37" t="s">
        <v>33</v>
      </c>
      <c r="C35" s="19"/>
      <c r="D35" s="19"/>
      <c r="E35" s="38" t="s">
        <v>34</v>
      </c>
      <c r="F35" s="39" t="s">
        <v>35</v>
      </c>
      <c r="G35" s="19"/>
      <c r="H35" s="40">
        <f>SUM(H26:H33)</f>
        <v>0</v>
      </c>
      <c r="I35" s="19"/>
      <c r="J35" s="273"/>
    </row>
    <row r="36" spans="1:10" ht="15">
      <c r="A36" s="294"/>
      <c r="B36" s="294"/>
      <c r="C36" s="294"/>
      <c r="D36" s="294"/>
      <c r="E36" s="294"/>
      <c r="F36" s="294"/>
      <c r="G36" s="294"/>
      <c r="H36" s="294"/>
      <c r="I36" s="294"/>
      <c r="J36" s="273"/>
    </row>
    <row r="37" spans="1:10" ht="18">
      <c r="A37" s="252" t="s">
        <v>54</v>
      </c>
      <c r="B37" s="253"/>
      <c r="C37" s="253"/>
      <c r="D37" s="253"/>
      <c r="E37" s="253"/>
      <c r="F37" s="253"/>
      <c r="G37" s="253"/>
      <c r="H37" s="253"/>
      <c r="I37" s="294"/>
      <c r="J37" s="273"/>
    </row>
    <row r="38" spans="1:10" ht="15">
      <c r="A38" s="253"/>
      <c r="B38" s="253"/>
      <c r="C38" s="253"/>
      <c r="D38" s="253"/>
      <c r="E38" s="253"/>
      <c r="F38" s="253"/>
      <c r="G38" s="253"/>
      <c r="H38" s="253"/>
      <c r="I38" s="294"/>
      <c r="J38" s="273"/>
    </row>
    <row r="39" spans="1:10" ht="15">
      <c r="A39" s="254" t="s">
        <v>3</v>
      </c>
      <c r="B39" s="253"/>
      <c r="C39" s="307"/>
      <c r="D39" s="253"/>
      <c r="E39" s="253"/>
      <c r="F39" s="253"/>
      <c r="G39" s="253"/>
      <c r="H39" s="253"/>
      <c r="I39" s="294"/>
      <c r="J39" s="273"/>
    </row>
    <row r="40" spans="1:10" ht="15">
      <c r="A40" s="253"/>
      <c r="B40" s="253"/>
      <c r="C40" s="432" t="str">
        <f>C4</f>
        <v>Rozšíření hřbitova Šlapanice - Sadové úpravy</v>
      </c>
      <c r="D40" s="433"/>
      <c r="E40" s="433"/>
      <c r="F40" s="433"/>
      <c r="G40" s="253"/>
      <c r="H40" s="253"/>
      <c r="I40" s="294"/>
      <c r="J40" s="273"/>
    </row>
    <row r="41" spans="1:10" ht="15">
      <c r="A41" s="254" t="s">
        <v>51</v>
      </c>
      <c r="B41" s="253"/>
      <c r="C41" s="253"/>
      <c r="D41" s="253"/>
      <c r="E41" s="253"/>
      <c r="F41" s="253"/>
      <c r="G41" s="253"/>
      <c r="H41" s="253"/>
      <c r="I41" s="294"/>
      <c r="J41" s="273"/>
    </row>
    <row r="42" spans="1:10" ht="15">
      <c r="A42" s="253"/>
      <c r="B42" s="253"/>
      <c r="C42" s="434" t="str">
        <f>C6</f>
        <v>MR 2022-23-4 - Následná pětiletá peče o výsadby</v>
      </c>
      <c r="D42" s="435"/>
      <c r="E42" s="435"/>
      <c r="F42" s="435"/>
      <c r="G42" s="253"/>
      <c r="H42" s="253"/>
      <c r="I42" s="294"/>
      <c r="J42" s="273"/>
    </row>
    <row r="43" spans="1:10" ht="15">
      <c r="A43" s="253"/>
      <c r="B43" s="253"/>
      <c r="C43" s="253"/>
      <c r="D43" s="253"/>
      <c r="E43" s="253"/>
      <c r="F43" s="253"/>
      <c r="G43" s="253"/>
      <c r="H43" s="253"/>
      <c r="I43" s="294"/>
      <c r="J43" s="273"/>
    </row>
    <row r="44" spans="1:10" ht="15">
      <c r="A44" s="254" t="s">
        <v>8</v>
      </c>
      <c r="B44" s="253"/>
      <c r="C44" s="253"/>
      <c r="D44" s="255" t="str">
        <f>D9</f>
        <v>Šlapanice</v>
      </c>
      <c r="E44" s="253"/>
      <c r="F44" s="253"/>
      <c r="G44" s="254" t="s">
        <v>9</v>
      </c>
      <c r="H44" s="256">
        <f>IF(H9="","",H9)</f>
        <v>44795</v>
      </c>
      <c r="I44" s="294"/>
      <c r="J44" s="273"/>
    </row>
    <row r="45" spans="1:10" ht="15">
      <c r="A45" s="253"/>
      <c r="B45" s="253"/>
      <c r="C45" s="253"/>
      <c r="D45" s="253"/>
      <c r="E45" s="253"/>
      <c r="F45" s="253"/>
      <c r="G45" s="253"/>
      <c r="H45" s="253"/>
      <c r="I45" s="294"/>
      <c r="J45" s="273"/>
    </row>
    <row r="46" spans="1:10" ht="33.75" customHeight="1">
      <c r="A46" s="254" t="s">
        <v>13</v>
      </c>
      <c r="B46" s="253"/>
      <c r="C46" s="253"/>
      <c r="D46" s="255" t="str">
        <f>C12</f>
        <v>Město Šlapanice</v>
      </c>
      <c r="E46" s="253"/>
      <c r="F46" s="253"/>
      <c r="G46" s="254" t="s">
        <v>19</v>
      </c>
      <c r="H46" s="431" t="str">
        <f>C18</f>
        <v>Ing. Aneta Večeřová, Ing. Petra Morysková</v>
      </c>
      <c r="I46" s="431"/>
      <c r="J46" s="273"/>
    </row>
    <row r="47" spans="1:10" ht="15">
      <c r="A47" s="254" t="s">
        <v>18</v>
      </c>
      <c r="B47" s="253"/>
      <c r="C47" s="253"/>
      <c r="D47" s="255" t="str">
        <f>IF(C15="","",C15)</f>
        <v>Ing. Petra Morysková</v>
      </c>
      <c r="E47" s="253"/>
      <c r="F47" s="253"/>
      <c r="G47" s="254" t="s">
        <v>20</v>
      </c>
      <c r="H47" s="257" t="str">
        <f>C21</f>
        <v>Doplňte údaj</v>
      </c>
      <c r="I47" s="294"/>
      <c r="J47" s="273"/>
    </row>
    <row r="48" spans="1:10" ht="15">
      <c r="A48" s="253"/>
      <c r="B48" s="253"/>
      <c r="C48" s="253"/>
      <c r="D48" s="253"/>
      <c r="E48" s="253"/>
      <c r="F48" s="253"/>
      <c r="G48" s="253"/>
      <c r="H48" s="253"/>
      <c r="I48" s="294"/>
      <c r="J48" s="273"/>
    </row>
    <row r="49" spans="1:10" ht="15">
      <c r="A49" s="258" t="s">
        <v>55</v>
      </c>
      <c r="B49" s="259"/>
      <c r="C49" s="259"/>
      <c r="D49" s="259"/>
      <c r="E49" s="259"/>
      <c r="F49" s="259"/>
      <c r="G49" s="259"/>
      <c r="H49" s="260" t="s">
        <v>56</v>
      </c>
      <c r="I49" s="259"/>
      <c r="J49" s="273"/>
    </row>
    <row r="50" spans="1:10" ht="15">
      <c r="A50" s="253"/>
      <c r="B50" s="253"/>
      <c r="C50" s="253"/>
      <c r="D50" s="253"/>
      <c r="E50" s="253"/>
      <c r="F50" s="253"/>
      <c r="G50" s="253"/>
      <c r="H50" s="253"/>
      <c r="I50" s="294"/>
      <c r="J50" s="273"/>
    </row>
    <row r="51" spans="1:10" ht="15.75">
      <c r="A51" s="261" t="s">
        <v>42</v>
      </c>
      <c r="B51" s="253"/>
      <c r="C51" s="253"/>
      <c r="D51" s="253"/>
      <c r="E51" s="253"/>
      <c r="F51" s="253"/>
      <c r="G51" s="253"/>
      <c r="H51" s="262">
        <f>H69</f>
        <v>0</v>
      </c>
      <c r="I51" s="294"/>
      <c r="J51" s="273"/>
    </row>
    <row r="52" spans="1:10" ht="15">
      <c r="A52" s="263"/>
      <c r="B52" s="47" t="s">
        <v>57</v>
      </c>
      <c r="C52" s="48"/>
      <c r="D52" s="48"/>
      <c r="E52" s="48"/>
      <c r="F52" s="48"/>
      <c r="G52" s="48"/>
      <c r="H52" s="49">
        <f>H70</f>
        <v>0</v>
      </c>
      <c r="I52" s="263"/>
      <c r="J52" s="273"/>
    </row>
    <row r="53" spans="1:10" ht="15">
      <c r="A53" s="264"/>
      <c r="B53" s="51" t="s">
        <v>578</v>
      </c>
      <c r="C53" s="52"/>
      <c r="D53" s="52"/>
      <c r="E53" s="52"/>
      <c r="F53" s="52"/>
      <c r="G53" s="52"/>
      <c r="H53" s="53">
        <f>H71</f>
        <v>0</v>
      </c>
      <c r="I53" s="264"/>
      <c r="J53" s="273"/>
    </row>
    <row r="54" spans="1:10" ht="15">
      <c r="A54" s="264"/>
      <c r="B54" s="51" t="s">
        <v>60</v>
      </c>
      <c r="C54" s="52"/>
      <c r="D54" s="52"/>
      <c r="E54" s="52"/>
      <c r="F54" s="52"/>
      <c r="G54" s="52"/>
      <c r="H54" s="53">
        <f>H92</f>
        <v>0</v>
      </c>
      <c r="I54" s="264"/>
      <c r="J54" s="273"/>
    </row>
    <row r="55" spans="1:10" ht="9" customHeight="1">
      <c r="A55" s="294"/>
      <c r="B55" s="294"/>
      <c r="C55" s="294"/>
      <c r="D55" s="294"/>
      <c r="E55" s="294"/>
      <c r="F55" s="294"/>
      <c r="G55" s="294"/>
      <c r="H55" s="294"/>
      <c r="I55" s="294"/>
      <c r="J55" s="273"/>
    </row>
    <row r="56" spans="1:10" ht="18">
      <c r="A56" s="252" t="s">
        <v>61</v>
      </c>
      <c r="B56" s="253"/>
      <c r="C56" s="253"/>
      <c r="D56" s="253"/>
      <c r="E56" s="253"/>
      <c r="F56" s="253"/>
      <c r="G56" s="253"/>
      <c r="H56" s="253"/>
      <c r="I56" s="294"/>
      <c r="J56" s="273"/>
    </row>
    <row r="57" spans="1:10" ht="15">
      <c r="A57" s="253"/>
      <c r="B57" s="253"/>
      <c r="C57" s="253"/>
      <c r="D57" s="253"/>
      <c r="E57" s="253"/>
      <c r="F57" s="253"/>
      <c r="G57" s="253"/>
      <c r="H57" s="253"/>
      <c r="I57" s="294"/>
      <c r="J57" s="273"/>
    </row>
    <row r="58" spans="1:10" ht="15">
      <c r="A58" s="254" t="s">
        <v>3</v>
      </c>
      <c r="B58" s="253"/>
      <c r="C58" s="307"/>
      <c r="D58" s="253"/>
      <c r="E58" s="253"/>
      <c r="F58" s="253"/>
      <c r="G58" s="253"/>
      <c r="H58" s="253"/>
      <c r="I58" s="294"/>
      <c r="J58" s="273"/>
    </row>
    <row r="59" spans="1:10" ht="15">
      <c r="A59" s="253"/>
      <c r="B59" s="253"/>
      <c r="C59" s="432" t="str">
        <f>C4</f>
        <v>Rozšíření hřbitova Šlapanice - Sadové úpravy</v>
      </c>
      <c r="D59" s="433"/>
      <c r="E59" s="433"/>
      <c r="F59" s="433"/>
      <c r="G59" s="253"/>
      <c r="H59" s="253"/>
      <c r="I59" s="294"/>
      <c r="J59" s="273"/>
    </row>
    <row r="60" spans="1:10" ht="15">
      <c r="A60" s="254" t="s">
        <v>51</v>
      </c>
      <c r="B60" s="253"/>
      <c r="C60" s="253"/>
      <c r="D60" s="253"/>
      <c r="E60" s="253"/>
      <c r="F60" s="253"/>
      <c r="G60" s="253"/>
      <c r="H60" s="253"/>
      <c r="I60" s="294"/>
      <c r="J60" s="273"/>
    </row>
    <row r="61" spans="1:10" ht="15">
      <c r="A61" s="253"/>
      <c r="B61" s="253"/>
      <c r="C61" s="434" t="str">
        <f>C6</f>
        <v>MR 2022-23-4 - Následná pětiletá peče o výsadby</v>
      </c>
      <c r="D61" s="435"/>
      <c r="E61" s="435"/>
      <c r="F61" s="435"/>
      <c r="G61" s="253"/>
      <c r="H61" s="253"/>
      <c r="I61" s="294"/>
      <c r="J61" s="273"/>
    </row>
    <row r="62" spans="1:10" ht="15">
      <c r="A62" s="253"/>
      <c r="B62" s="253"/>
      <c r="C62" s="253"/>
      <c r="D62" s="253"/>
      <c r="E62" s="253"/>
      <c r="F62" s="253"/>
      <c r="G62" s="253"/>
      <c r="H62" s="253"/>
      <c r="I62" s="294"/>
      <c r="J62" s="273"/>
    </row>
    <row r="63" spans="1:10" ht="15">
      <c r="A63" s="254" t="s">
        <v>8</v>
      </c>
      <c r="B63" s="253"/>
      <c r="C63" s="253"/>
      <c r="D63" s="255" t="str">
        <f>D9</f>
        <v>Šlapanice</v>
      </c>
      <c r="E63" s="253"/>
      <c r="F63" s="253"/>
      <c r="G63" s="254" t="s">
        <v>9</v>
      </c>
      <c r="H63" s="256">
        <f>IF(H9="","",H9)</f>
        <v>44795</v>
      </c>
      <c r="I63" s="294"/>
      <c r="J63" s="273"/>
    </row>
    <row r="64" spans="1:10" ht="15">
      <c r="A64" s="253"/>
      <c r="B64" s="253"/>
      <c r="C64" s="253"/>
      <c r="D64" s="253"/>
      <c r="E64" s="253"/>
      <c r="F64" s="253"/>
      <c r="G64" s="253"/>
      <c r="H64" s="253"/>
      <c r="I64" s="294"/>
      <c r="J64" s="273"/>
    </row>
    <row r="65" spans="1:10" ht="35.25" customHeight="1">
      <c r="A65" s="254" t="s">
        <v>13</v>
      </c>
      <c r="B65" s="253"/>
      <c r="C65" s="253"/>
      <c r="D65" s="255" t="str">
        <f>C12</f>
        <v>Město Šlapanice</v>
      </c>
      <c r="E65" s="253"/>
      <c r="F65" s="253"/>
      <c r="G65" s="254" t="s">
        <v>19</v>
      </c>
      <c r="H65" s="431" t="str">
        <f>C18</f>
        <v>Ing. Aneta Večeřová, Ing. Petra Morysková</v>
      </c>
      <c r="I65" s="431"/>
      <c r="J65" s="273"/>
    </row>
    <row r="66" spans="1:10" ht="15">
      <c r="A66" s="254" t="s">
        <v>18</v>
      </c>
      <c r="B66" s="253"/>
      <c r="C66" s="253"/>
      <c r="D66" s="255" t="str">
        <f>IF(C15="","",C15)</f>
        <v>Ing. Petra Morysková</v>
      </c>
      <c r="E66" s="253"/>
      <c r="F66" s="253"/>
      <c r="G66" s="254" t="s">
        <v>20</v>
      </c>
      <c r="H66" s="257" t="str">
        <f>C21</f>
        <v>Doplňte údaj</v>
      </c>
      <c r="I66" s="294"/>
      <c r="J66" s="273"/>
    </row>
    <row r="67" spans="1:10" ht="15">
      <c r="A67" s="253"/>
      <c r="B67" s="253"/>
      <c r="C67" s="253"/>
      <c r="D67" s="253"/>
      <c r="E67" s="253"/>
      <c r="F67" s="253"/>
      <c r="G67" s="253"/>
      <c r="H67" s="253"/>
      <c r="I67" s="294"/>
      <c r="J67" s="273"/>
    </row>
    <row r="68" spans="1:10" ht="24">
      <c r="A68" s="55" t="s">
        <v>62</v>
      </c>
      <c r="B68" s="55" t="s">
        <v>41</v>
      </c>
      <c r="C68" s="55" t="s">
        <v>37</v>
      </c>
      <c r="D68" s="55" t="s">
        <v>38</v>
      </c>
      <c r="E68" s="55" t="s">
        <v>63</v>
      </c>
      <c r="F68" s="55" t="s">
        <v>64</v>
      </c>
      <c r="G68" s="55" t="s">
        <v>65</v>
      </c>
      <c r="H68" s="55" t="s">
        <v>56</v>
      </c>
      <c r="I68" s="55" t="s">
        <v>66</v>
      </c>
      <c r="J68" s="273"/>
    </row>
    <row r="69" spans="1:10" ht="15.75">
      <c r="A69" s="265" t="s">
        <v>67</v>
      </c>
      <c r="B69" s="253"/>
      <c r="C69" s="253"/>
      <c r="D69" s="253"/>
      <c r="E69" s="253"/>
      <c r="F69" s="253"/>
      <c r="G69" s="253"/>
      <c r="H69" s="266">
        <f>SUM(H70)</f>
        <v>0</v>
      </c>
      <c r="I69" s="294"/>
      <c r="J69" s="273"/>
    </row>
    <row r="70" spans="1:10" ht="15.75">
      <c r="A70" s="267"/>
      <c r="B70" s="268" t="s">
        <v>68</v>
      </c>
      <c r="C70" s="269" t="s">
        <v>69</v>
      </c>
      <c r="D70" s="269" t="s">
        <v>70</v>
      </c>
      <c r="E70" s="267"/>
      <c r="F70" s="267"/>
      <c r="G70" s="267"/>
      <c r="H70" s="270">
        <f>SUM(H71,H92)</f>
        <v>0</v>
      </c>
      <c r="I70" s="267"/>
      <c r="J70" s="273"/>
    </row>
    <row r="71" spans="1:10" ht="15">
      <c r="A71" s="267"/>
      <c r="B71" s="268" t="s">
        <v>68</v>
      </c>
      <c r="C71" s="271" t="s">
        <v>579</v>
      </c>
      <c r="D71" s="271" t="s">
        <v>229</v>
      </c>
      <c r="E71" s="267"/>
      <c r="F71" s="267"/>
      <c r="G71" s="267"/>
      <c r="H71" s="272">
        <f>SUM(H72:H91)</f>
        <v>0</v>
      </c>
      <c r="I71" s="267"/>
      <c r="J71" s="273"/>
    </row>
    <row r="72" spans="1:10" ht="27" customHeight="1">
      <c r="A72" s="328" t="s">
        <v>73</v>
      </c>
      <c r="B72" s="64" t="s">
        <v>74</v>
      </c>
      <c r="C72" s="65" t="s">
        <v>230</v>
      </c>
      <c r="D72" s="66" t="s">
        <v>231</v>
      </c>
      <c r="E72" s="67" t="s">
        <v>83</v>
      </c>
      <c r="F72" s="68">
        <v>15</v>
      </c>
      <c r="G72" s="373">
        <v>0</v>
      </c>
      <c r="H72" s="69">
        <f aca="true" t="shared" si="0" ref="H72:H91">ROUND(G72*F72,2)</f>
        <v>0</v>
      </c>
      <c r="I72" s="326" t="s">
        <v>92</v>
      </c>
      <c r="J72" s="273"/>
    </row>
    <row r="73" spans="1:10" ht="27" customHeight="1">
      <c r="A73" s="328" t="s">
        <v>52</v>
      </c>
      <c r="B73" s="64" t="s">
        <v>74</v>
      </c>
      <c r="C73" s="65" t="s">
        <v>232</v>
      </c>
      <c r="D73" s="66" t="s">
        <v>233</v>
      </c>
      <c r="E73" s="67" t="s">
        <v>77</v>
      </c>
      <c r="F73" s="68">
        <v>190</v>
      </c>
      <c r="G73" s="373">
        <v>0</v>
      </c>
      <c r="H73" s="69">
        <f t="shared" si="0"/>
        <v>0</v>
      </c>
      <c r="I73" s="326" t="s">
        <v>92</v>
      </c>
      <c r="J73" s="273"/>
    </row>
    <row r="74" spans="1:10" ht="27" customHeight="1">
      <c r="A74" s="328" t="s">
        <v>86</v>
      </c>
      <c r="B74" s="64" t="s">
        <v>74</v>
      </c>
      <c r="C74" s="65" t="s">
        <v>234</v>
      </c>
      <c r="D74" s="66" t="s">
        <v>235</v>
      </c>
      <c r="E74" s="67" t="s">
        <v>77</v>
      </c>
      <c r="F74" s="68">
        <v>38</v>
      </c>
      <c r="G74" s="373">
        <v>0</v>
      </c>
      <c r="H74" s="69">
        <f t="shared" si="0"/>
        <v>0</v>
      </c>
      <c r="I74" s="326" t="s">
        <v>92</v>
      </c>
      <c r="J74" s="273"/>
    </row>
    <row r="75" spans="1:10" ht="35.1" customHeight="1">
      <c r="A75" s="328" t="s">
        <v>87</v>
      </c>
      <c r="B75" s="64" t="s">
        <v>74</v>
      </c>
      <c r="C75" s="65" t="s">
        <v>236</v>
      </c>
      <c r="D75" s="66" t="s">
        <v>237</v>
      </c>
      <c r="E75" s="67" t="s">
        <v>77</v>
      </c>
      <c r="F75" s="68">
        <v>9.5</v>
      </c>
      <c r="G75" s="373">
        <v>0</v>
      </c>
      <c r="H75" s="69">
        <f t="shared" si="0"/>
        <v>0</v>
      </c>
      <c r="I75" s="326" t="s">
        <v>92</v>
      </c>
      <c r="J75" s="273"/>
    </row>
    <row r="76" spans="1:10" ht="27" customHeight="1">
      <c r="A76" s="328" t="s">
        <v>89</v>
      </c>
      <c r="B76" s="64" t="s">
        <v>74</v>
      </c>
      <c r="C76" s="65" t="s">
        <v>238</v>
      </c>
      <c r="D76" s="66" t="s">
        <v>239</v>
      </c>
      <c r="E76" s="67" t="s">
        <v>83</v>
      </c>
      <c r="F76" s="68">
        <v>9.5</v>
      </c>
      <c r="G76" s="373">
        <v>0</v>
      </c>
      <c r="H76" s="69">
        <f t="shared" si="0"/>
        <v>0</v>
      </c>
      <c r="I76" s="326" t="s">
        <v>92</v>
      </c>
      <c r="J76" s="273"/>
    </row>
    <row r="77" spans="1:10" s="190" customFormat="1" ht="27" customHeight="1">
      <c r="A77" s="329">
        <v>6</v>
      </c>
      <c r="B77" s="178" t="s">
        <v>74</v>
      </c>
      <c r="C77" s="219" t="s">
        <v>526</v>
      </c>
      <c r="D77" s="220" t="s">
        <v>527</v>
      </c>
      <c r="E77" s="221" t="s">
        <v>83</v>
      </c>
      <c r="F77" s="222">
        <v>5.5</v>
      </c>
      <c r="G77" s="384">
        <v>0</v>
      </c>
      <c r="H77" s="223">
        <f t="shared" si="0"/>
        <v>0</v>
      </c>
      <c r="I77" s="326" t="s">
        <v>92</v>
      </c>
      <c r="J77" s="273"/>
    </row>
    <row r="78" spans="1:10" ht="27" customHeight="1">
      <c r="A78" s="330">
        <v>7</v>
      </c>
      <c r="B78" s="191" t="s">
        <v>74</v>
      </c>
      <c r="C78" s="192" t="s">
        <v>240</v>
      </c>
      <c r="D78" s="193" t="s">
        <v>241</v>
      </c>
      <c r="E78" s="194" t="s">
        <v>117</v>
      </c>
      <c r="F78" s="195">
        <v>19</v>
      </c>
      <c r="G78" s="373">
        <v>0</v>
      </c>
      <c r="H78" s="196">
        <f t="shared" si="0"/>
        <v>0</v>
      </c>
      <c r="I78" s="326" t="s">
        <v>92</v>
      </c>
      <c r="J78" s="273"/>
    </row>
    <row r="79" spans="1:10" s="238" customFormat="1" ht="27" customHeight="1">
      <c r="A79" s="330">
        <v>8</v>
      </c>
      <c r="B79" s="191" t="s">
        <v>74</v>
      </c>
      <c r="C79" s="192" t="s">
        <v>590</v>
      </c>
      <c r="D79" s="193" t="s">
        <v>589</v>
      </c>
      <c r="E79" s="194" t="s">
        <v>77</v>
      </c>
      <c r="F79" s="195">
        <v>3</v>
      </c>
      <c r="G79" s="373">
        <v>0</v>
      </c>
      <c r="H79" s="196">
        <f aca="true" t="shared" si="1" ref="H79:H80">ROUND(G79*F79,2)</f>
        <v>0</v>
      </c>
      <c r="I79" s="326" t="s">
        <v>92</v>
      </c>
      <c r="J79" s="273"/>
    </row>
    <row r="80" spans="1:10" s="238" customFormat="1" ht="27" customHeight="1">
      <c r="A80" s="330">
        <v>9</v>
      </c>
      <c r="B80" s="191" t="s">
        <v>74</v>
      </c>
      <c r="C80" s="192" t="s">
        <v>587</v>
      </c>
      <c r="D80" s="193" t="s">
        <v>588</v>
      </c>
      <c r="E80" s="194" t="s">
        <v>77</v>
      </c>
      <c r="F80" s="195">
        <v>6</v>
      </c>
      <c r="G80" s="373">
        <v>0</v>
      </c>
      <c r="H80" s="196">
        <f t="shared" si="1"/>
        <v>0</v>
      </c>
      <c r="I80" s="326" t="s">
        <v>92</v>
      </c>
      <c r="J80" s="273"/>
    </row>
    <row r="81" spans="1:10" s="238" customFormat="1" ht="58.5" customHeight="1">
      <c r="A81" s="330">
        <v>10</v>
      </c>
      <c r="B81" s="191" t="s">
        <v>74</v>
      </c>
      <c r="C81" s="192" t="s">
        <v>592</v>
      </c>
      <c r="D81" s="193" t="s">
        <v>591</v>
      </c>
      <c r="E81" s="194" t="s">
        <v>117</v>
      </c>
      <c r="F81" s="195">
        <v>80</v>
      </c>
      <c r="G81" s="373">
        <v>0</v>
      </c>
      <c r="H81" s="196">
        <f aca="true" t="shared" si="2" ref="H81">ROUND(G81*F81,2)</f>
        <v>0</v>
      </c>
      <c r="I81" s="326" t="s">
        <v>92</v>
      </c>
      <c r="J81" s="273"/>
    </row>
    <row r="82" spans="1:10" ht="24.95" customHeight="1">
      <c r="A82" s="331">
        <v>11</v>
      </c>
      <c r="B82" s="246" t="s">
        <v>88</v>
      </c>
      <c r="C82" s="247" t="s">
        <v>242</v>
      </c>
      <c r="D82" s="248" t="s">
        <v>243</v>
      </c>
      <c r="E82" s="249" t="s">
        <v>117</v>
      </c>
      <c r="F82" s="250">
        <v>752</v>
      </c>
      <c r="G82" s="381">
        <v>0</v>
      </c>
      <c r="H82" s="251">
        <f t="shared" si="0"/>
        <v>0</v>
      </c>
      <c r="I82" s="327" t="s">
        <v>92</v>
      </c>
      <c r="J82" s="273"/>
    </row>
    <row r="83" spans="1:10" ht="35.1" customHeight="1">
      <c r="A83" s="331">
        <v>12</v>
      </c>
      <c r="B83" s="246" t="s">
        <v>88</v>
      </c>
      <c r="C83" s="247" t="s">
        <v>244</v>
      </c>
      <c r="D83" s="248" t="s">
        <v>245</v>
      </c>
      <c r="E83" s="249" t="s">
        <v>108</v>
      </c>
      <c r="F83" s="250">
        <v>752</v>
      </c>
      <c r="G83" s="381">
        <v>0</v>
      </c>
      <c r="H83" s="251">
        <f t="shared" si="0"/>
        <v>0</v>
      </c>
      <c r="I83" s="327" t="s">
        <v>92</v>
      </c>
      <c r="J83" s="273"/>
    </row>
    <row r="84" spans="1:23" ht="20.1" customHeight="1">
      <c r="A84" s="332">
        <v>13</v>
      </c>
      <c r="B84" s="212" t="s">
        <v>88</v>
      </c>
      <c r="C84" s="213" t="s">
        <v>606</v>
      </c>
      <c r="D84" s="214" t="s">
        <v>246</v>
      </c>
      <c r="E84" s="215" t="s">
        <v>77</v>
      </c>
      <c r="F84" s="216">
        <v>6</v>
      </c>
      <c r="G84" s="382">
        <v>0</v>
      </c>
      <c r="H84" s="217">
        <f t="shared" si="0"/>
        <v>0</v>
      </c>
      <c r="I84" s="327" t="s">
        <v>100</v>
      </c>
      <c r="J84" s="273"/>
      <c r="O84" s="224"/>
      <c r="P84" s="224"/>
      <c r="Q84" s="225"/>
      <c r="R84" s="226"/>
      <c r="S84" s="227"/>
      <c r="T84" s="228"/>
      <c r="U84" s="229"/>
      <c r="V84" s="229"/>
      <c r="W84" s="226"/>
    </row>
    <row r="85" spans="1:10" ht="20.1" customHeight="1">
      <c r="A85" s="332">
        <v>14</v>
      </c>
      <c r="B85" s="212" t="s">
        <v>88</v>
      </c>
      <c r="C85" s="213" t="s">
        <v>102</v>
      </c>
      <c r="D85" s="214" t="s">
        <v>247</v>
      </c>
      <c r="E85" s="215" t="s">
        <v>77</v>
      </c>
      <c r="F85" s="216">
        <v>18</v>
      </c>
      <c r="G85" s="382">
        <v>0</v>
      </c>
      <c r="H85" s="217">
        <f t="shared" si="0"/>
        <v>0</v>
      </c>
      <c r="I85" s="327" t="s">
        <v>100</v>
      </c>
      <c r="J85" s="273"/>
    </row>
    <row r="86" spans="1:10" ht="20.1" customHeight="1">
      <c r="A86" s="332">
        <v>15</v>
      </c>
      <c r="B86" s="212" t="s">
        <v>88</v>
      </c>
      <c r="C86" s="213" t="s">
        <v>106</v>
      </c>
      <c r="D86" s="214" t="s">
        <v>248</v>
      </c>
      <c r="E86" s="215" t="s">
        <v>104</v>
      </c>
      <c r="F86" s="216">
        <v>3</v>
      </c>
      <c r="G86" s="382">
        <v>0</v>
      </c>
      <c r="H86" s="217">
        <f t="shared" si="0"/>
        <v>0</v>
      </c>
      <c r="I86" s="327" t="s">
        <v>100</v>
      </c>
      <c r="J86" s="273"/>
    </row>
    <row r="87" spans="1:10" ht="20.1" customHeight="1">
      <c r="A87" s="332">
        <v>16</v>
      </c>
      <c r="B87" s="212" t="s">
        <v>88</v>
      </c>
      <c r="C87" s="213" t="s">
        <v>110</v>
      </c>
      <c r="D87" s="214" t="s">
        <v>528</v>
      </c>
      <c r="E87" s="215" t="s">
        <v>83</v>
      </c>
      <c r="F87" s="216">
        <v>15</v>
      </c>
      <c r="G87" s="382">
        <v>0</v>
      </c>
      <c r="H87" s="217">
        <f t="shared" si="0"/>
        <v>0</v>
      </c>
      <c r="I87" s="327" t="s">
        <v>100</v>
      </c>
      <c r="J87" s="273"/>
    </row>
    <row r="88" spans="1:10" ht="20.1" customHeight="1">
      <c r="A88" s="332">
        <v>17</v>
      </c>
      <c r="B88" s="212" t="s">
        <v>88</v>
      </c>
      <c r="C88" s="213" t="s">
        <v>112</v>
      </c>
      <c r="D88" s="214" t="s">
        <v>249</v>
      </c>
      <c r="E88" s="215" t="s">
        <v>83</v>
      </c>
      <c r="F88" s="216">
        <v>1.9</v>
      </c>
      <c r="G88" s="382">
        <v>0</v>
      </c>
      <c r="H88" s="217">
        <f t="shared" si="0"/>
        <v>0</v>
      </c>
      <c r="I88" s="327" t="s">
        <v>100</v>
      </c>
      <c r="J88" s="273"/>
    </row>
    <row r="89" spans="1:10" ht="27" customHeight="1">
      <c r="A89" s="328">
        <v>18</v>
      </c>
      <c r="B89" s="64" t="s">
        <v>74</v>
      </c>
      <c r="C89" s="65" t="s">
        <v>122</v>
      </c>
      <c r="D89" s="66" t="s">
        <v>250</v>
      </c>
      <c r="E89" s="67" t="s">
        <v>117</v>
      </c>
      <c r="F89" s="68">
        <v>47</v>
      </c>
      <c r="G89" s="373">
        <v>0</v>
      </c>
      <c r="H89" s="69">
        <f t="shared" si="0"/>
        <v>0</v>
      </c>
      <c r="I89" s="326" t="s">
        <v>100</v>
      </c>
      <c r="J89" s="273"/>
    </row>
    <row r="90" spans="1:10" ht="27" customHeight="1">
      <c r="A90" s="328">
        <v>19</v>
      </c>
      <c r="B90" s="64" t="s">
        <v>74</v>
      </c>
      <c r="C90" s="65" t="s">
        <v>607</v>
      </c>
      <c r="D90" s="66" t="s">
        <v>251</v>
      </c>
      <c r="E90" s="67" t="s">
        <v>117</v>
      </c>
      <c r="F90" s="68">
        <v>47</v>
      </c>
      <c r="G90" s="373">
        <v>0</v>
      </c>
      <c r="H90" s="69">
        <f t="shared" si="0"/>
        <v>0</v>
      </c>
      <c r="I90" s="326" t="s">
        <v>100</v>
      </c>
      <c r="J90" s="273"/>
    </row>
    <row r="91" spans="1:10" ht="27" customHeight="1">
      <c r="A91" s="328">
        <v>20</v>
      </c>
      <c r="B91" s="64" t="s">
        <v>74</v>
      </c>
      <c r="C91" s="65" t="s">
        <v>538</v>
      </c>
      <c r="D91" s="66" t="s">
        <v>529</v>
      </c>
      <c r="E91" s="67" t="s">
        <v>132</v>
      </c>
      <c r="F91" s="68">
        <v>19</v>
      </c>
      <c r="G91" s="373">
        <v>0</v>
      </c>
      <c r="H91" s="69">
        <f t="shared" si="0"/>
        <v>0</v>
      </c>
      <c r="I91" s="326" t="s">
        <v>100</v>
      </c>
      <c r="J91" s="273"/>
    </row>
    <row r="92" spans="1:10" ht="20.1" customHeight="1">
      <c r="A92" s="267"/>
      <c r="B92" s="268" t="s">
        <v>68</v>
      </c>
      <c r="C92" s="271" t="s">
        <v>139</v>
      </c>
      <c r="D92" s="271" t="s">
        <v>140</v>
      </c>
      <c r="E92" s="267"/>
      <c r="F92" s="267"/>
      <c r="G92" s="383"/>
      <c r="H92" s="272">
        <f>SUM(H93)</f>
        <v>0</v>
      </c>
      <c r="I92" s="267"/>
      <c r="J92" s="273"/>
    </row>
    <row r="93" spans="1:10" ht="35.1" customHeight="1">
      <c r="A93" s="328">
        <v>21</v>
      </c>
      <c r="B93" s="64" t="s">
        <v>74</v>
      </c>
      <c r="C93" s="65" t="s">
        <v>252</v>
      </c>
      <c r="D93" s="66" t="s">
        <v>147</v>
      </c>
      <c r="E93" s="67" t="s">
        <v>253</v>
      </c>
      <c r="F93" s="68">
        <v>1</v>
      </c>
      <c r="G93" s="373">
        <v>0</v>
      </c>
      <c r="H93" s="69">
        <f>ROUND(G93*F93,2)</f>
        <v>0</v>
      </c>
      <c r="I93" s="326" t="s">
        <v>100</v>
      </c>
      <c r="J93" s="273"/>
    </row>
    <row r="94" spans="1:10" ht="15">
      <c r="A94" s="294"/>
      <c r="B94" s="294"/>
      <c r="C94" s="294"/>
      <c r="D94" s="294"/>
      <c r="E94" s="294"/>
      <c r="F94" s="294"/>
      <c r="G94" s="294"/>
      <c r="H94" s="294"/>
      <c r="I94" s="294"/>
      <c r="J94" s="273"/>
    </row>
    <row r="95" spans="1:10" ht="15">
      <c r="A95" s="273"/>
      <c r="B95" s="273"/>
      <c r="C95" s="273"/>
      <c r="D95" s="273"/>
      <c r="E95" s="273"/>
      <c r="F95" s="273"/>
      <c r="G95" s="273"/>
      <c r="H95" s="273"/>
      <c r="I95" s="273"/>
      <c r="J95" s="273"/>
    </row>
  </sheetData>
  <mergeCells count="10">
    <mergeCell ref="H46:I46"/>
    <mergeCell ref="H65:I65"/>
    <mergeCell ref="C59:F59"/>
    <mergeCell ref="C61:F61"/>
    <mergeCell ref="C4:F4"/>
    <mergeCell ref="C6:F6"/>
    <mergeCell ref="C15:F15"/>
    <mergeCell ref="C24:F24"/>
    <mergeCell ref="C40:F40"/>
    <mergeCell ref="C42:F42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rowBreaks count="2" manualBreakCount="2">
    <brk id="35" max="16383" man="1"/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view="pageLayout" workbookViewId="0" topLeftCell="A1">
      <selection activeCell="G72" sqref="G72:G81"/>
    </sheetView>
  </sheetViews>
  <sheetFormatPr defaultColWidth="9.140625" defaultRowHeight="15"/>
  <cols>
    <col min="3" max="3" width="13.28125" style="0" customWidth="1"/>
    <col min="4" max="4" width="38.00390625" style="0" customWidth="1"/>
    <col min="6" max="6" width="9.8515625" style="0" bestFit="1" customWidth="1"/>
    <col min="7" max="7" width="10.421875" style="0" customWidth="1"/>
    <col min="8" max="8" width="13.8515625" style="0" customWidth="1"/>
    <col min="9" max="9" width="10.421875" style="0" customWidth="1"/>
  </cols>
  <sheetData>
    <row r="1" spans="1:15" ht="5.2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0" ht="18">
      <c r="A2" s="273"/>
      <c r="B2" s="252" t="s">
        <v>50</v>
      </c>
      <c r="C2" s="273"/>
      <c r="D2" s="273"/>
      <c r="E2" s="273"/>
      <c r="F2" s="273"/>
      <c r="G2" s="273"/>
      <c r="H2" s="273"/>
      <c r="I2" s="273"/>
      <c r="J2" s="273"/>
    </row>
    <row r="3" spans="1:10" ht="15">
      <c r="A3" s="273"/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5">
      <c r="A4" s="273"/>
      <c r="B4" s="254" t="s">
        <v>3</v>
      </c>
      <c r="C4" s="307"/>
      <c r="D4" s="273"/>
      <c r="E4" s="273"/>
      <c r="F4" s="273"/>
      <c r="G4" s="273"/>
      <c r="H4" s="273"/>
      <c r="I4" s="273"/>
      <c r="J4" s="273"/>
    </row>
    <row r="5" spans="1:10" ht="15">
      <c r="A5" s="273"/>
      <c r="B5" s="273"/>
      <c r="C5" s="432" t="str">
        <f>'REKAPITULACE STAVBY'!G3</f>
        <v>Rozšíření hřbitova Šlapanice - Sadové úpravy</v>
      </c>
      <c r="D5" s="433"/>
      <c r="E5" s="433"/>
      <c r="F5" s="433"/>
      <c r="G5" s="273"/>
      <c r="H5" s="273"/>
      <c r="I5" s="273"/>
      <c r="J5" s="273"/>
    </row>
    <row r="6" spans="1:10" ht="15">
      <c r="A6" s="253"/>
      <c r="B6" s="254" t="s">
        <v>51</v>
      </c>
      <c r="C6" s="253"/>
      <c r="D6" s="253"/>
      <c r="E6" s="253"/>
      <c r="F6" s="253"/>
      <c r="G6" s="253"/>
      <c r="H6" s="253"/>
      <c r="I6" s="294"/>
      <c r="J6" s="273"/>
    </row>
    <row r="7" spans="1:10" ht="15">
      <c r="A7" s="253"/>
      <c r="B7" s="253"/>
      <c r="C7" s="434" t="s">
        <v>530</v>
      </c>
      <c r="D7" s="435"/>
      <c r="E7" s="435"/>
      <c r="F7" s="435"/>
      <c r="G7" s="253"/>
      <c r="H7" s="253"/>
      <c r="I7" s="294"/>
      <c r="J7" s="273"/>
    </row>
    <row r="8" spans="1:10" ht="15">
      <c r="A8" s="253"/>
      <c r="B8" s="253"/>
      <c r="C8" s="253"/>
      <c r="D8" s="253"/>
      <c r="E8" s="253"/>
      <c r="F8" s="253"/>
      <c r="G8" s="253"/>
      <c r="H8" s="253"/>
      <c r="I8" s="294"/>
      <c r="J8" s="273"/>
    </row>
    <row r="9" spans="1:10" ht="15">
      <c r="A9" s="253"/>
      <c r="B9" s="254" t="s">
        <v>4</v>
      </c>
      <c r="C9" s="253"/>
      <c r="D9" s="255" t="s">
        <v>5</v>
      </c>
      <c r="E9" s="253"/>
      <c r="F9" s="253"/>
      <c r="G9" s="254" t="s">
        <v>6</v>
      </c>
      <c r="H9" s="255" t="s">
        <v>52</v>
      </c>
      <c r="I9" s="294"/>
      <c r="J9" s="273"/>
    </row>
    <row r="10" spans="1:10" ht="15">
      <c r="A10" s="253"/>
      <c r="B10" s="254" t="s">
        <v>8</v>
      </c>
      <c r="C10" s="253"/>
      <c r="D10" s="255" t="s">
        <v>604</v>
      </c>
      <c r="E10" s="253"/>
      <c r="F10" s="253"/>
      <c r="G10" s="254" t="s">
        <v>9</v>
      </c>
      <c r="H10" s="256">
        <v>44795</v>
      </c>
      <c r="I10" s="294"/>
      <c r="J10" s="273"/>
    </row>
    <row r="11" spans="1:10" ht="15">
      <c r="A11" s="253"/>
      <c r="B11" s="274" t="s">
        <v>10</v>
      </c>
      <c r="C11" s="253"/>
      <c r="D11" s="275" t="s">
        <v>11</v>
      </c>
      <c r="E11" s="253"/>
      <c r="F11" s="253"/>
      <c r="G11" s="274" t="s">
        <v>12</v>
      </c>
      <c r="H11" s="275" t="s">
        <v>53</v>
      </c>
      <c r="I11" s="294"/>
      <c r="J11" s="273"/>
    </row>
    <row r="12" spans="1:10" ht="15">
      <c r="A12" s="253"/>
      <c r="B12" s="254" t="s">
        <v>13</v>
      </c>
      <c r="C12" s="253"/>
      <c r="D12" s="253"/>
      <c r="E12" s="253"/>
      <c r="F12" s="253"/>
      <c r="G12" s="254" t="s">
        <v>14</v>
      </c>
      <c r="H12" s="336" t="str">
        <f>'REKAPITULACE STAVBY'!R7</f>
        <v>00282651</v>
      </c>
      <c r="I12" s="294"/>
      <c r="J12" s="273"/>
    </row>
    <row r="13" spans="1:10" ht="15">
      <c r="A13" s="253"/>
      <c r="B13" s="253"/>
      <c r="C13" s="255" t="str">
        <f>'REKAPITULACE STAVBY'!G7</f>
        <v>Město Šlapanice</v>
      </c>
      <c r="D13" s="253"/>
      <c r="E13" s="253"/>
      <c r="F13" s="253"/>
      <c r="G13" s="254" t="s">
        <v>17</v>
      </c>
      <c r="H13" s="255"/>
      <c r="I13" s="294"/>
      <c r="J13" s="273"/>
    </row>
    <row r="14" spans="1:10" ht="15">
      <c r="A14" s="253"/>
      <c r="B14" s="253"/>
      <c r="C14" s="253"/>
      <c r="D14" s="253"/>
      <c r="E14" s="253"/>
      <c r="F14" s="253"/>
      <c r="G14" s="253"/>
      <c r="H14" s="253"/>
      <c r="I14" s="294"/>
      <c r="J14" s="273"/>
    </row>
    <row r="15" spans="1:10" ht="15">
      <c r="A15" s="253"/>
      <c r="B15" s="254" t="s">
        <v>18</v>
      </c>
      <c r="C15" s="253"/>
      <c r="D15" s="253"/>
      <c r="E15" s="253"/>
      <c r="F15" s="253"/>
      <c r="G15" s="254" t="s">
        <v>14</v>
      </c>
      <c r="H15" s="255">
        <f>'REKAPITULACE STAVBY'!R10</f>
        <v>88748006</v>
      </c>
      <c r="I15" s="294"/>
      <c r="J15" s="273"/>
    </row>
    <row r="16" spans="1:10" ht="15">
      <c r="A16" s="253"/>
      <c r="B16" s="253"/>
      <c r="C16" s="436" t="str">
        <f>'REKAPITULACE STAVBY'!G10</f>
        <v>Ing. Petra Morysková</v>
      </c>
      <c r="D16" s="436"/>
      <c r="E16" s="436"/>
      <c r="F16" s="436"/>
      <c r="G16" s="254" t="s">
        <v>17</v>
      </c>
      <c r="H16" s="255"/>
      <c r="I16" s="294"/>
      <c r="J16" s="273"/>
    </row>
    <row r="17" spans="1:10" ht="9.75" customHeight="1">
      <c r="A17" s="253"/>
      <c r="B17" s="253"/>
      <c r="C17" s="253"/>
      <c r="D17" s="253"/>
      <c r="E17" s="253"/>
      <c r="F17" s="253"/>
      <c r="G17" s="253"/>
      <c r="H17" s="253"/>
      <c r="I17" s="294"/>
      <c r="J17" s="273"/>
    </row>
    <row r="18" spans="1:10" ht="15">
      <c r="A18" s="253"/>
      <c r="B18" s="254" t="s">
        <v>19</v>
      </c>
      <c r="C18" s="253"/>
      <c r="D18" s="253"/>
      <c r="E18" s="253"/>
      <c r="F18" s="253"/>
      <c r="G18" s="254" t="s">
        <v>14</v>
      </c>
      <c r="H18" s="255" t="s">
        <v>15</v>
      </c>
      <c r="I18" s="294"/>
      <c r="J18" s="273"/>
    </row>
    <row r="19" spans="1:10" ht="15">
      <c r="A19" s="253"/>
      <c r="B19" s="253"/>
      <c r="C19" s="255" t="s">
        <v>593</v>
      </c>
      <c r="D19" s="253"/>
      <c r="E19" s="253"/>
      <c r="F19" s="253"/>
      <c r="G19" s="254" t="s">
        <v>17</v>
      </c>
      <c r="H19" s="255" t="s">
        <v>15</v>
      </c>
      <c r="I19" s="294"/>
      <c r="J19" s="273"/>
    </row>
    <row r="20" spans="1:10" ht="15">
      <c r="A20" s="253"/>
      <c r="B20" s="253"/>
      <c r="C20" s="253"/>
      <c r="D20" s="253"/>
      <c r="E20" s="253"/>
      <c r="F20" s="253"/>
      <c r="G20" s="253"/>
      <c r="H20" s="253"/>
      <c r="I20" s="294"/>
      <c r="J20" s="273"/>
    </row>
    <row r="21" spans="1:10" ht="15">
      <c r="A21" s="253"/>
      <c r="B21" s="254" t="s">
        <v>20</v>
      </c>
      <c r="C21" s="253"/>
      <c r="D21" s="253"/>
      <c r="E21" s="253"/>
      <c r="F21" s="253"/>
      <c r="G21" s="254" t="s">
        <v>14</v>
      </c>
      <c r="H21" s="255" t="str">
        <f>'REKAPITULACE STAVBY'!R16</f>
        <v>Doplňte údaj</v>
      </c>
      <c r="I21" s="294"/>
      <c r="J21" s="273"/>
    </row>
    <row r="22" spans="1:10" ht="15">
      <c r="A22" s="253"/>
      <c r="B22" s="253"/>
      <c r="C22" s="255" t="str">
        <f>'REKAPITULACE STAVBY'!G16</f>
        <v>Doplňte údaj</v>
      </c>
      <c r="D22" s="253"/>
      <c r="E22" s="253"/>
      <c r="F22" s="253"/>
      <c r="G22" s="254" t="s">
        <v>17</v>
      </c>
      <c r="H22" s="255"/>
      <c r="I22" s="294"/>
      <c r="J22" s="273"/>
    </row>
    <row r="23" spans="1:10" ht="6.75" customHeight="1">
      <c r="A23" s="253"/>
      <c r="B23" s="253"/>
      <c r="C23" s="253"/>
      <c r="D23" s="253"/>
      <c r="E23" s="253"/>
      <c r="F23" s="253"/>
      <c r="G23" s="253"/>
      <c r="H23" s="253"/>
      <c r="I23" s="294"/>
      <c r="J23" s="273"/>
    </row>
    <row r="24" spans="1:10" ht="15">
      <c r="A24" s="253"/>
      <c r="B24" s="254" t="s">
        <v>21</v>
      </c>
      <c r="C24" s="253"/>
      <c r="D24" s="253"/>
      <c r="E24" s="253"/>
      <c r="F24" s="253"/>
      <c r="G24" s="253"/>
      <c r="H24" s="253"/>
      <c r="I24" s="294"/>
      <c r="J24" s="273"/>
    </row>
    <row r="25" spans="1:10" ht="8.25" customHeight="1">
      <c r="A25" s="253"/>
      <c r="B25" s="29"/>
      <c r="C25" s="29"/>
      <c r="D25" s="29"/>
      <c r="E25" s="29"/>
      <c r="F25" s="29"/>
      <c r="G25" s="29"/>
      <c r="H25" s="29"/>
      <c r="I25" s="29"/>
      <c r="J25" s="273"/>
    </row>
    <row r="26" spans="1:10" ht="15.75">
      <c r="A26" s="253"/>
      <c r="B26" s="277" t="s">
        <v>23</v>
      </c>
      <c r="C26" s="253"/>
      <c r="D26" s="253"/>
      <c r="E26" s="253"/>
      <c r="F26" s="253"/>
      <c r="G26" s="253"/>
      <c r="H26" s="262">
        <f>ROUND(H69,2)</f>
        <v>0</v>
      </c>
      <c r="I26" s="294"/>
      <c r="J26" s="273"/>
    </row>
    <row r="27" spans="1:10" ht="15">
      <c r="A27" s="253"/>
      <c r="B27" s="29"/>
      <c r="C27" s="29"/>
      <c r="D27" s="29"/>
      <c r="E27" s="29"/>
      <c r="F27" s="29"/>
      <c r="G27" s="29"/>
      <c r="H27" s="29"/>
      <c r="I27" s="29"/>
      <c r="J27" s="273"/>
    </row>
    <row r="28" spans="1:10" ht="15">
      <c r="A28" s="253"/>
      <c r="B28" s="253"/>
      <c r="C28" s="253"/>
      <c r="D28" s="278" t="s">
        <v>25</v>
      </c>
      <c r="E28" s="253"/>
      <c r="F28" s="253"/>
      <c r="G28" s="278" t="s">
        <v>24</v>
      </c>
      <c r="H28" s="278" t="s">
        <v>26</v>
      </c>
      <c r="I28" s="294"/>
      <c r="J28" s="273"/>
    </row>
    <row r="29" spans="1:10" ht="15">
      <c r="A29" s="253"/>
      <c r="B29" s="279" t="s">
        <v>27</v>
      </c>
      <c r="C29" s="254" t="s">
        <v>28</v>
      </c>
      <c r="D29" s="280">
        <f>SUM(H26)</f>
        <v>0</v>
      </c>
      <c r="E29" s="253"/>
      <c r="F29" s="253"/>
      <c r="G29" s="281">
        <v>0.21</v>
      </c>
      <c r="H29" s="280">
        <f>ROUND(((SUM(D29))*G29),2)</f>
        <v>0</v>
      </c>
      <c r="I29" s="294"/>
      <c r="J29" s="273"/>
    </row>
    <row r="30" spans="1:10" ht="15">
      <c r="A30" s="253"/>
      <c r="B30" s="253"/>
      <c r="C30" s="254" t="s">
        <v>29</v>
      </c>
      <c r="D30" s="280">
        <f>ROUND((SUM(BD69:BD81)),2)</f>
        <v>0</v>
      </c>
      <c r="E30" s="253"/>
      <c r="F30" s="253"/>
      <c r="G30" s="281">
        <v>0.15</v>
      </c>
      <c r="H30" s="280">
        <f>ROUND(((SUM(BD69:BD81))*G30),2)</f>
        <v>0</v>
      </c>
      <c r="I30" s="294"/>
      <c r="J30" s="273"/>
    </row>
    <row r="31" spans="1:10" ht="15">
      <c r="A31" s="253"/>
      <c r="B31" s="253"/>
      <c r="C31" s="254" t="s">
        <v>30</v>
      </c>
      <c r="D31" s="280">
        <f>ROUND((SUM(BE69:BE81)),2)</f>
        <v>0</v>
      </c>
      <c r="E31" s="253"/>
      <c r="F31" s="253"/>
      <c r="G31" s="281">
        <v>0.21</v>
      </c>
      <c r="H31" s="280">
        <f>0</f>
        <v>0</v>
      </c>
      <c r="I31" s="294"/>
      <c r="J31" s="273"/>
    </row>
    <row r="32" spans="1:10" ht="15">
      <c r="A32" s="253"/>
      <c r="B32" s="253"/>
      <c r="C32" s="254" t="s">
        <v>31</v>
      </c>
      <c r="D32" s="280">
        <f>ROUND((SUM(BF69:BF81)),2)</f>
        <v>0</v>
      </c>
      <c r="E32" s="253"/>
      <c r="F32" s="253"/>
      <c r="G32" s="281">
        <v>0.15</v>
      </c>
      <c r="H32" s="280">
        <f>0</f>
        <v>0</v>
      </c>
      <c r="I32" s="294"/>
      <c r="J32" s="273"/>
    </row>
    <row r="33" spans="1:10" ht="15">
      <c r="A33" s="253"/>
      <c r="B33" s="253"/>
      <c r="C33" s="254" t="s">
        <v>32</v>
      </c>
      <c r="D33" s="280">
        <f>ROUND((SUM(BG69:BG81)),2)</f>
        <v>0</v>
      </c>
      <c r="E33" s="253"/>
      <c r="F33" s="253"/>
      <c r="G33" s="281">
        <v>0</v>
      </c>
      <c r="H33" s="280">
        <f>0</f>
        <v>0</v>
      </c>
      <c r="I33" s="294"/>
      <c r="J33" s="273"/>
    </row>
    <row r="34" spans="1:10" ht="7.5" customHeight="1">
      <c r="A34" s="253"/>
      <c r="B34" s="253"/>
      <c r="C34" s="253"/>
      <c r="D34" s="253"/>
      <c r="E34" s="253"/>
      <c r="F34" s="253"/>
      <c r="G34" s="253"/>
      <c r="H34" s="253"/>
      <c r="I34" s="294"/>
      <c r="J34" s="273"/>
    </row>
    <row r="35" spans="1:10" ht="15.75">
      <c r="A35" s="366"/>
      <c r="B35" s="367" t="s">
        <v>33</v>
      </c>
      <c r="C35" s="368"/>
      <c r="D35" s="368"/>
      <c r="E35" s="369" t="s">
        <v>34</v>
      </c>
      <c r="F35" s="370" t="s">
        <v>35</v>
      </c>
      <c r="G35" s="368"/>
      <c r="H35" s="371">
        <f>SUM(H26:H33)</f>
        <v>0</v>
      </c>
      <c r="I35" s="372"/>
      <c r="J35" s="273"/>
    </row>
    <row r="36" spans="1:10" ht="15">
      <c r="A36" s="294"/>
      <c r="B36" s="294"/>
      <c r="C36" s="294"/>
      <c r="D36" s="294"/>
      <c r="E36" s="294"/>
      <c r="F36" s="294"/>
      <c r="G36" s="294"/>
      <c r="H36" s="294"/>
      <c r="I36" s="294"/>
      <c r="J36" s="273"/>
    </row>
    <row r="37" spans="1:10" ht="18">
      <c r="A37" s="252" t="s">
        <v>54</v>
      </c>
      <c r="B37" s="253"/>
      <c r="C37" s="253"/>
      <c r="D37" s="253"/>
      <c r="E37" s="253"/>
      <c r="F37" s="253"/>
      <c r="G37" s="253"/>
      <c r="H37" s="253"/>
      <c r="I37" s="294"/>
      <c r="J37" s="273"/>
    </row>
    <row r="38" spans="1:10" ht="15">
      <c r="A38" s="253"/>
      <c r="B38" s="253"/>
      <c r="C38" s="253"/>
      <c r="D38" s="253"/>
      <c r="E38" s="253"/>
      <c r="F38" s="253"/>
      <c r="G38" s="253"/>
      <c r="H38" s="253"/>
      <c r="I38" s="294"/>
      <c r="J38" s="273"/>
    </row>
    <row r="39" spans="1:10" ht="15">
      <c r="A39" s="254" t="s">
        <v>3</v>
      </c>
      <c r="B39" s="253"/>
      <c r="C39" s="307"/>
      <c r="D39" s="253"/>
      <c r="E39" s="253"/>
      <c r="F39" s="253"/>
      <c r="G39" s="253"/>
      <c r="H39" s="253"/>
      <c r="I39" s="294"/>
      <c r="J39" s="273"/>
    </row>
    <row r="40" spans="1:10" ht="15">
      <c r="A40" s="253"/>
      <c r="B40" s="253"/>
      <c r="C40" s="432" t="str">
        <f>'REKAPITULACE STAVBY'!G3</f>
        <v>Rozšíření hřbitova Šlapanice - Sadové úpravy</v>
      </c>
      <c r="D40" s="433"/>
      <c r="E40" s="433"/>
      <c r="F40" s="433"/>
      <c r="G40" s="253"/>
      <c r="H40" s="253"/>
      <c r="I40" s="294"/>
      <c r="J40" s="273"/>
    </row>
    <row r="41" spans="1:10" ht="15">
      <c r="A41" s="254" t="s">
        <v>51</v>
      </c>
      <c r="B41" s="253"/>
      <c r="C41" s="253"/>
      <c r="D41" s="253"/>
      <c r="E41" s="253"/>
      <c r="F41" s="253"/>
      <c r="G41" s="253"/>
      <c r="H41" s="253"/>
      <c r="I41" s="294"/>
      <c r="J41" s="273"/>
    </row>
    <row r="42" spans="1:10" ht="15">
      <c r="A42" s="253"/>
      <c r="B42" s="253"/>
      <c r="C42" s="434" t="str">
        <f>C7</f>
        <v>MR 2022-23-5 - Následná 5 -letá peče  o trávnaté plochy</v>
      </c>
      <c r="D42" s="435"/>
      <c r="E42" s="435"/>
      <c r="F42" s="435"/>
      <c r="G42" s="253"/>
      <c r="H42" s="253"/>
      <c r="I42" s="294"/>
      <c r="J42" s="273"/>
    </row>
    <row r="43" spans="1:10" ht="15">
      <c r="A43" s="253"/>
      <c r="B43" s="253"/>
      <c r="C43" s="253"/>
      <c r="D43" s="253"/>
      <c r="E43" s="253"/>
      <c r="F43" s="253"/>
      <c r="G43" s="253"/>
      <c r="H43" s="253"/>
      <c r="I43" s="294"/>
      <c r="J43" s="273"/>
    </row>
    <row r="44" spans="1:10" ht="15">
      <c r="A44" s="254" t="s">
        <v>8</v>
      </c>
      <c r="B44" s="253"/>
      <c r="C44" s="253"/>
      <c r="D44" s="255" t="str">
        <f>D10</f>
        <v>Šlapanice</v>
      </c>
      <c r="E44" s="253"/>
      <c r="F44" s="253"/>
      <c r="G44" s="254" t="s">
        <v>9</v>
      </c>
      <c r="H44" s="256">
        <f>IF(H10="","",H10)</f>
        <v>44795</v>
      </c>
      <c r="I44" s="294"/>
      <c r="J44" s="273"/>
    </row>
    <row r="45" spans="1:10" ht="15">
      <c r="A45" s="253"/>
      <c r="B45" s="253"/>
      <c r="C45" s="253"/>
      <c r="D45" s="253"/>
      <c r="E45" s="253"/>
      <c r="F45" s="253"/>
      <c r="G45" s="253"/>
      <c r="H45" s="253"/>
      <c r="I45" s="294"/>
      <c r="J45" s="273"/>
    </row>
    <row r="46" spans="1:10" ht="36" customHeight="1">
      <c r="A46" s="254" t="s">
        <v>13</v>
      </c>
      <c r="B46" s="253"/>
      <c r="C46" s="253"/>
      <c r="D46" s="255" t="str">
        <f>'REKAPITULACE STAVBY'!G7</f>
        <v>Město Šlapanice</v>
      </c>
      <c r="E46" s="253"/>
      <c r="F46" s="253"/>
      <c r="G46" s="254" t="s">
        <v>19</v>
      </c>
      <c r="H46" s="431" t="str">
        <f>C19</f>
        <v>Ing. Aneta Večeřová, Ing. Petra Morysková</v>
      </c>
      <c r="I46" s="431"/>
      <c r="J46" s="273"/>
    </row>
    <row r="47" spans="1:10" ht="15">
      <c r="A47" s="254" t="s">
        <v>18</v>
      </c>
      <c r="B47" s="253"/>
      <c r="C47" s="253"/>
      <c r="D47" s="255" t="str">
        <f>IF(C16="","",C16)</f>
        <v>Ing. Petra Morysková</v>
      </c>
      <c r="E47" s="253"/>
      <c r="F47" s="253"/>
      <c r="G47" s="254" t="s">
        <v>20</v>
      </c>
      <c r="H47" s="257" t="str">
        <f>C22</f>
        <v>Doplňte údaj</v>
      </c>
      <c r="I47" s="294"/>
      <c r="J47" s="273"/>
    </row>
    <row r="48" spans="1:10" ht="15">
      <c r="A48" s="253"/>
      <c r="B48" s="253"/>
      <c r="C48" s="253"/>
      <c r="D48" s="253"/>
      <c r="E48" s="253"/>
      <c r="F48" s="253"/>
      <c r="G48" s="253"/>
      <c r="H48" s="253"/>
      <c r="I48" s="294"/>
      <c r="J48" s="273"/>
    </row>
    <row r="49" spans="1:10" ht="15">
      <c r="A49" s="258" t="s">
        <v>55</v>
      </c>
      <c r="B49" s="259"/>
      <c r="C49" s="259"/>
      <c r="D49" s="259"/>
      <c r="E49" s="259"/>
      <c r="F49" s="259"/>
      <c r="G49" s="259"/>
      <c r="H49" s="260" t="s">
        <v>56</v>
      </c>
      <c r="I49" s="259"/>
      <c r="J49" s="273"/>
    </row>
    <row r="50" spans="1:10" ht="15">
      <c r="A50" s="253"/>
      <c r="B50" s="253"/>
      <c r="C50" s="253"/>
      <c r="D50" s="253"/>
      <c r="E50" s="253"/>
      <c r="F50" s="253"/>
      <c r="G50" s="253"/>
      <c r="H50" s="253"/>
      <c r="I50" s="294"/>
      <c r="J50" s="273"/>
    </row>
    <row r="51" spans="1:10" ht="15.75">
      <c r="A51" s="261" t="s">
        <v>42</v>
      </c>
      <c r="B51" s="253"/>
      <c r="C51" s="253"/>
      <c r="D51" s="253"/>
      <c r="E51" s="253"/>
      <c r="F51" s="253"/>
      <c r="G51" s="253"/>
      <c r="H51" s="262">
        <f>H69</f>
        <v>0</v>
      </c>
      <c r="I51" s="294"/>
      <c r="J51" s="273"/>
    </row>
    <row r="52" spans="1:10" ht="15">
      <c r="A52" s="263"/>
      <c r="B52" s="47" t="s">
        <v>57</v>
      </c>
      <c r="C52" s="48"/>
      <c r="D52" s="48"/>
      <c r="E52" s="48"/>
      <c r="F52" s="48"/>
      <c r="G52" s="48"/>
      <c r="H52" s="49">
        <f>H70</f>
        <v>0</v>
      </c>
      <c r="I52" s="263"/>
      <c r="J52" s="273"/>
    </row>
    <row r="53" spans="1:10" ht="15">
      <c r="A53" s="264"/>
      <c r="B53" s="51" t="s">
        <v>580</v>
      </c>
      <c r="C53" s="52"/>
      <c r="D53" s="52"/>
      <c r="E53" s="52"/>
      <c r="F53" s="52"/>
      <c r="G53" s="52"/>
      <c r="H53" s="53">
        <f>H71</f>
        <v>0</v>
      </c>
      <c r="I53" s="264"/>
      <c r="J53" s="273"/>
    </row>
    <row r="54" spans="1:10" ht="15">
      <c r="A54" s="264"/>
      <c r="B54" s="51" t="s">
        <v>60</v>
      </c>
      <c r="C54" s="52"/>
      <c r="D54" s="52"/>
      <c r="E54" s="52"/>
      <c r="F54" s="52"/>
      <c r="G54" s="52"/>
      <c r="H54" s="53">
        <f>H80</f>
        <v>0</v>
      </c>
      <c r="I54" s="264"/>
      <c r="J54" s="273"/>
    </row>
    <row r="55" spans="1:10" ht="10.5" customHeight="1">
      <c r="A55" s="253"/>
      <c r="B55" s="253"/>
      <c r="C55" s="253"/>
      <c r="D55" s="253"/>
      <c r="E55" s="253"/>
      <c r="F55" s="253"/>
      <c r="G55" s="253"/>
      <c r="H55" s="253"/>
      <c r="I55" s="294"/>
      <c r="J55" s="273"/>
    </row>
    <row r="56" spans="1:10" ht="18">
      <c r="A56" s="252" t="s">
        <v>61</v>
      </c>
      <c r="B56" s="253"/>
      <c r="C56" s="253"/>
      <c r="D56" s="253"/>
      <c r="E56" s="253"/>
      <c r="F56" s="253"/>
      <c r="G56" s="253"/>
      <c r="H56" s="253"/>
      <c r="I56" s="253"/>
      <c r="J56" s="273"/>
    </row>
    <row r="57" spans="1:10" ht="8.25" customHeight="1">
      <c r="A57" s="253"/>
      <c r="B57" s="253"/>
      <c r="C57" s="253"/>
      <c r="D57" s="253"/>
      <c r="E57" s="253"/>
      <c r="F57" s="253"/>
      <c r="G57" s="253"/>
      <c r="H57" s="253"/>
      <c r="I57" s="253"/>
      <c r="J57" s="273"/>
    </row>
    <row r="58" spans="1:10" ht="15">
      <c r="A58" s="254" t="s">
        <v>3</v>
      </c>
      <c r="B58" s="253"/>
      <c r="C58" s="307" t="s">
        <v>605</v>
      </c>
      <c r="D58" s="253"/>
      <c r="E58" s="253"/>
      <c r="F58" s="253"/>
      <c r="G58" s="253"/>
      <c r="H58" s="253"/>
      <c r="I58" s="253"/>
      <c r="J58" s="273"/>
    </row>
    <row r="59" spans="1:10" ht="10.5" customHeight="1">
      <c r="A59" s="253"/>
      <c r="B59" s="253"/>
      <c r="C59" s="432" t="str">
        <f>'REKAPITULACE STAVBY'!G3</f>
        <v>Rozšíření hřbitova Šlapanice - Sadové úpravy</v>
      </c>
      <c r="D59" s="433"/>
      <c r="E59" s="433"/>
      <c r="F59" s="433"/>
      <c r="G59" s="253"/>
      <c r="H59" s="253"/>
      <c r="I59" s="253"/>
      <c r="J59" s="273"/>
    </row>
    <row r="60" spans="1:10" ht="15">
      <c r="A60" s="254" t="s">
        <v>51</v>
      </c>
      <c r="B60" s="253"/>
      <c r="C60" s="253"/>
      <c r="D60" s="253"/>
      <c r="E60" s="253"/>
      <c r="F60" s="253"/>
      <c r="G60" s="253"/>
      <c r="H60" s="253"/>
      <c r="I60" s="253"/>
      <c r="J60" s="273"/>
    </row>
    <row r="61" spans="1:10" ht="15">
      <c r="A61" s="253"/>
      <c r="B61" s="253"/>
      <c r="C61" s="434" t="str">
        <f>C7</f>
        <v>MR 2022-23-5 - Následná 5 -letá peče  o trávnaté plochy</v>
      </c>
      <c r="D61" s="435"/>
      <c r="E61" s="435"/>
      <c r="F61" s="435"/>
      <c r="G61" s="253"/>
      <c r="H61" s="253"/>
      <c r="I61" s="253"/>
      <c r="J61" s="273"/>
    </row>
    <row r="62" spans="1:10" ht="8.25" customHeight="1">
      <c r="A62" s="253"/>
      <c r="B62" s="253"/>
      <c r="C62" s="253"/>
      <c r="D62" s="253"/>
      <c r="E62" s="253"/>
      <c r="F62" s="253"/>
      <c r="G62" s="253"/>
      <c r="H62" s="253"/>
      <c r="I62" s="253"/>
      <c r="J62" s="273"/>
    </row>
    <row r="63" spans="1:10" ht="15">
      <c r="A63" s="254" t="s">
        <v>8</v>
      </c>
      <c r="B63" s="253"/>
      <c r="C63" s="253"/>
      <c r="D63" s="255" t="str">
        <f>D10</f>
        <v>Šlapanice</v>
      </c>
      <c r="E63" s="253"/>
      <c r="F63" s="253"/>
      <c r="G63" s="254" t="s">
        <v>9</v>
      </c>
      <c r="H63" s="256">
        <f>IF(H10="","",H10)</f>
        <v>44795</v>
      </c>
      <c r="I63" s="253"/>
      <c r="J63" s="273"/>
    </row>
    <row r="64" spans="1:10" ht="9.75" customHeight="1">
      <c r="A64" s="253"/>
      <c r="B64" s="253"/>
      <c r="C64" s="253"/>
      <c r="D64" s="253"/>
      <c r="E64" s="253"/>
      <c r="F64" s="253"/>
      <c r="G64" s="253"/>
      <c r="H64" s="253"/>
      <c r="I64" s="253"/>
      <c r="J64" s="273"/>
    </row>
    <row r="65" spans="1:10" ht="29.25" customHeight="1">
      <c r="A65" s="254" t="s">
        <v>13</v>
      </c>
      <c r="B65" s="253"/>
      <c r="C65" s="253"/>
      <c r="D65" s="255" t="str">
        <f>C13</f>
        <v>Město Šlapanice</v>
      </c>
      <c r="E65" s="253"/>
      <c r="F65" s="253"/>
      <c r="G65" s="254" t="s">
        <v>19</v>
      </c>
      <c r="H65" s="431" t="str">
        <f>C19</f>
        <v>Ing. Aneta Večeřová, Ing. Petra Morysková</v>
      </c>
      <c r="I65" s="431"/>
      <c r="J65" s="273"/>
    </row>
    <row r="66" spans="1:10" ht="15">
      <c r="A66" s="254" t="s">
        <v>18</v>
      </c>
      <c r="B66" s="253"/>
      <c r="C66" s="253"/>
      <c r="D66" s="255" t="str">
        <f>IF(C16="","",C16)</f>
        <v>Ing. Petra Morysková</v>
      </c>
      <c r="E66" s="253"/>
      <c r="F66" s="253"/>
      <c r="G66" s="254" t="s">
        <v>20</v>
      </c>
      <c r="H66" s="257" t="str">
        <f>C22</f>
        <v>Doplňte údaj</v>
      </c>
      <c r="I66" s="253"/>
      <c r="J66" s="273"/>
    </row>
    <row r="67" spans="1:10" ht="5.25" customHeight="1">
      <c r="A67" s="253"/>
      <c r="B67" s="253"/>
      <c r="C67" s="253"/>
      <c r="D67" s="253"/>
      <c r="E67" s="253"/>
      <c r="F67" s="253"/>
      <c r="G67" s="253"/>
      <c r="H67" s="253"/>
      <c r="I67" s="253"/>
      <c r="J67" s="273"/>
    </row>
    <row r="68" spans="1:10" ht="24">
      <c r="A68" s="338" t="s">
        <v>62</v>
      </c>
      <c r="B68" s="338" t="s">
        <v>41</v>
      </c>
      <c r="C68" s="338" t="s">
        <v>37</v>
      </c>
      <c r="D68" s="338" t="s">
        <v>38</v>
      </c>
      <c r="E68" s="338" t="s">
        <v>63</v>
      </c>
      <c r="F68" s="338" t="s">
        <v>64</v>
      </c>
      <c r="G68" s="338" t="s">
        <v>65</v>
      </c>
      <c r="H68" s="338" t="s">
        <v>56</v>
      </c>
      <c r="I68" s="338" t="s">
        <v>66</v>
      </c>
      <c r="J68" s="273"/>
    </row>
    <row r="69" spans="1:10" ht="15.75">
      <c r="A69" s="265" t="s">
        <v>67</v>
      </c>
      <c r="B69" s="253"/>
      <c r="C69" s="253"/>
      <c r="D69" s="253"/>
      <c r="E69" s="253"/>
      <c r="F69" s="253"/>
      <c r="G69" s="253"/>
      <c r="H69" s="266">
        <f>SUM(H70)</f>
        <v>0</v>
      </c>
      <c r="I69" s="253"/>
      <c r="J69" s="273"/>
    </row>
    <row r="70" spans="1:10" ht="15.75">
      <c r="A70" s="267"/>
      <c r="B70" s="268" t="s">
        <v>68</v>
      </c>
      <c r="C70" s="269" t="s">
        <v>69</v>
      </c>
      <c r="D70" s="269" t="s">
        <v>70</v>
      </c>
      <c r="E70" s="267"/>
      <c r="F70" s="267"/>
      <c r="G70" s="267"/>
      <c r="H70" s="270">
        <f>SUM(H71,H80)</f>
        <v>0</v>
      </c>
      <c r="I70" s="267"/>
      <c r="J70" s="273"/>
    </row>
    <row r="71" spans="1:10" ht="15">
      <c r="A71" s="267"/>
      <c r="B71" s="268" t="s">
        <v>68</v>
      </c>
      <c r="C71" s="271">
        <v>9</v>
      </c>
      <c r="D71" s="271" t="s">
        <v>470</v>
      </c>
      <c r="E71" s="267"/>
      <c r="F71" s="267"/>
      <c r="G71" s="267"/>
      <c r="H71" s="272">
        <f>SUM(H72:H79)</f>
        <v>0</v>
      </c>
      <c r="I71" s="267"/>
      <c r="J71" s="273"/>
    </row>
    <row r="72" spans="1:10" ht="30" customHeight="1">
      <c r="A72" s="344" t="s">
        <v>73</v>
      </c>
      <c r="B72" s="344" t="s">
        <v>74</v>
      </c>
      <c r="C72" s="345" t="s">
        <v>254</v>
      </c>
      <c r="D72" s="346" t="s">
        <v>531</v>
      </c>
      <c r="E72" s="347" t="s">
        <v>117</v>
      </c>
      <c r="F72" s="348">
        <v>33280</v>
      </c>
      <c r="G72" s="375">
        <v>0</v>
      </c>
      <c r="H72" s="349">
        <f>ROUND(G72*F72,2)</f>
        <v>0</v>
      </c>
      <c r="I72" s="346" t="s">
        <v>78</v>
      </c>
      <c r="J72" s="273"/>
    </row>
    <row r="73" spans="1:10" ht="17.1" customHeight="1">
      <c r="A73" s="339"/>
      <c r="B73" s="350" t="s">
        <v>79</v>
      </c>
      <c r="C73" s="339"/>
      <c r="D73" s="351" t="s">
        <v>255</v>
      </c>
      <c r="E73" s="339"/>
      <c r="F73" s="339"/>
      <c r="G73" s="376"/>
      <c r="H73" s="339"/>
      <c r="I73" s="339"/>
      <c r="J73" s="273"/>
    </row>
    <row r="74" spans="1:10" ht="17.1" customHeight="1">
      <c r="A74" s="352"/>
      <c r="B74" s="353" t="s">
        <v>81</v>
      </c>
      <c r="C74" s="354" t="s">
        <v>15</v>
      </c>
      <c r="D74" s="355" t="s">
        <v>532</v>
      </c>
      <c r="E74" s="352"/>
      <c r="F74" s="354" t="s">
        <v>15</v>
      </c>
      <c r="G74" s="377"/>
      <c r="H74" s="352"/>
      <c r="I74" s="352"/>
      <c r="J74" s="273"/>
    </row>
    <row r="75" spans="1:10" ht="17.1" customHeight="1">
      <c r="A75" s="356"/>
      <c r="B75" s="353" t="s">
        <v>81</v>
      </c>
      <c r="C75" s="357" t="s">
        <v>15</v>
      </c>
      <c r="D75" s="358">
        <v>21000</v>
      </c>
      <c r="E75" s="356"/>
      <c r="F75" s="359">
        <v>21000</v>
      </c>
      <c r="G75" s="378"/>
      <c r="H75" s="356"/>
      <c r="I75" s="356"/>
      <c r="J75" s="273"/>
    </row>
    <row r="76" spans="1:10" ht="17.1" customHeight="1">
      <c r="A76" s="360"/>
      <c r="B76" s="353" t="s">
        <v>81</v>
      </c>
      <c r="C76" s="361" t="s">
        <v>15</v>
      </c>
      <c r="D76" s="362" t="s">
        <v>82</v>
      </c>
      <c r="E76" s="360"/>
      <c r="F76" s="363">
        <v>21000</v>
      </c>
      <c r="G76" s="379"/>
      <c r="H76" s="360"/>
      <c r="I76" s="360"/>
      <c r="J76" s="273"/>
    </row>
    <row r="77" spans="1:10" s="238" customFormat="1" ht="48" customHeight="1">
      <c r="A77" s="344">
        <v>2</v>
      </c>
      <c r="B77" s="344" t="s">
        <v>74</v>
      </c>
      <c r="C77" s="364">
        <v>185803411</v>
      </c>
      <c r="D77" s="365" t="s">
        <v>599</v>
      </c>
      <c r="E77" s="347" t="s">
        <v>117</v>
      </c>
      <c r="F77" s="348">
        <v>3630</v>
      </c>
      <c r="G77" s="375">
        <v>0</v>
      </c>
      <c r="H77" s="349">
        <f>ROUND(G77*F77,2)</f>
        <v>0</v>
      </c>
      <c r="I77" s="346" t="s">
        <v>78</v>
      </c>
      <c r="J77" s="273"/>
    </row>
    <row r="78" spans="1:10" ht="39.95" customHeight="1">
      <c r="A78" s="344">
        <v>3</v>
      </c>
      <c r="B78" s="344" t="s">
        <v>74</v>
      </c>
      <c r="C78" s="345" t="s">
        <v>256</v>
      </c>
      <c r="D78" s="346" t="s">
        <v>257</v>
      </c>
      <c r="E78" s="347" t="s">
        <v>227</v>
      </c>
      <c r="F78" s="348">
        <v>0.4</v>
      </c>
      <c r="G78" s="375">
        <v>0</v>
      </c>
      <c r="H78" s="349">
        <f>ROUND(G78*F78,2)</f>
        <v>0</v>
      </c>
      <c r="I78" s="346" t="s">
        <v>78</v>
      </c>
      <c r="J78" s="273"/>
    </row>
    <row r="79" spans="1:10" ht="13.5" customHeight="1">
      <c r="A79" s="339"/>
      <c r="B79" s="350" t="s">
        <v>79</v>
      </c>
      <c r="C79" s="339"/>
      <c r="D79" s="351" t="s">
        <v>258</v>
      </c>
      <c r="E79" s="339"/>
      <c r="F79" s="339"/>
      <c r="G79" s="376"/>
      <c r="H79" s="339"/>
      <c r="I79" s="339"/>
      <c r="J79" s="273"/>
    </row>
    <row r="80" spans="1:10" ht="20.1" customHeight="1">
      <c r="A80" s="340"/>
      <c r="B80" s="341" t="s">
        <v>68</v>
      </c>
      <c r="C80" s="342" t="s">
        <v>139</v>
      </c>
      <c r="D80" s="342" t="s">
        <v>140</v>
      </c>
      <c r="E80" s="340"/>
      <c r="F80" s="340"/>
      <c r="G80" s="380"/>
      <c r="H80" s="343">
        <f>SUM(H81)</f>
        <v>0</v>
      </c>
      <c r="I80" s="340"/>
      <c r="J80" s="273"/>
    </row>
    <row r="81" spans="1:10" ht="30" customHeight="1">
      <c r="A81" s="344">
        <v>4</v>
      </c>
      <c r="B81" s="344" t="s">
        <v>74</v>
      </c>
      <c r="C81" s="345" t="s">
        <v>252</v>
      </c>
      <c r="D81" s="346" t="s">
        <v>147</v>
      </c>
      <c r="E81" s="347" t="s">
        <v>253</v>
      </c>
      <c r="F81" s="348">
        <v>1</v>
      </c>
      <c r="G81" s="375">
        <v>0</v>
      </c>
      <c r="H81" s="349">
        <f>ROUND(G81*F81,2)</f>
        <v>0</v>
      </c>
      <c r="I81" s="346" t="s">
        <v>100</v>
      </c>
      <c r="J81" s="273"/>
    </row>
    <row r="82" spans="1:10" ht="20.1" customHeight="1">
      <c r="A82" s="294"/>
      <c r="B82" s="294"/>
      <c r="C82" s="294"/>
      <c r="D82" s="294"/>
      <c r="E82" s="294"/>
      <c r="F82" s="294"/>
      <c r="G82" s="294"/>
      <c r="H82" s="294"/>
      <c r="I82" s="294"/>
      <c r="J82" s="273"/>
    </row>
    <row r="83" spans="1:10" ht="15">
      <c r="A83" s="273"/>
      <c r="B83" s="273"/>
      <c r="C83" s="273"/>
      <c r="D83" s="273"/>
      <c r="E83" s="273"/>
      <c r="F83" s="273"/>
      <c r="G83" s="273"/>
      <c r="H83" s="273"/>
      <c r="I83" s="273"/>
      <c r="J83" s="273"/>
    </row>
    <row r="84" ht="15">
      <c r="J84" s="273"/>
    </row>
  </sheetData>
  <mergeCells count="9">
    <mergeCell ref="H46:I46"/>
    <mergeCell ref="H65:I65"/>
    <mergeCell ref="C59:F59"/>
    <mergeCell ref="C61:F61"/>
    <mergeCell ref="C5:F5"/>
    <mergeCell ref="C7:F7"/>
    <mergeCell ref="C16:F16"/>
    <mergeCell ref="C40:F40"/>
    <mergeCell ref="C42:F42"/>
  </mergeCells>
  <hyperlinks>
    <hyperlink ref="D73" r:id="rId1" display="https://podminky.urs.cz/item/CS_URS_2022_01/111151111"/>
    <hyperlink ref="D79" r:id="rId2" display="https://podminky.urs.cz/item/CS_URS_2022_01/185803105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Layout" workbookViewId="0" topLeftCell="A1">
      <selection activeCell="K68" sqref="K68"/>
    </sheetView>
  </sheetViews>
  <sheetFormatPr defaultColWidth="9.140625" defaultRowHeight="15"/>
  <cols>
    <col min="3" max="3" width="16.140625" style="0" customWidth="1"/>
    <col min="4" max="4" width="22.140625" style="0" customWidth="1"/>
    <col min="7" max="7" width="10.7109375" style="0" customWidth="1"/>
    <col min="8" max="8" width="12.7109375" style="0" customWidth="1"/>
  </cols>
  <sheetData>
    <row r="1" ht="18">
      <c r="B1" s="1" t="s">
        <v>50</v>
      </c>
    </row>
    <row r="3" spans="2:3" ht="15">
      <c r="B3" s="5" t="s">
        <v>3</v>
      </c>
      <c r="C3" s="307"/>
    </row>
    <row r="4" spans="3:6" ht="15">
      <c r="C4" s="425" t="str">
        <f>'REKAPITULACE STAVBY'!G3</f>
        <v>Rozšíření hřbitova Šlapanice - Sadové úpravy</v>
      </c>
      <c r="D4" s="426"/>
      <c r="E4" s="426"/>
      <c r="F4" s="426"/>
    </row>
    <row r="5" spans="1:9" ht="15">
      <c r="A5" s="9"/>
      <c r="B5" s="5" t="s">
        <v>51</v>
      </c>
      <c r="C5" s="9"/>
      <c r="D5" s="9"/>
      <c r="E5" s="9"/>
      <c r="F5" s="9"/>
      <c r="G5" s="9"/>
      <c r="H5" s="9"/>
      <c r="I5" s="9"/>
    </row>
    <row r="6" spans="1:9" ht="15">
      <c r="A6" s="9"/>
      <c r="B6" s="9"/>
      <c r="C6" s="427" t="s">
        <v>471</v>
      </c>
      <c r="D6" s="428"/>
      <c r="E6" s="428"/>
      <c r="F6" s="428"/>
      <c r="G6" s="9"/>
      <c r="H6" s="9"/>
      <c r="I6" s="9"/>
    </row>
    <row r="7" spans="1:9" ht="15">
      <c r="A7" s="9"/>
      <c r="B7" s="9"/>
      <c r="C7" s="9"/>
      <c r="D7" s="9"/>
      <c r="E7" s="9"/>
      <c r="F7" s="9"/>
      <c r="G7" s="9"/>
      <c r="H7" s="9"/>
      <c r="I7" s="9"/>
    </row>
    <row r="8" spans="1:9" ht="15">
      <c r="A8" s="9"/>
      <c r="B8" s="5" t="s">
        <v>4</v>
      </c>
      <c r="C8" s="9"/>
      <c r="D8" s="6" t="s">
        <v>15</v>
      </c>
      <c r="E8" s="9"/>
      <c r="F8" s="9"/>
      <c r="G8" s="5" t="s">
        <v>6</v>
      </c>
      <c r="H8" s="6" t="s">
        <v>15</v>
      </c>
      <c r="I8" s="9"/>
    </row>
    <row r="9" spans="1:9" ht="15">
      <c r="A9" s="9"/>
      <c r="B9" s="5" t="s">
        <v>8</v>
      </c>
      <c r="C9" s="9"/>
      <c r="D9" s="6" t="s">
        <v>16</v>
      </c>
      <c r="E9" s="9"/>
      <c r="F9" s="9"/>
      <c r="G9" s="5" t="s">
        <v>9</v>
      </c>
      <c r="H9" s="27">
        <v>44795</v>
      </c>
      <c r="I9" s="9"/>
    </row>
    <row r="10" spans="1:9" ht="15">
      <c r="A10" s="9"/>
      <c r="B10" s="9"/>
      <c r="C10" s="9"/>
      <c r="D10" s="9"/>
      <c r="E10" s="9"/>
      <c r="F10" s="9"/>
      <c r="G10" s="9"/>
      <c r="H10" s="9"/>
      <c r="I10" s="9"/>
    </row>
    <row r="11" spans="1:9" ht="15">
      <c r="A11" s="9"/>
      <c r="B11" s="5" t="s">
        <v>13</v>
      </c>
      <c r="C11" s="9"/>
      <c r="D11" s="9"/>
      <c r="E11" s="9"/>
      <c r="F11" s="9"/>
      <c r="G11" s="5" t="s">
        <v>14</v>
      </c>
      <c r="H11" s="335" t="str">
        <f>'REKAPITULACE STAVBY'!R7</f>
        <v>00282651</v>
      </c>
      <c r="I11" s="9"/>
    </row>
    <row r="12" spans="1:9" ht="15">
      <c r="A12" s="9"/>
      <c r="B12" s="9"/>
      <c r="C12" s="6" t="str">
        <f>'REKAPITULACE STAVBY'!G7</f>
        <v>Město Šlapanice</v>
      </c>
      <c r="D12" s="9"/>
      <c r="E12" s="9"/>
      <c r="F12" s="9"/>
      <c r="G12" s="5" t="s">
        <v>17</v>
      </c>
      <c r="H12" s="6"/>
      <c r="I12" s="9"/>
    </row>
    <row r="13" spans="1:9" ht="15">
      <c r="A13" s="9"/>
      <c r="B13" s="9"/>
      <c r="C13" s="9"/>
      <c r="D13" s="9"/>
      <c r="E13" s="9"/>
      <c r="F13" s="9"/>
      <c r="G13" s="9"/>
      <c r="H13" s="9"/>
      <c r="I13" s="9"/>
    </row>
    <row r="14" spans="1:9" ht="15">
      <c r="A14" s="9"/>
      <c r="B14" s="5" t="s">
        <v>18</v>
      </c>
      <c r="C14" s="9"/>
      <c r="D14" s="9"/>
      <c r="E14" s="9"/>
      <c r="F14" s="9"/>
      <c r="G14" s="5" t="s">
        <v>14</v>
      </c>
      <c r="H14" s="6">
        <f>'REKAPITULACE STAVBY'!R10</f>
        <v>88748006</v>
      </c>
      <c r="I14" s="9"/>
    </row>
    <row r="15" spans="1:9" ht="15">
      <c r="A15" s="9"/>
      <c r="B15" s="9"/>
      <c r="C15" s="417" t="str">
        <f>'REKAPITULACE STAVBY'!G10</f>
        <v>Ing. Petra Morysková</v>
      </c>
      <c r="D15" s="417"/>
      <c r="E15" s="417"/>
      <c r="F15" s="417"/>
      <c r="G15" s="5" t="s">
        <v>17</v>
      </c>
      <c r="H15" s="6"/>
      <c r="I15" s="9"/>
    </row>
    <row r="16" spans="1:9" ht="15">
      <c r="A16" s="9"/>
      <c r="B16" s="9"/>
      <c r="C16" s="9"/>
      <c r="D16" s="9"/>
      <c r="E16" s="9"/>
      <c r="F16" s="9"/>
      <c r="G16" s="9"/>
      <c r="H16" s="9"/>
      <c r="I16" s="9"/>
    </row>
    <row r="17" spans="1:9" ht="15">
      <c r="A17" s="9"/>
      <c r="B17" s="5" t="s">
        <v>19</v>
      </c>
      <c r="C17" s="9"/>
      <c r="D17" s="9"/>
      <c r="E17" s="9"/>
      <c r="F17" s="9"/>
      <c r="G17" s="5" t="s">
        <v>14</v>
      </c>
      <c r="H17" s="6"/>
      <c r="I17" s="9"/>
    </row>
    <row r="18" spans="1:9" ht="15">
      <c r="A18" s="9"/>
      <c r="B18" s="9"/>
      <c r="C18" s="6" t="str">
        <f>'REKAPITULACE STAVBY'!D14</f>
        <v>Ing. Aneta Večeřová, Ing. Petra Morysková</v>
      </c>
      <c r="D18" s="9"/>
      <c r="E18" s="9"/>
      <c r="F18" s="9"/>
      <c r="G18" s="5" t="s">
        <v>17</v>
      </c>
      <c r="H18" s="6"/>
      <c r="I18" s="9"/>
    </row>
    <row r="19" spans="1:9" ht="15">
      <c r="A19" s="9"/>
      <c r="B19" s="9"/>
      <c r="C19" s="293"/>
      <c r="D19" s="9"/>
      <c r="E19" s="9"/>
      <c r="F19" s="9"/>
      <c r="G19" s="9"/>
      <c r="H19" s="9"/>
      <c r="I19" s="9"/>
    </row>
    <row r="20" spans="1:9" ht="15">
      <c r="A20" s="9"/>
      <c r="B20" s="5" t="s">
        <v>20</v>
      </c>
      <c r="C20" s="9"/>
      <c r="D20" s="9"/>
      <c r="E20" s="9"/>
      <c r="F20" s="9"/>
      <c r="G20" s="5" t="s">
        <v>14</v>
      </c>
      <c r="H20" s="6" t="str">
        <f>'REKAPITULACE STAVBY'!R16</f>
        <v>Doplňte údaj</v>
      </c>
      <c r="I20" s="9"/>
    </row>
    <row r="21" spans="1:9" ht="15">
      <c r="A21" s="9"/>
      <c r="B21" s="9"/>
      <c r="C21" s="292" t="str">
        <f>'REKAPITULACE STAVBY'!G16</f>
        <v>Doplňte údaj</v>
      </c>
      <c r="D21" s="9"/>
      <c r="E21" s="9"/>
      <c r="F21" s="9"/>
      <c r="G21" s="5" t="s">
        <v>17</v>
      </c>
      <c r="H21" s="6"/>
      <c r="I21" s="9"/>
    </row>
    <row r="22" spans="1:9" ht="15">
      <c r="A22" s="9"/>
      <c r="B22" s="5" t="s">
        <v>21</v>
      </c>
      <c r="C22" s="9"/>
      <c r="D22" s="9"/>
      <c r="E22" s="9"/>
      <c r="F22" s="9"/>
      <c r="G22" s="9"/>
      <c r="H22" s="9"/>
      <c r="I22" s="9"/>
    </row>
    <row r="23" spans="1:9" ht="15">
      <c r="A23" s="9"/>
      <c r="B23" s="29"/>
      <c r="C23" s="29"/>
      <c r="D23" s="29"/>
      <c r="E23" s="29"/>
      <c r="F23" s="29"/>
      <c r="G23" s="29"/>
      <c r="H23" s="29"/>
      <c r="I23" s="29"/>
    </row>
    <row r="24" spans="1:9" ht="15.75">
      <c r="A24" s="9"/>
      <c r="B24" s="30" t="s">
        <v>23</v>
      </c>
      <c r="C24" s="9"/>
      <c r="D24" s="9"/>
      <c r="E24" s="9"/>
      <c r="F24" s="9"/>
      <c r="G24" s="9"/>
      <c r="H24" s="31">
        <f>ROUND(H64,2)</f>
        <v>0</v>
      </c>
      <c r="I24" s="9"/>
    </row>
    <row r="25" spans="1:9" ht="15">
      <c r="A25" s="9"/>
      <c r="B25" s="29"/>
      <c r="C25" s="29"/>
      <c r="D25" s="29"/>
      <c r="E25" s="29"/>
      <c r="F25" s="29"/>
      <c r="G25" s="29"/>
      <c r="H25" s="29"/>
      <c r="I25" s="29"/>
    </row>
    <row r="26" spans="1:9" ht="15">
      <c r="A26" s="9"/>
      <c r="B26" s="9"/>
      <c r="C26" s="9"/>
      <c r="D26" s="32" t="s">
        <v>25</v>
      </c>
      <c r="E26" s="9"/>
      <c r="F26" s="9"/>
      <c r="G26" s="32" t="s">
        <v>24</v>
      </c>
      <c r="H26" s="32" t="s">
        <v>26</v>
      </c>
      <c r="I26" s="9"/>
    </row>
    <row r="27" spans="1:9" ht="15">
      <c r="A27" s="9"/>
      <c r="B27" s="33" t="s">
        <v>27</v>
      </c>
      <c r="C27" s="5" t="s">
        <v>28</v>
      </c>
      <c r="D27" s="34">
        <f>SUM(H24)</f>
        <v>0</v>
      </c>
      <c r="E27" s="9"/>
      <c r="F27" s="9"/>
      <c r="G27" s="35">
        <v>0.21</v>
      </c>
      <c r="H27" s="34">
        <f>ROUND(((SUM(D27))*G27),2)</f>
        <v>0</v>
      </c>
      <c r="I27" s="9"/>
    </row>
    <row r="28" spans="1:9" ht="15">
      <c r="A28" s="9"/>
      <c r="B28" s="9"/>
      <c r="C28" s="5" t="s">
        <v>29</v>
      </c>
      <c r="D28" s="34">
        <f>ROUND((SUM(BD64:BD78)),2)</f>
        <v>0</v>
      </c>
      <c r="E28" s="9"/>
      <c r="F28" s="9"/>
      <c r="G28" s="35">
        <v>0.15</v>
      </c>
      <c r="H28" s="34">
        <f>ROUND(((SUM(BD64:BD78))*G28),2)</f>
        <v>0</v>
      </c>
      <c r="I28" s="9"/>
    </row>
    <row r="29" spans="1:9" ht="15">
      <c r="A29" s="9"/>
      <c r="B29" s="9"/>
      <c r="C29" s="5" t="s">
        <v>30</v>
      </c>
      <c r="D29" s="34">
        <f>ROUND((SUM(BE64:BE78)),2)</f>
        <v>0</v>
      </c>
      <c r="E29" s="9"/>
      <c r="F29" s="9"/>
      <c r="G29" s="35">
        <v>0.21</v>
      </c>
      <c r="H29" s="34">
        <f>0</f>
        <v>0</v>
      </c>
      <c r="I29" s="9"/>
    </row>
    <row r="30" spans="1:9" ht="15">
      <c r="A30" s="9"/>
      <c r="B30" s="9"/>
      <c r="C30" s="5" t="s">
        <v>31</v>
      </c>
      <c r="D30" s="34">
        <f>ROUND((SUM(BF64:BF78)),2)</f>
        <v>0</v>
      </c>
      <c r="E30" s="9"/>
      <c r="F30" s="9"/>
      <c r="G30" s="35">
        <v>0.15</v>
      </c>
      <c r="H30" s="34">
        <f>0</f>
        <v>0</v>
      </c>
      <c r="I30" s="9"/>
    </row>
    <row r="31" spans="1:9" ht="15">
      <c r="A31" s="9"/>
      <c r="B31" s="9"/>
      <c r="C31" s="5" t="s">
        <v>32</v>
      </c>
      <c r="D31" s="34">
        <f>ROUND((SUM(BG64:BG78)),2)</f>
        <v>0</v>
      </c>
      <c r="E31" s="9"/>
      <c r="F31" s="9"/>
      <c r="G31" s="35">
        <v>0</v>
      </c>
      <c r="H31" s="34">
        <f>0</f>
        <v>0</v>
      </c>
      <c r="I31" s="9"/>
    </row>
    <row r="32" spans="1:9" ht="15">
      <c r="A32" s="9"/>
      <c r="B32" s="9"/>
      <c r="C32" s="9"/>
      <c r="D32" s="9"/>
      <c r="E32" s="9"/>
      <c r="F32" s="9"/>
      <c r="G32" s="9"/>
      <c r="H32" s="9"/>
      <c r="I32" s="9"/>
    </row>
    <row r="33" spans="1:9" ht="15.75">
      <c r="A33" s="197"/>
      <c r="B33" s="37" t="s">
        <v>33</v>
      </c>
      <c r="C33" s="19"/>
      <c r="D33" s="19"/>
      <c r="E33" s="38" t="s">
        <v>34</v>
      </c>
      <c r="F33" s="39" t="s">
        <v>35</v>
      </c>
      <c r="G33" s="19"/>
      <c r="H33" s="40">
        <f>SUM(H24:H31)</f>
        <v>0</v>
      </c>
      <c r="I33" s="41"/>
    </row>
    <row r="34" ht="9" customHeight="1"/>
    <row r="35" spans="1:9" ht="18">
      <c r="A35" s="1" t="s">
        <v>54</v>
      </c>
      <c r="B35" s="9"/>
      <c r="C35" s="9"/>
      <c r="D35" s="9"/>
      <c r="E35" s="9"/>
      <c r="F35" s="9"/>
      <c r="G35" s="9"/>
      <c r="H35" s="9"/>
      <c r="I35" s="9"/>
    </row>
    <row r="36" spans="1:9" ht="15">
      <c r="A36" s="9"/>
      <c r="B36" s="9"/>
      <c r="C36" s="9"/>
      <c r="D36" s="9"/>
      <c r="E36" s="9"/>
      <c r="F36" s="9"/>
      <c r="G36" s="9"/>
      <c r="H36" s="9"/>
      <c r="I36" s="9"/>
    </row>
    <row r="37" spans="1:9" ht="15">
      <c r="A37" s="5" t="s">
        <v>3</v>
      </c>
      <c r="B37" s="9"/>
      <c r="C37" s="307"/>
      <c r="D37" s="9"/>
      <c r="E37" s="9"/>
      <c r="F37" s="9"/>
      <c r="G37" s="9"/>
      <c r="H37" s="9"/>
      <c r="I37" s="9"/>
    </row>
    <row r="38" spans="1:9" ht="15">
      <c r="A38" s="9"/>
      <c r="B38" s="9"/>
      <c r="C38" s="425" t="str">
        <f>C4</f>
        <v>Rozšíření hřbitova Šlapanice - Sadové úpravy</v>
      </c>
      <c r="D38" s="426"/>
      <c r="E38" s="426"/>
      <c r="F38" s="426"/>
      <c r="G38" s="9"/>
      <c r="H38" s="9"/>
      <c r="I38" s="9"/>
    </row>
    <row r="39" spans="1:9" ht="15">
      <c r="A39" s="5" t="s">
        <v>51</v>
      </c>
      <c r="B39" s="9"/>
      <c r="C39" s="9"/>
      <c r="D39" s="9"/>
      <c r="E39" s="9"/>
      <c r="F39" s="9"/>
      <c r="G39" s="9"/>
      <c r="H39" s="9"/>
      <c r="I39" s="9"/>
    </row>
    <row r="40" spans="1:9" ht="15">
      <c r="A40" s="9"/>
      <c r="B40" s="9"/>
      <c r="C40" s="427" t="str">
        <f>C6</f>
        <v>VRN.01 - Vedlejší rozpočtové náklady</v>
      </c>
      <c r="D40" s="428"/>
      <c r="E40" s="428"/>
      <c r="F40" s="428"/>
      <c r="G40" s="9"/>
      <c r="H40" s="9"/>
      <c r="I40" s="9"/>
    </row>
    <row r="41" spans="1:9" ht="15">
      <c r="A41" s="9"/>
      <c r="B41" s="9"/>
      <c r="C41" s="9"/>
      <c r="D41" s="9"/>
      <c r="E41" s="9"/>
      <c r="F41" s="9"/>
      <c r="G41" s="9"/>
      <c r="H41" s="9"/>
      <c r="I41" s="9"/>
    </row>
    <row r="42" spans="1:9" ht="15">
      <c r="A42" s="5" t="s">
        <v>8</v>
      </c>
      <c r="B42" s="9"/>
      <c r="C42" s="9"/>
      <c r="D42" s="6" t="str">
        <f>D9</f>
        <v xml:space="preserve"> </v>
      </c>
      <c r="E42" s="9"/>
      <c r="F42" s="9"/>
      <c r="G42" s="5" t="s">
        <v>9</v>
      </c>
      <c r="H42" s="27">
        <f>IF(H9="","",H9)</f>
        <v>44795</v>
      </c>
      <c r="I42" s="9"/>
    </row>
    <row r="43" spans="1:9" ht="15">
      <c r="A43" s="9"/>
      <c r="B43" s="9"/>
      <c r="C43" s="9"/>
      <c r="D43" s="9"/>
      <c r="E43" s="9"/>
      <c r="F43" s="9"/>
      <c r="G43" s="9"/>
      <c r="H43" s="9"/>
      <c r="I43" s="9"/>
    </row>
    <row r="44" spans="1:9" ht="30" customHeight="1">
      <c r="A44" s="5" t="s">
        <v>13</v>
      </c>
      <c r="B44" s="9"/>
      <c r="C44" s="9"/>
      <c r="D44" s="6" t="str">
        <f>C12</f>
        <v>Město Šlapanice</v>
      </c>
      <c r="E44" s="9"/>
      <c r="F44" s="9"/>
      <c r="G44" s="5" t="s">
        <v>19</v>
      </c>
      <c r="H44" s="421" t="str">
        <f>C18</f>
        <v>Ing. Aneta Večeřová, Ing. Petra Morysková</v>
      </c>
      <c r="I44" s="421"/>
    </row>
    <row r="45" spans="1:9" ht="28.5" customHeight="1">
      <c r="A45" s="5" t="s">
        <v>18</v>
      </c>
      <c r="B45" s="9"/>
      <c r="C45" s="9"/>
      <c r="D45" s="6" t="str">
        <f>IF(C15="","",C15)</f>
        <v>Ing. Petra Morysková</v>
      </c>
      <c r="E45" s="9"/>
      <c r="F45" s="9"/>
      <c r="G45" s="5" t="s">
        <v>20</v>
      </c>
      <c r="H45" s="421" t="str">
        <f>C21</f>
        <v>Doplňte údaj</v>
      </c>
      <c r="I45" s="421"/>
    </row>
    <row r="46" spans="1:9" ht="15">
      <c r="A46" s="9"/>
      <c r="B46" s="9"/>
      <c r="C46" s="9"/>
      <c r="D46" s="9"/>
      <c r="E46" s="9"/>
      <c r="F46" s="9"/>
      <c r="G46" s="9"/>
      <c r="H46" s="421"/>
      <c r="I46" s="421"/>
    </row>
    <row r="47" spans="1:9" ht="15">
      <c r="A47" s="43" t="s">
        <v>55</v>
      </c>
      <c r="B47" s="36"/>
      <c r="C47" s="36"/>
      <c r="D47" s="36"/>
      <c r="E47" s="36"/>
      <c r="F47" s="36"/>
      <c r="G47" s="36"/>
      <c r="H47" s="44" t="s">
        <v>56</v>
      </c>
      <c r="I47" s="36"/>
    </row>
    <row r="48" spans="1:9" ht="15">
      <c r="A48" s="9"/>
      <c r="B48" s="9"/>
      <c r="C48" s="9"/>
      <c r="D48" s="9"/>
      <c r="E48" s="9"/>
      <c r="F48" s="9"/>
      <c r="G48" s="9"/>
      <c r="H48" s="9"/>
      <c r="I48" s="9"/>
    </row>
    <row r="49" spans="1:9" ht="15.75">
      <c r="A49" s="45" t="s">
        <v>42</v>
      </c>
      <c r="B49" s="9"/>
      <c r="C49" s="9"/>
      <c r="D49" s="9"/>
      <c r="E49" s="9"/>
      <c r="F49" s="9"/>
      <c r="G49" s="9"/>
      <c r="H49" s="31">
        <f>H64</f>
        <v>0</v>
      </c>
      <c r="I49" s="9"/>
    </row>
    <row r="50" spans="1:9" ht="15">
      <c r="A50" s="46"/>
      <c r="B50" s="47" t="s">
        <v>259</v>
      </c>
      <c r="C50" s="48"/>
      <c r="D50" s="48"/>
      <c r="E50" s="48"/>
      <c r="F50" s="48"/>
      <c r="G50" s="48"/>
      <c r="H50" s="49">
        <f>H65</f>
        <v>0</v>
      </c>
      <c r="I50" s="46"/>
    </row>
    <row r="51" spans="1:9" ht="15">
      <c r="A51" s="50"/>
      <c r="B51" s="333" t="s">
        <v>260</v>
      </c>
      <c r="C51" s="264"/>
      <c r="D51" s="264"/>
      <c r="E51" s="264"/>
      <c r="F51" s="264"/>
      <c r="G51" s="264"/>
      <c r="H51" s="334">
        <f>H66</f>
        <v>0</v>
      </c>
      <c r="I51" s="50"/>
    </row>
    <row r="52" spans="1:9" ht="10.5" customHeight="1">
      <c r="A52" s="294"/>
      <c r="B52" s="294"/>
      <c r="C52" s="294"/>
      <c r="D52" s="294"/>
      <c r="E52" s="294"/>
      <c r="F52" s="294"/>
      <c r="G52" s="294"/>
      <c r="H52" s="294"/>
      <c r="I52" s="294"/>
    </row>
    <row r="53" spans="1:9" ht="18">
      <c r="A53" s="1" t="s">
        <v>61</v>
      </c>
      <c r="B53" s="9"/>
      <c r="C53" s="9"/>
      <c r="D53" s="9"/>
      <c r="E53" s="9"/>
      <c r="F53" s="9"/>
      <c r="G53" s="9"/>
      <c r="H53" s="9"/>
      <c r="I53" s="9"/>
    </row>
    <row r="54" spans="1:9" ht="6" customHeight="1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5" t="s">
        <v>3</v>
      </c>
      <c r="B55" s="9"/>
      <c r="C55" s="307"/>
      <c r="D55" s="9"/>
      <c r="E55" s="9"/>
      <c r="F55" s="9"/>
      <c r="G55" s="9"/>
      <c r="H55" s="9"/>
      <c r="I55" s="9"/>
    </row>
    <row r="56" spans="1:9" ht="11.25" customHeight="1">
      <c r="A56" s="9"/>
      <c r="B56" s="9"/>
      <c r="C56" s="425" t="str">
        <f>C4</f>
        <v>Rozšíření hřbitova Šlapanice - Sadové úpravy</v>
      </c>
      <c r="D56" s="426"/>
      <c r="E56" s="426"/>
      <c r="F56" s="426"/>
      <c r="G56" s="9"/>
      <c r="H56" s="9"/>
      <c r="I56" s="9"/>
    </row>
    <row r="57" spans="1:9" ht="12" customHeight="1">
      <c r="A57" s="5" t="s">
        <v>51</v>
      </c>
      <c r="B57" s="9"/>
      <c r="C57" s="9"/>
      <c r="D57" s="9"/>
      <c r="E57" s="9"/>
      <c r="F57" s="9"/>
      <c r="G57" s="9"/>
      <c r="H57" s="9"/>
      <c r="I57" s="9"/>
    </row>
    <row r="58" spans="1:9" ht="15">
      <c r="A58" s="9"/>
      <c r="B58" s="9"/>
      <c r="C58" s="427" t="str">
        <f>C6</f>
        <v>VRN.01 - Vedlejší rozpočtové náklady</v>
      </c>
      <c r="D58" s="428"/>
      <c r="E58" s="428"/>
      <c r="F58" s="428"/>
      <c r="G58" s="9"/>
      <c r="H58" s="9"/>
      <c r="I58" s="9"/>
    </row>
    <row r="59" spans="1:9" ht="15">
      <c r="A59" s="5" t="s">
        <v>8</v>
      </c>
      <c r="B59" s="9"/>
      <c r="C59" s="9"/>
      <c r="D59" s="6" t="str">
        <f>D9</f>
        <v xml:space="preserve"> </v>
      </c>
      <c r="E59" s="9"/>
      <c r="F59" s="9"/>
      <c r="G59" s="5" t="s">
        <v>9</v>
      </c>
      <c r="H59" s="27">
        <f>IF(H9="","",H9)</f>
        <v>44795</v>
      </c>
      <c r="I59" s="9"/>
    </row>
    <row r="60" spans="1:9" ht="31.5" customHeight="1">
      <c r="A60" s="5" t="s">
        <v>13</v>
      </c>
      <c r="B60" s="9"/>
      <c r="C60" s="9"/>
      <c r="D60" s="6" t="str">
        <f>C12</f>
        <v>Město Šlapanice</v>
      </c>
      <c r="E60" s="9"/>
      <c r="F60" s="9"/>
      <c r="G60" s="5" t="s">
        <v>19</v>
      </c>
      <c r="H60" s="421" t="str">
        <f>C18</f>
        <v>Ing. Aneta Večeřová, Ing. Petra Morysková</v>
      </c>
      <c r="I60" s="421"/>
    </row>
    <row r="61" spans="1:9" ht="21.75" customHeight="1">
      <c r="A61" s="5" t="s">
        <v>18</v>
      </c>
      <c r="B61" s="9"/>
      <c r="C61" s="9"/>
      <c r="D61" s="6" t="str">
        <f>IF(C15="","",C15)</f>
        <v>Ing. Petra Morysková</v>
      </c>
      <c r="E61" s="9"/>
      <c r="F61" s="9"/>
      <c r="G61" s="5" t="s">
        <v>20</v>
      </c>
      <c r="H61" s="421" t="str">
        <f>C21</f>
        <v>Doplňte údaj</v>
      </c>
      <c r="I61" s="421"/>
    </row>
    <row r="62" spans="1:9" ht="7.5" customHeight="1">
      <c r="A62" s="9"/>
      <c r="B62" s="9"/>
      <c r="C62" s="9"/>
      <c r="D62" s="9"/>
      <c r="E62" s="9"/>
      <c r="F62" s="9"/>
      <c r="G62" s="9"/>
      <c r="H62" s="9"/>
      <c r="I62" s="9"/>
    </row>
    <row r="63" spans="1:9" ht="24">
      <c r="A63" s="54" t="s">
        <v>62</v>
      </c>
      <c r="B63" s="55" t="s">
        <v>41</v>
      </c>
      <c r="C63" s="55" t="s">
        <v>37</v>
      </c>
      <c r="D63" s="55" t="s">
        <v>38</v>
      </c>
      <c r="E63" s="55" t="s">
        <v>63</v>
      </c>
      <c r="F63" s="55" t="s">
        <v>64</v>
      </c>
      <c r="G63" s="55" t="s">
        <v>65</v>
      </c>
      <c r="H63" s="55" t="s">
        <v>56</v>
      </c>
      <c r="I63" s="56" t="s">
        <v>66</v>
      </c>
    </row>
    <row r="64" spans="1:9" ht="15.75">
      <c r="A64" s="21" t="s">
        <v>67</v>
      </c>
      <c r="B64" s="9"/>
      <c r="C64" s="9"/>
      <c r="D64" s="9"/>
      <c r="E64" s="9"/>
      <c r="F64" s="9"/>
      <c r="G64" s="9"/>
      <c r="H64" s="57">
        <f>SUM(H65)</f>
        <v>0</v>
      </c>
      <c r="I64" s="9"/>
    </row>
    <row r="65" spans="1:9" ht="15.75">
      <c r="A65" s="58"/>
      <c r="B65" s="59" t="s">
        <v>68</v>
      </c>
      <c r="C65" s="60" t="s">
        <v>261</v>
      </c>
      <c r="D65" s="60" t="s">
        <v>262</v>
      </c>
      <c r="E65" s="58"/>
      <c r="F65" s="58"/>
      <c r="G65" s="58"/>
      <c r="H65" s="61">
        <f>SUM(H66)</f>
        <v>0</v>
      </c>
      <c r="I65" s="58"/>
    </row>
    <row r="66" spans="1:9" ht="15">
      <c r="A66" s="58"/>
      <c r="B66" s="59" t="s">
        <v>68</v>
      </c>
      <c r="C66" s="62" t="s">
        <v>263</v>
      </c>
      <c r="D66" s="62" t="s">
        <v>264</v>
      </c>
      <c r="E66" s="58"/>
      <c r="F66" s="58"/>
      <c r="G66" s="58"/>
      <c r="H66" s="63">
        <f>SUM(H67:H78)</f>
        <v>0</v>
      </c>
      <c r="I66" s="58"/>
    </row>
    <row r="67" spans="1:9" ht="25.5" customHeight="1">
      <c r="A67" s="64" t="s">
        <v>73</v>
      </c>
      <c r="B67" s="64" t="s">
        <v>74</v>
      </c>
      <c r="C67" s="65" t="s">
        <v>265</v>
      </c>
      <c r="D67" s="66" t="s">
        <v>266</v>
      </c>
      <c r="E67" s="67" t="s">
        <v>267</v>
      </c>
      <c r="F67" s="68">
        <v>1</v>
      </c>
      <c r="G67" s="373">
        <v>0</v>
      </c>
      <c r="H67" s="69">
        <f>ROUND(G67*F67,2)</f>
        <v>0</v>
      </c>
      <c r="I67" s="66" t="s">
        <v>78</v>
      </c>
    </row>
    <row r="68" spans="1:9" ht="20.1" customHeight="1">
      <c r="A68" s="9"/>
      <c r="B68" s="70" t="s">
        <v>79</v>
      </c>
      <c r="C68" s="9"/>
      <c r="D68" s="71" t="s">
        <v>268</v>
      </c>
      <c r="E68" s="9"/>
      <c r="F68" s="9"/>
      <c r="G68" s="374"/>
      <c r="H68" s="9"/>
      <c r="I68" s="9"/>
    </row>
    <row r="69" spans="1:9" ht="32.25" customHeight="1">
      <c r="A69" s="64" t="s">
        <v>52</v>
      </c>
      <c r="B69" s="64" t="s">
        <v>74</v>
      </c>
      <c r="C69" s="65" t="s">
        <v>269</v>
      </c>
      <c r="D69" s="66" t="s">
        <v>270</v>
      </c>
      <c r="E69" s="67" t="s">
        <v>267</v>
      </c>
      <c r="F69" s="68">
        <v>1</v>
      </c>
      <c r="G69" s="373">
        <v>0</v>
      </c>
      <c r="H69" s="69">
        <f>ROUND(G69*F69,2)</f>
        <v>0</v>
      </c>
      <c r="I69" s="66" t="s">
        <v>78</v>
      </c>
    </row>
    <row r="70" spans="1:9" ht="20.1" customHeight="1">
      <c r="A70" s="9"/>
      <c r="B70" s="70" t="s">
        <v>79</v>
      </c>
      <c r="C70" s="9"/>
      <c r="D70" s="71" t="s">
        <v>271</v>
      </c>
      <c r="E70" s="9"/>
      <c r="F70" s="9"/>
      <c r="G70" s="374"/>
      <c r="H70" s="9"/>
      <c r="I70" s="9"/>
    </row>
    <row r="71" spans="1:9" ht="25.5" customHeight="1">
      <c r="A71" s="64" t="s">
        <v>86</v>
      </c>
      <c r="B71" s="64" t="s">
        <v>74</v>
      </c>
      <c r="C71" s="65" t="s">
        <v>272</v>
      </c>
      <c r="D71" s="66" t="s">
        <v>273</v>
      </c>
      <c r="E71" s="67" t="s">
        <v>267</v>
      </c>
      <c r="F71" s="68">
        <v>1</v>
      </c>
      <c r="G71" s="373">
        <v>0</v>
      </c>
      <c r="H71" s="69">
        <f>ROUND(G71*F71,2)</f>
        <v>0</v>
      </c>
      <c r="I71" s="66" t="s">
        <v>78</v>
      </c>
    </row>
    <row r="72" spans="1:9" ht="20.1" customHeight="1">
      <c r="A72" s="9"/>
      <c r="B72" s="70" t="s">
        <v>79</v>
      </c>
      <c r="C72" s="9"/>
      <c r="D72" s="71" t="s">
        <v>274</v>
      </c>
      <c r="E72" s="9"/>
      <c r="F72" s="9"/>
      <c r="G72" s="374"/>
      <c r="H72" s="9"/>
      <c r="I72" s="9"/>
    </row>
    <row r="73" spans="1:9" ht="24.95" customHeight="1">
      <c r="A73" s="64" t="s">
        <v>87</v>
      </c>
      <c r="B73" s="64" t="s">
        <v>74</v>
      </c>
      <c r="C73" s="65" t="s">
        <v>275</v>
      </c>
      <c r="D73" s="66" t="s">
        <v>276</v>
      </c>
      <c r="E73" s="67" t="s">
        <v>267</v>
      </c>
      <c r="F73" s="68">
        <v>1</v>
      </c>
      <c r="G73" s="373">
        <v>0</v>
      </c>
      <c r="H73" s="69">
        <f>ROUND(G73*F73,2)</f>
        <v>0</v>
      </c>
      <c r="I73" s="66" t="s">
        <v>78</v>
      </c>
    </row>
    <row r="74" spans="1:9" ht="20.1" customHeight="1">
      <c r="A74" s="9"/>
      <c r="B74" s="70" t="s">
        <v>79</v>
      </c>
      <c r="C74" s="9"/>
      <c r="D74" s="71" t="s">
        <v>277</v>
      </c>
      <c r="E74" s="9"/>
      <c r="F74" s="9"/>
      <c r="G74" s="374"/>
      <c r="H74" s="9"/>
      <c r="I74" s="9"/>
    </row>
    <row r="75" spans="1:9" ht="24.95" customHeight="1">
      <c r="A75" s="64" t="s">
        <v>89</v>
      </c>
      <c r="B75" s="64" t="s">
        <v>74</v>
      </c>
      <c r="C75" s="65" t="s">
        <v>278</v>
      </c>
      <c r="D75" s="66" t="s">
        <v>279</v>
      </c>
      <c r="E75" s="67" t="s">
        <v>267</v>
      </c>
      <c r="F75" s="68">
        <v>1</v>
      </c>
      <c r="G75" s="373">
        <v>0</v>
      </c>
      <c r="H75" s="69">
        <f>ROUND(G75*F75,2)</f>
        <v>0</v>
      </c>
      <c r="I75" s="66" t="s">
        <v>78</v>
      </c>
    </row>
    <row r="76" spans="1:9" ht="20.1" customHeight="1">
      <c r="A76" s="9"/>
      <c r="B76" s="70" t="s">
        <v>79</v>
      </c>
      <c r="C76" s="9"/>
      <c r="D76" s="71" t="s">
        <v>280</v>
      </c>
      <c r="E76" s="9"/>
      <c r="F76" s="9"/>
      <c r="G76" s="374"/>
      <c r="H76" s="9"/>
      <c r="I76" s="9"/>
    </row>
    <row r="77" spans="1:9" ht="24.95" customHeight="1">
      <c r="A77" s="64" t="s">
        <v>93</v>
      </c>
      <c r="B77" s="64" t="s">
        <v>74</v>
      </c>
      <c r="C77" s="65" t="s">
        <v>281</v>
      </c>
      <c r="D77" s="66" t="s">
        <v>282</v>
      </c>
      <c r="E77" s="67" t="s">
        <v>267</v>
      </c>
      <c r="F77" s="68">
        <v>1</v>
      </c>
      <c r="G77" s="373">
        <v>0</v>
      </c>
      <c r="H77" s="69">
        <f>ROUND(G77*F77,2)</f>
        <v>0</v>
      </c>
      <c r="I77" s="66" t="s">
        <v>78</v>
      </c>
    </row>
    <row r="78" spans="1:9" ht="20.1" customHeight="1">
      <c r="A78" s="9"/>
      <c r="B78" s="70" t="s">
        <v>79</v>
      </c>
      <c r="C78" s="9"/>
      <c r="D78" s="71" t="s">
        <v>283</v>
      </c>
      <c r="E78" s="9"/>
      <c r="F78" s="9"/>
      <c r="G78" s="9"/>
      <c r="H78" s="9"/>
      <c r="I78" s="9"/>
    </row>
    <row r="79" spans="1:9" ht="15">
      <c r="A79" s="294"/>
      <c r="B79" s="294"/>
      <c r="C79" s="294"/>
      <c r="D79" s="294"/>
      <c r="E79" s="294"/>
      <c r="F79" s="294"/>
      <c r="G79" s="294"/>
      <c r="H79" s="294"/>
      <c r="I79" s="294"/>
    </row>
  </sheetData>
  <mergeCells count="11">
    <mergeCell ref="H45:I46"/>
    <mergeCell ref="H61:I61"/>
    <mergeCell ref="H44:I44"/>
    <mergeCell ref="H60:I60"/>
    <mergeCell ref="C56:F56"/>
    <mergeCell ref="C58:F58"/>
    <mergeCell ref="C4:F4"/>
    <mergeCell ref="C6:F6"/>
    <mergeCell ref="C15:F15"/>
    <mergeCell ref="C38:F38"/>
    <mergeCell ref="C40:F40"/>
  </mergeCells>
  <hyperlinks>
    <hyperlink ref="D68" r:id="rId1" display="https://podminky.urs.cz/item/CS_URS_2022_01/031203000"/>
    <hyperlink ref="D70" r:id="rId2" display="https://podminky.urs.cz/item/CS_URS_2022_01/032903000"/>
    <hyperlink ref="D72" r:id="rId3" display="https://podminky.urs.cz/item/CS_URS_2022_01/033103000"/>
    <hyperlink ref="D74" r:id="rId4" display="https://podminky.urs.cz/item/CS_URS_2022_01/034303000"/>
    <hyperlink ref="D76" r:id="rId5" display="https://podminky.urs.cz/item/CS_URS_2022_01/039103000"/>
    <hyperlink ref="D78" r:id="rId6" display="https://podminky.urs.cz/item/CS_URS_2022_01/039203000"/>
  </hyperlink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7"/>
  <rowBreaks count="2" manualBreakCount="2">
    <brk id="33" max="16383" man="1"/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view="pageLayout" workbookViewId="0" topLeftCell="A10">
      <selection activeCell="M29" sqref="M29"/>
    </sheetView>
  </sheetViews>
  <sheetFormatPr defaultColWidth="9.140625" defaultRowHeight="15"/>
  <cols>
    <col min="1" max="1" width="2.28125" style="0" customWidth="1"/>
    <col min="2" max="2" width="7.7109375" style="0" customWidth="1"/>
    <col min="3" max="3" width="7.57421875" style="0" customWidth="1"/>
    <col min="7" max="7" width="18.28125" style="0" customWidth="1"/>
    <col min="9" max="9" width="9.140625" style="0" customWidth="1"/>
    <col min="10" max="10" width="5.57421875" style="0" customWidth="1"/>
  </cols>
  <sheetData>
    <row r="1" spans="1:10" ht="15">
      <c r="A1" s="91"/>
      <c r="B1" s="92"/>
      <c r="C1" s="92"/>
      <c r="D1" s="92"/>
      <c r="E1" s="92"/>
      <c r="F1" s="92"/>
      <c r="G1" s="92"/>
      <c r="H1" s="92"/>
      <c r="I1" s="92"/>
      <c r="J1" s="93"/>
    </row>
    <row r="2" spans="1:11" ht="21">
      <c r="A2" s="94"/>
      <c r="B2" s="440" t="s">
        <v>284</v>
      </c>
      <c r="C2" s="440"/>
      <c r="D2" s="440"/>
      <c r="E2" s="440"/>
      <c r="F2" s="440"/>
      <c r="G2" s="440"/>
      <c r="H2" s="440"/>
      <c r="I2" s="440"/>
      <c r="J2" s="95"/>
      <c r="K2" s="96"/>
    </row>
    <row r="3" spans="1:10" ht="16.5">
      <c r="A3" s="97"/>
      <c r="B3" s="444" t="s">
        <v>285</v>
      </c>
      <c r="C3" s="444"/>
      <c r="D3" s="444"/>
      <c r="E3" s="444"/>
      <c r="F3" s="444"/>
      <c r="G3" s="444"/>
      <c r="H3" s="444"/>
      <c r="I3" s="444"/>
      <c r="J3" s="98"/>
    </row>
    <row r="4" spans="1:10" ht="5.25" customHeight="1">
      <c r="A4" s="97"/>
      <c r="B4" s="99"/>
      <c r="C4" s="99"/>
      <c r="D4" s="99"/>
      <c r="E4" s="99"/>
      <c r="F4" s="99"/>
      <c r="G4" s="99"/>
      <c r="H4" s="99"/>
      <c r="I4" s="99"/>
      <c r="J4" s="98"/>
    </row>
    <row r="5" spans="1:10" ht="24.95" customHeight="1">
      <c r="A5" s="97"/>
      <c r="B5" s="438" t="s">
        <v>286</v>
      </c>
      <c r="C5" s="438"/>
      <c r="D5" s="438"/>
      <c r="E5" s="438"/>
      <c r="F5" s="438"/>
      <c r="G5" s="438"/>
      <c r="H5" s="438"/>
      <c r="I5" s="438"/>
      <c r="J5" s="98"/>
    </row>
    <row r="6" spans="1:10" ht="24.95" customHeight="1">
      <c r="A6" s="100"/>
      <c r="B6" s="438" t="s">
        <v>287</v>
      </c>
      <c r="C6" s="438"/>
      <c r="D6" s="438"/>
      <c r="E6" s="438"/>
      <c r="F6" s="438"/>
      <c r="G6" s="438"/>
      <c r="H6" s="438"/>
      <c r="I6" s="438"/>
      <c r="J6" s="98"/>
    </row>
    <row r="7" spans="1:10" ht="9" customHeight="1">
      <c r="A7" s="100"/>
      <c r="B7" s="101"/>
      <c r="C7" s="101"/>
      <c r="D7" s="101"/>
      <c r="E7" s="101"/>
      <c r="F7" s="101"/>
      <c r="G7" s="101"/>
      <c r="H7" s="101"/>
      <c r="I7" s="101"/>
      <c r="J7" s="98"/>
    </row>
    <row r="8" spans="1:10" ht="24.95" customHeight="1">
      <c r="A8" s="100"/>
      <c r="B8" s="438" t="s">
        <v>288</v>
      </c>
      <c r="C8" s="438"/>
      <c r="D8" s="438"/>
      <c r="E8" s="438"/>
      <c r="F8" s="438"/>
      <c r="G8" s="438"/>
      <c r="H8" s="438"/>
      <c r="I8" s="438"/>
      <c r="J8" s="98"/>
    </row>
    <row r="9" spans="1:10" ht="24.95" customHeight="1">
      <c r="A9" s="100"/>
      <c r="B9" s="101"/>
      <c r="C9" s="438" t="s">
        <v>289</v>
      </c>
      <c r="D9" s="438"/>
      <c r="E9" s="438"/>
      <c r="F9" s="438"/>
      <c r="G9" s="438"/>
      <c r="H9" s="438"/>
      <c r="I9" s="438"/>
      <c r="J9" s="98"/>
    </row>
    <row r="10" spans="1:10" ht="24.95" customHeight="1">
      <c r="A10" s="100"/>
      <c r="B10" s="102"/>
      <c r="C10" s="438" t="s">
        <v>290</v>
      </c>
      <c r="D10" s="438"/>
      <c r="E10" s="438"/>
      <c r="F10" s="438"/>
      <c r="G10" s="438"/>
      <c r="H10" s="438"/>
      <c r="I10" s="438"/>
      <c r="J10" s="98"/>
    </row>
    <row r="11" spans="1:10" ht="8.25" customHeight="1">
      <c r="A11" s="100"/>
      <c r="B11" s="102"/>
      <c r="C11" s="101"/>
      <c r="D11" s="101"/>
      <c r="E11" s="101"/>
      <c r="F11" s="101"/>
      <c r="G11" s="101"/>
      <c r="H11" s="101"/>
      <c r="I11" s="101"/>
      <c r="J11" s="98"/>
    </row>
    <row r="12" spans="1:10" ht="24.95" customHeight="1">
      <c r="A12" s="100"/>
      <c r="B12" s="102"/>
      <c r="C12" s="438" t="s">
        <v>291</v>
      </c>
      <c r="D12" s="438"/>
      <c r="E12" s="438"/>
      <c r="F12" s="438"/>
      <c r="G12" s="438"/>
      <c r="H12" s="438"/>
      <c r="I12" s="438"/>
      <c r="J12" s="98"/>
    </row>
    <row r="13" spans="1:10" ht="9" customHeight="1">
      <c r="A13" s="100"/>
      <c r="B13" s="102"/>
      <c r="C13" s="102"/>
      <c r="D13" s="102"/>
      <c r="E13" s="102"/>
      <c r="F13" s="102"/>
      <c r="G13" s="102"/>
      <c r="H13" s="102"/>
      <c r="I13" s="102"/>
      <c r="J13" s="98"/>
    </row>
    <row r="14" spans="1:10" ht="24.95" customHeight="1">
      <c r="A14" s="100"/>
      <c r="B14" s="102"/>
      <c r="C14" s="438" t="s">
        <v>292</v>
      </c>
      <c r="D14" s="438"/>
      <c r="E14" s="438"/>
      <c r="F14" s="438"/>
      <c r="G14" s="438"/>
      <c r="H14" s="438"/>
      <c r="I14" s="438"/>
      <c r="J14" s="98"/>
    </row>
    <row r="15" spans="1:10" ht="24.95" customHeight="1">
      <c r="A15" s="100"/>
      <c r="B15" s="102"/>
      <c r="C15" s="438" t="s">
        <v>293</v>
      </c>
      <c r="D15" s="438"/>
      <c r="E15" s="438"/>
      <c r="F15" s="438"/>
      <c r="G15" s="438"/>
      <c r="H15" s="438"/>
      <c r="I15" s="438"/>
      <c r="J15" s="98"/>
    </row>
    <row r="16" spans="1:10" ht="24.95" customHeight="1">
      <c r="A16" s="100"/>
      <c r="B16" s="102"/>
      <c r="C16" s="438" t="s">
        <v>294</v>
      </c>
      <c r="D16" s="438"/>
      <c r="E16" s="438"/>
      <c r="F16" s="438"/>
      <c r="G16" s="438"/>
      <c r="H16" s="438"/>
      <c r="I16" s="438"/>
      <c r="J16" s="98"/>
    </row>
    <row r="17" spans="1:10" ht="24.95" customHeight="1">
      <c r="A17" s="100"/>
      <c r="B17" s="102"/>
      <c r="C17" s="102"/>
      <c r="D17" s="104" t="s">
        <v>44</v>
      </c>
      <c r="E17" s="438" t="s">
        <v>295</v>
      </c>
      <c r="F17" s="438"/>
      <c r="G17" s="438"/>
      <c r="H17" s="438"/>
      <c r="I17" s="438"/>
      <c r="J17" s="98"/>
    </row>
    <row r="18" spans="1:10" ht="24.95" customHeight="1">
      <c r="A18" s="100"/>
      <c r="B18" s="102"/>
      <c r="C18" s="102"/>
      <c r="D18" s="104" t="s">
        <v>296</v>
      </c>
      <c r="E18" s="438" t="s">
        <v>297</v>
      </c>
      <c r="F18" s="438"/>
      <c r="G18" s="438"/>
      <c r="H18" s="438"/>
      <c r="I18" s="438"/>
      <c r="J18" s="98"/>
    </row>
    <row r="19" spans="1:10" ht="24.95" customHeight="1">
      <c r="A19" s="100"/>
      <c r="B19" s="102"/>
      <c r="C19" s="102"/>
      <c r="D19" s="104" t="s">
        <v>298</v>
      </c>
      <c r="E19" s="438" t="s">
        <v>299</v>
      </c>
      <c r="F19" s="438"/>
      <c r="G19" s="438"/>
      <c r="H19" s="438"/>
      <c r="I19" s="438"/>
      <c r="J19" s="98"/>
    </row>
    <row r="20" spans="1:10" ht="24.95" customHeight="1">
      <c r="A20" s="100"/>
      <c r="B20" s="102"/>
      <c r="C20" s="102"/>
      <c r="D20" s="104" t="s">
        <v>300</v>
      </c>
      <c r="E20" s="438" t="s">
        <v>301</v>
      </c>
      <c r="F20" s="438"/>
      <c r="G20" s="438"/>
      <c r="H20" s="438"/>
      <c r="I20" s="438"/>
      <c r="J20" s="98"/>
    </row>
    <row r="21" spans="1:10" ht="24.95" customHeight="1">
      <c r="A21" s="100"/>
      <c r="B21" s="102"/>
      <c r="C21" s="102"/>
      <c r="D21" s="104" t="s">
        <v>302</v>
      </c>
      <c r="E21" s="438" t="s">
        <v>303</v>
      </c>
      <c r="F21" s="438"/>
      <c r="G21" s="438"/>
      <c r="H21" s="438"/>
      <c r="I21" s="438"/>
      <c r="J21" s="98"/>
    </row>
    <row r="22" spans="1:10" ht="24.95" customHeight="1">
      <c r="A22" s="100"/>
      <c r="B22" s="102"/>
      <c r="C22" s="102"/>
      <c r="D22" s="104" t="s">
        <v>304</v>
      </c>
      <c r="E22" s="438" t="s">
        <v>305</v>
      </c>
      <c r="F22" s="438"/>
      <c r="G22" s="438"/>
      <c r="H22" s="438"/>
      <c r="I22" s="438"/>
      <c r="J22" s="98"/>
    </row>
    <row r="23" spans="1:10" ht="9" customHeight="1">
      <c r="A23" s="100"/>
      <c r="B23" s="102"/>
      <c r="C23" s="102"/>
      <c r="D23" s="102"/>
      <c r="E23" s="102"/>
      <c r="F23" s="102"/>
      <c r="G23" s="102"/>
      <c r="H23" s="102"/>
      <c r="I23" s="102"/>
      <c r="J23" s="98"/>
    </row>
    <row r="24" spans="1:10" ht="24.95" customHeight="1">
      <c r="A24" s="100"/>
      <c r="B24" s="438" t="s">
        <v>306</v>
      </c>
      <c r="C24" s="438"/>
      <c r="D24" s="438"/>
      <c r="E24" s="438"/>
      <c r="F24" s="438"/>
      <c r="G24" s="438"/>
      <c r="H24" s="438"/>
      <c r="I24" s="438"/>
      <c r="J24" s="98"/>
    </row>
    <row r="25" spans="1:10" ht="24.95" customHeight="1">
      <c r="A25" s="100"/>
      <c r="B25" s="438" t="s">
        <v>307</v>
      </c>
      <c r="C25" s="438"/>
      <c r="D25" s="438"/>
      <c r="E25" s="438"/>
      <c r="F25" s="438"/>
      <c r="G25" s="438"/>
      <c r="H25" s="438"/>
      <c r="I25" s="438"/>
      <c r="J25" s="98"/>
    </row>
    <row r="26" spans="1:10" ht="24.95" customHeight="1">
      <c r="A26" s="100"/>
      <c r="B26" s="101"/>
      <c r="C26" s="438" t="s">
        <v>308</v>
      </c>
      <c r="D26" s="438"/>
      <c r="E26" s="438"/>
      <c r="F26" s="438"/>
      <c r="G26" s="438"/>
      <c r="H26" s="438"/>
      <c r="I26" s="438"/>
      <c r="J26" s="98"/>
    </row>
    <row r="27" spans="1:10" ht="24.95" customHeight="1">
      <c r="A27" s="100"/>
      <c r="B27" s="102"/>
      <c r="C27" s="438" t="s">
        <v>309</v>
      </c>
      <c r="D27" s="438"/>
      <c r="E27" s="438"/>
      <c r="F27" s="438"/>
      <c r="G27" s="438"/>
      <c r="H27" s="438"/>
      <c r="I27" s="438"/>
      <c r="J27" s="98"/>
    </row>
    <row r="28" spans="1:10" ht="9.95" customHeight="1">
      <c r="A28" s="100"/>
      <c r="B28" s="102"/>
      <c r="C28" s="102"/>
      <c r="D28" s="102"/>
      <c r="E28" s="102"/>
      <c r="F28" s="102"/>
      <c r="G28" s="102"/>
      <c r="H28" s="102"/>
      <c r="I28" s="102"/>
      <c r="J28" s="98"/>
    </row>
    <row r="29" spans="1:10" ht="24.95" customHeight="1">
      <c r="A29" s="100"/>
      <c r="B29" s="102"/>
      <c r="C29" s="438" t="s">
        <v>310</v>
      </c>
      <c r="D29" s="438"/>
      <c r="E29" s="438"/>
      <c r="F29" s="438"/>
      <c r="G29" s="438"/>
      <c r="H29" s="438"/>
      <c r="I29" s="438"/>
      <c r="J29" s="98"/>
    </row>
    <row r="30" spans="1:10" ht="24.95" customHeight="1">
      <c r="A30" s="100"/>
      <c r="B30" s="102"/>
      <c r="C30" s="438" t="s">
        <v>311</v>
      </c>
      <c r="D30" s="438"/>
      <c r="E30" s="438"/>
      <c r="F30" s="438"/>
      <c r="G30" s="438"/>
      <c r="H30" s="438"/>
      <c r="I30" s="438"/>
      <c r="J30" s="98"/>
    </row>
    <row r="31" spans="1:10" ht="9.95" customHeight="1">
      <c r="A31" s="100"/>
      <c r="B31" s="102"/>
      <c r="C31" s="102"/>
      <c r="D31" s="102"/>
      <c r="E31" s="102"/>
      <c r="F31" s="102"/>
      <c r="G31" s="102"/>
      <c r="H31" s="102"/>
      <c r="I31" s="102"/>
      <c r="J31" s="98"/>
    </row>
    <row r="32" spans="1:10" ht="24.95" customHeight="1">
      <c r="A32" s="100"/>
      <c r="B32" s="102"/>
      <c r="C32" s="438" t="s">
        <v>312</v>
      </c>
      <c r="D32" s="438"/>
      <c r="E32" s="438"/>
      <c r="F32" s="438"/>
      <c r="G32" s="438"/>
      <c r="H32" s="438"/>
      <c r="I32" s="438"/>
      <c r="J32" s="98"/>
    </row>
    <row r="33" spans="1:10" ht="24.95" customHeight="1">
      <c r="A33" s="100"/>
      <c r="B33" s="102"/>
      <c r="C33" s="438" t="s">
        <v>313</v>
      </c>
      <c r="D33" s="438"/>
      <c r="E33" s="438"/>
      <c r="F33" s="438"/>
      <c r="G33" s="438"/>
      <c r="H33" s="438"/>
      <c r="I33" s="438"/>
      <c r="J33" s="98"/>
    </row>
    <row r="34" spans="1:10" ht="24.95" customHeight="1">
      <c r="A34" s="100"/>
      <c r="B34" s="102"/>
      <c r="C34" s="438" t="s">
        <v>314</v>
      </c>
      <c r="D34" s="438"/>
      <c r="E34" s="438"/>
      <c r="F34" s="438"/>
      <c r="G34" s="438"/>
      <c r="H34" s="438"/>
      <c r="I34" s="438"/>
      <c r="J34" s="98"/>
    </row>
    <row r="35" spans="1:10" ht="24.95" customHeight="1">
      <c r="A35" s="100"/>
      <c r="B35" s="102"/>
      <c r="C35" s="101"/>
      <c r="D35" s="103" t="s">
        <v>62</v>
      </c>
      <c r="E35" s="101"/>
      <c r="F35" s="438" t="s">
        <v>315</v>
      </c>
      <c r="G35" s="438"/>
      <c r="H35" s="438"/>
      <c r="I35" s="438"/>
      <c r="J35" s="98"/>
    </row>
    <row r="36" spans="1:10" ht="24.95" customHeight="1">
      <c r="A36" s="100"/>
      <c r="B36" s="102"/>
      <c r="C36" s="101"/>
      <c r="D36" s="103" t="s">
        <v>316</v>
      </c>
      <c r="E36" s="101"/>
      <c r="F36" s="438" t="s">
        <v>317</v>
      </c>
      <c r="G36" s="438"/>
      <c r="H36" s="438"/>
      <c r="I36" s="438"/>
      <c r="J36" s="98"/>
    </row>
    <row r="37" spans="1:10" ht="24.95" customHeight="1">
      <c r="A37" s="100"/>
      <c r="B37" s="102"/>
      <c r="C37" s="101"/>
      <c r="D37" s="103" t="s">
        <v>37</v>
      </c>
      <c r="E37" s="101"/>
      <c r="F37" s="438" t="s">
        <v>318</v>
      </c>
      <c r="G37" s="438"/>
      <c r="H37" s="438"/>
      <c r="I37" s="438"/>
      <c r="J37" s="98"/>
    </row>
    <row r="38" spans="1:10" ht="24.95" customHeight="1">
      <c r="A38" s="100"/>
      <c r="B38" s="102"/>
      <c r="C38" s="101"/>
      <c r="D38" s="103" t="s">
        <v>38</v>
      </c>
      <c r="E38" s="101"/>
      <c r="F38" s="438" t="s">
        <v>319</v>
      </c>
      <c r="G38" s="438"/>
      <c r="H38" s="438"/>
      <c r="I38" s="438"/>
      <c r="J38" s="98"/>
    </row>
    <row r="39" spans="1:10" ht="24.95" customHeight="1">
      <c r="A39" s="100"/>
      <c r="B39" s="102"/>
      <c r="C39" s="101"/>
      <c r="D39" s="103" t="s">
        <v>63</v>
      </c>
      <c r="E39" s="101"/>
      <c r="F39" s="438" t="s">
        <v>320</v>
      </c>
      <c r="G39" s="438"/>
      <c r="H39" s="438"/>
      <c r="I39" s="438"/>
      <c r="J39" s="98"/>
    </row>
    <row r="40" spans="1:10" ht="24.95" customHeight="1">
      <c r="A40" s="100"/>
      <c r="B40" s="102"/>
      <c r="C40" s="101"/>
      <c r="D40" s="103" t="s">
        <v>64</v>
      </c>
      <c r="E40" s="101"/>
      <c r="F40" s="438" t="s">
        <v>321</v>
      </c>
      <c r="G40" s="438"/>
      <c r="H40" s="438"/>
      <c r="I40" s="438"/>
      <c r="J40" s="98"/>
    </row>
    <row r="41" spans="1:10" ht="24.95" customHeight="1">
      <c r="A41" s="100"/>
      <c r="B41" s="102"/>
      <c r="C41" s="101"/>
      <c r="D41" s="103" t="s">
        <v>322</v>
      </c>
      <c r="E41" s="101"/>
      <c r="F41" s="438" t="s">
        <v>323</v>
      </c>
      <c r="G41" s="438"/>
      <c r="H41" s="438"/>
      <c r="I41" s="438"/>
      <c r="J41" s="98"/>
    </row>
    <row r="42" spans="1:10" ht="24.95" customHeight="1">
      <c r="A42" s="100"/>
      <c r="B42" s="102"/>
      <c r="C42" s="101"/>
      <c r="D42" s="103"/>
      <c r="E42" s="101"/>
      <c r="F42" s="438" t="s">
        <v>324</v>
      </c>
      <c r="G42" s="438"/>
      <c r="H42" s="438"/>
      <c r="I42" s="438"/>
      <c r="J42" s="98"/>
    </row>
    <row r="43" spans="1:10" ht="24.95" customHeight="1">
      <c r="A43" s="100"/>
      <c r="B43" s="102"/>
      <c r="C43" s="101"/>
      <c r="D43" s="103" t="s">
        <v>325</v>
      </c>
      <c r="E43" s="101"/>
      <c r="F43" s="438" t="s">
        <v>326</v>
      </c>
      <c r="G43" s="438"/>
      <c r="H43" s="438"/>
      <c r="I43" s="438"/>
      <c r="J43" s="98"/>
    </row>
    <row r="44" spans="1:10" ht="24.95" customHeight="1">
      <c r="A44" s="100"/>
      <c r="B44" s="102"/>
      <c r="C44" s="101"/>
      <c r="D44" s="103" t="s">
        <v>66</v>
      </c>
      <c r="E44" s="101"/>
      <c r="F44" s="438" t="s">
        <v>327</v>
      </c>
      <c r="G44" s="438"/>
      <c r="H44" s="438"/>
      <c r="I44" s="438"/>
      <c r="J44" s="98"/>
    </row>
    <row r="45" spans="1:10" ht="9.95" customHeight="1">
      <c r="A45" s="100"/>
      <c r="B45" s="102"/>
      <c r="C45" s="101"/>
      <c r="D45" s="101"/>
      <c r="E45" s="101"/>
      <c r="F45" s="101"/>
      <c r="G45" s="101"/>
      <c r="H45" s="101"/>
      <c r="I45" s="101"/>
      <c r="J45" s="98"/>
    </row>
    <row r="46" spans="1:10" ht="24.95" customHeight="1">
      <c r="A46" s="100"/>
      <c r="B46" s="102"/>
      <c r="C46" s="438" t="s">
        <v>328</v>
      </c>
      <c r="D46" s="438"/>
      <c r="E46" s="438"/>
      <c r="F46" s="438"/>
      <c r="G46" s="438"/>
      <c r="H46" s="438"/>
      <c r="I46" s="438"/>
      <c r="J46" s="98"/>
    </row>
    <row r="47" spans="1:10" ht="24.95" customHeight="1">
      <c r="A47" s="100"/>
      <c r="B47" s="102"/>
      <c r="C47" s="102"/>
      <c r="D47" s="438" t="s">
        <v>329</v>
      </c>
      <c r="E47" s="438"/>
      <c r="F47" s="438"/>
      <c r="G47" s="438"/>
      <c r="H47" s="438"/>
      <c r="I47" s="438"/>
      <c r="J47" s="98"/>
    </row>
    <row r="48" spans="1:10" ht="24.95" customHeight="1">
      <c r="A48" s="100"/>
      <c r="B48" s="102"/>
      <c r="C48" s="102"/>
      <c r="D48" s="438" t="s">
        <v>330</v>
      </c>
      <c r="E48" s="438"/>
      <c r="F48" s="438"/>
      <c r="G48" s="438"/>
      <c r="H48" s="438"/>
      <c r="I48" s="438"/>
      <c r="J48" s="98"/>
    </row>
    <row r="49" spans="1:10" ht="24.95" customHeight="1">
      <c r="A49" s="100"/>
      <c r="B49" s="102"/>
      <c r="C49" s="102"/>
      <c r="D49" s="438" t="s">
        <v>331</v>
      </c>
      <c r="E49" s="438"/>
      <c r="F49" s="438"/>
      <c r="G49" s="438"/>
      <c r="H49" s="438"/>
      <c r="I49" s="438"/>
      <c r="J49" s="98"/>
    </row>
    <row r="50" spans="1:10" ht="24.95" customHeight="1">
      <c r="A50" s="100"/>
      <c r="B50" s="102"/>
      <c r="C50" s="438" t="s">
        <v>332</v>
      </c>
      <c r="D50" s="438"/>
      <c r="E50" s="438"/>
      <c r="F50" s="438"/>
      <c r="G50" s="438"/>
      <c r="H50" s="438"/>
      <c r="I50" s="438"/>
      <c r="J50" s="98"/>
    </row>
    <row r="51" spans="1:10" ht="24.95" customHeight="1">
      <c r="A51" s="97"/>
      <c r="B51" s="444" t="s">
        <v>333</v>
      </c>
      <c r="C51" s="444"/>
      <c r="D51" s="444"/>
      <c r="E51" s="444"/>
      <c r="F51" s="444"/>
      <c r="G51" s="444"/>
      <c r="H51" s="444"/>
      <c r="I51" s="444"/>
      <c r="J51" s="98"/>
    </row>
    <row r="52" spans="1:10" ht="9.95" customHeight="1">
      <c r="A52" s="97"/>
      <c r="B52" s="99"/>
      <c r="C52" s="99"/>
      <c r="D52" s="99"/>
      <c r="E52" s="99"/>
      <c r="F52" s="99"/>
      <c r="G52" s="99"/>
      <c r="H52" s="99"/>
      <c r="I52" s="99"/>
      <c r="J52" s="98"/>
    </row>
    <row r="53" spans="1:10" ht="24.95" customHeight="1">
      <c r="A53" s="97"/>
      <c r="B53" s="438" t="s">
        <v>334</v>
      </c>
      <c r="C53" s="438"/>
      <c r="D53" s="438"/>
      <c r="E53" s="438"/>
      <c r="F53" s="438"/>
      <c r="G53" s="438"/>
      <c r="H53" s="438"/>
      <c r="I53" s="438"/>
      <c r="J53" s="98"/>
    </row>
    <row r="54" spans="1:10" ht="24.95" customHeight="1">
      <c r="A54" s="97"/>
      <c r="B54" s="438" t="s">
        <v>335</v>
      </c>
      <c r="C54" s="438"/>
      <c r="D54" s="438"/>
      <c r="E54" s="438"/>
      <c r="F54" s="438"/>
      <c r="G54" s="438"/>
      <c r="H54" s="438"/>
      <c r="I54" s="438"/>
      <c r="J54" s="98"/>
    </row>
    <row r="55" spans="1:10" ht="9.95" customHeight="1">
      <c r="A55" s="97"/>
      <c r="B55" s="101"/>
      <c r="C55" s="101"/>
      <c r="D55" s="101"/>
      <c r="E55" s="101"/>
      <c r="F55" s="101"/>
      <c r="G55" s="101"/>
      <c r="H55" s="101"/>
      <c r="I55" s="101"/>
      <c r="J55" s="98"/>
    </row>
    <row r="56" spans="1:10" ht="24.95" customHeight="1">
      <c r="A56" s="97"/>
      <c r="B56" s="438" t="s">
        <v>336</v>
      </c>
      <c r="C56" s="438"/>
      <c r="D56" s="438"/>
      <c r="E56" s="438"/>
      <c r="F56" s="438"/>
      <c r="G56" s="438"/>
      <c r="H56" s="438"/>
      <c r="I56" s="438"/>
      <c r="J56" s="98"/>
    </row>
    <row r="57" spans="1:10" ht="24.95" customHeight="1">
      <c r="A57" s="97"/>
      <c r="B57" s="102"/>
      <c r="C57" s="438" t="s">
        <v>337</v>
      </c>
      <c r="D57" s="438"/>
      <c r="E57" s="438"/>
      <c r="F57" s="438"/>
      <c r="G57" s="438"/>
      <c r="H57" s="438"/>
      <c r="I57" s="438"/>
      <c r="J57" s="98"/>
    </row>
    <row r="58" spans="1:10" ht="24.95" customHeight="1">
      <c r="A58" s="97"/>
      <c r="B58" s="102"/>
      <c r="C58" s="438" t="s">
        <v>338</v>
      </c>
      <c r="D58" s="438"/>
      <c r="E58" s="438"/>
      <c r="F58" s="438"/>
      <c r="G58" s="438"/>
      <c r="H58" s="438"/>
      <c r="I58" s="438"/>
      <c r="J58" s="98"/>
    </row>
    <row r="59" spans="1:10" ht="24.95" customHeight="1">
      <c r="A59" s="97"/>
      <c r="B59" s="102"/>
      <c r="C59" s="438" t="s">
        <v>339</v>
      </c>
      <c r="D59" s="438"/>
      <c r="E59" s="438"/>
      <c r="F59" s="438"/>
      <c r="G59" s="438"/>
      <c r="H59" s="438"/>
      <c r="I59" s="438"/>
      <c r="J59" s="98"/>
    </row>
    <row r="60" spans="1:10" ht="24.95" customHeight="1">
      <c r="A60" s="97"/>
      <c r="B60" s="102"/>
      <c r="C60" s="438" t="s">
        <v>340</v>
      </c>
      <c r="D60" s="438"/>
      <c r="E60" s="438"/>
      <c r="F60" s="438"/>
      <c r="G60" s="438"/>
      <c r="H60" s="438"/>
      <c r="I60" s="438"/>
      <c r="J60" s="98"/>
    </row>
    <row r="61" spans="1:10" ht="24.95" customHeight="1">
      <c r="A61" s="97"/>
      <c r="B61" s="102"/>
      <c r="C61" s="441" t="s">
        <v>341</v>
      </c>
      <c r="D61" s="441"/>
      <c r="E61" s="441"/>
      <c r="F61" s="441"/>
      <c r="G61" s="441"/>
      <c r="H61" s="441"/>
      <c r="I61" s="441"/>
      <c r="J61" s="98"/>
    </row>
    <row r="62" spans="1:10" ht="24.95" customHeight="1">
      <c r="A62" s="97"/>
      <c r="B62" s="102"/>
      <c r="C62" s="438" t="s">
        <v>342</v>
      </c>
      <c r="D62" s="438"/>
      <c r="E62" s="438"/>
      <c r="F62" s="438"/>
      <c r="G62" s="438"/>
      <c r="H62" s="438"/>
      <c r="I62" s="438"/>
      <c r="J62" s="98"/>
    </row>
    <row r="63" spans="1:10" ht="9.95" customHeight="1">
      <c r="A63" s="97"/>
      <c r="B63" s="102"/>
      <c r="C63" s="102"/>
      <c r="D63" s="105"/>
      <c r="E63" s="102"/>
      <c r="F63" s="102"/>
      <c r="G63" s="102"/>
      <c r="H63" s="102"/>
      <c r="I63" s="102"/>
      <c r="J63" s="98"/>
    </row>
    <row r="64" spans="1:10" ht="24.95" customHeight="1">
      <c r="A64" s="97"/>
      <c r="B64" s="102"/>
      <c r="C64" s="438" t="s">
        <v>343</v>
      </c>
      <c r="D64" s="438"/>
      <c r="E64" s="438"/>
      <c r="F64" s="438"/>
      <c r="G64" s="438"/>
      <c r="H64" s="438"/>
      <c r="I64" s="438"/>
      <c r="J64" s="98"/>
    </row>
    <row r="65" spans="1:10" ht="24.95" customHeight="1">
      <c r="A65" s="97"/>
      <c r="B65" s="102"/>
      <c r="C65" s="441" t="s">
        <v>344</v>
      </c>
      <c r="D65" s="441"/>
      <c r="E65" s="441"/>
      <c r="F65" s="441"/>
      <c r="G65" s="441"/>
      <c r="H65" s="441"/>
      <c r="I65" s="441"/>
      <c r="J65" s="98"/>
    </row>
    <row r="66" spans="1:10" ht="24.95" customHeight="1">
      <c r="A66" s="97"/>
      <c r="B66" s="102"/>
      <c r="C66" s="438" t="s">
        <v>345</v>
      </c>
      <c r="D66" s="438"/>
      <c r="E66" s="438"/>
      <c r="F66" s="438"/>
      <c r="G66" s="438"/>
      <c r="H66" s="438"/>
      <c r="I66" s="438"/>
      <c r="J66" s="98"/>
    </row>
    <row r="67" spans="1:10" ht="24.95" customHeight="1">
      <c r="A67" s="97"/>
      <c r="B67" s="102"/>
      <c r="C67" s="438" t="s">
        <v>346</v>
      </c>
      <c r="D67" s="438"/>
      <c r="E67" s="438"/>
      <c r="F67" s="438"/>
      <c r="G67" s="438"/>
      <c r="H67" s="438"/>
      <c r="I67" s="438"/>
      <c r="J67" s="98"/>
    </row>
    <row r="68" spans="1:10" ht="24.95" customHeight="1">
      <c r="A68" s="97"/>
      <c r="B68" s="102"/>
      <c r="C68" s="438" t="s">
        <v>347</v>
      </c>
      <c r="D68" s="438"/>
      <c r="E68" s="438"/>
      <c r="F68" s="438"/>
      <c r="G68" s="438"/>
      <c r="H68" s="438"/>
      <c r="I68" s="438"/>
      <c r="J68" s="98"/>
    </row>
    <row r="69" spans="1:10" ht="24.95" customHeight="1">
      <c r="A69" s="97"/>
      <c r="B69" s="102"/>
      <c r="C69" s="438" t="s">
        <v>348</v>
      </c>
      <c r="D69" s="438"/>
      <c r="E69" s="438"/>
      <c r="F69" s="438"/>
      <c r="G69" s="438"/>
      <c r="H69" s="438"/>
      <c r="I69" s="438"/>
      <c r="J69" s="98"/>
    </row>
    <row r="70" spans="1:10" ht="9.95" customHeight="1">
      <c r="A70" s="106"/>
      <c r="B70" s="107"/>
      <c r="C70" s="107"/>
      <c r="D70" s="107"/>
      <c r="E70" s="107"/>
      <c r="F70" s="107"/>
      <c r="G70" s="107"/>
      <c r="H70" s="107"/>
      <c r="I70" s="107"/>
      <c r="J70" s="108"/>
    </row>
    <row r="71" spans="1:10" ht="24.9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</row>
    <row r="72" spans="1:10" ht="24.9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</row>
    <row r="73" spans="1:10" ht="9.95" customHeight="1">
      <c r="A73" s="110"/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4.95" customHeight="1">
      <c r="A74" s="113"/>
      <c r="B74" s="439" t="s">
        <v>349</v>
      </c>
      <c r="C74" s="439"/>
      <c r="D74" s="439"/>
      <c r="E74" s="439"/>
      <c r="F74" s="439"/>
      <c r="G74" s="439"/>
      <c r="H74" s="439"/>
      <c r="I74" s="439"/>
      <c r="J74" s="114"/>
    </row>
    <row r="75" spans="1:10" ht="24.95" customHeight="1">
      <c r="A75" s="113"/>
      <c r="B75" s="115" t="s">
        <v>350</v>
      </c>
      <c r="C75" s="115"/>
      <c r="D75" s="115"/>
      <c r="E75" s="115" t="s">
        <v>351</v>
      </c>
      <c r="F75" s="116"/>
      <c r="G75" s="115" t="s">
        <v>38</v>
      </c>
      <c r="H75" s="115" t="s">
        <v>41</v>
      </c>
      <c r="I75" s="115" t="s">
        <v>352</v>
      </c>
      <c r="J75" s="114"/>
    </row>
    <row r="76" spans="1:10" ht="24.95" customHeight="1">
      <c r="A76" s="113"/>
      <c r="B76" s="117" t="s">
        <v>353</v>
      </c>
      <c r="C76" s="117"/>
      <c r="D76" s="117"/>
      <c r="E76" s="118" t="s">
        <v>354</v>
      </c>
      <c r="F76" s="119"/>
      <c r="G76" s="117"/>
      <c r="H76" s="117"/>
      <c r="I76" s="117" t="s">
        <v>355</v>
      </c>
      <c r="J76" s="114"/>
    </row>
    <row r="77" spans="1:10" ht="9.95" customHeight="1">
      <c r="A77" s="113"/>
      <c r="B77" s="120"/>
      <c r="C77" s="120"/>
      <c r="D77" s="120"/>
      <c r="E77" s="120"/>
      <c r="F77" s="121"/>
      <c r="G77" s="120"/>
      <c r="H77" s="120"/>
      <c r="I77" s="120"/>
      <c r="J77" s="114"/>
    </row>
    <row r="78" spans="1:10" ht="24.95" customHeight="1">
      <c r="A78" s="113"/>
      <c r="B78" s="103" t="s">
        <v>37</v>
      </c>
      <c r="C78" s="122"/>
      <c r="D78" s="122"/>
      <c r="E78" s="123" t="s">
        <v>356</v>
      </c>
      <c r="F78" s="103"/>
      <c r="G78" s="103" t="s">
        <v>357</v>
      </c>
      <c r="H78" s="103" t="s">
        <v>358</v>
      </c>
      <c r="I78" s="103">
        <v>20</v>
      </c>
      <c r="J78" s="114"/>
    </row>
    <row r="79" spans="1:10" ht="24.95" customHeight="1">
      <c r="A79" s="113"/>
      <c r="B79" s="103" t="s">
        <v>359</v>
      </c>
      <c r="C79" s="103"/>
      <c r="D79" s="103"/>
      <c r="E79" s="123" t="s">
        <v>356</v>
      </c>
      <c r="F79" s="103"/>
      <c r="G79" s="103" t="s">
        <v>360</v>
      </c>
      <c r="H79" s="103" t="s">
        <v>358</v>
      </c>
      <c r="I79" s="103">
        <v>120</v>
      </c>
      <c r="J79" s="114"/>
    </row>
    <row r="80" spans="1:10" ht="24.95" customHeight="1">
      <c r="A80" s="124"/>
      <c r="B80" s="103" t="s">
        <v>361</v>
      </c>
      <c r="C80" s="103"/>
      <c r="D80" s="103"/>
      <c r="E80" s="123" t="s">
        <v>362</v>
      </c>
      <c r="F80" s="103"/>
      <c r="G80" s="103" t="s">
        <v>363</v>
      </c>
      <c r="H80" s="103" t="s">
        <v>358</v>
      </c>
      <c r="I80" s="103">
        <v>50</v>
      </c>
      <c r="J80" s="114"/>
    </row>
    <row r="81" spans="1:10" ht="24.95" customHeight="1">
      <c r="A81" s="124"/>
      <c r="B81" s="103" t="s">
        <v>364</v>
      </c>
      <c r="C81" s="103"/>
      <c r="D81" s="103"/>
      <c r="E81" s="123" t="s">
        <v>356</v>
      </c>
      <c r="F81" s="103"/>
      <c r="G81" s="103" t="s">
        <v>365</v>
      </c>
      <c r="H81" s="103" t="s">
        <v>366</v>
      </c>
      <c r="I81" s="103"/>
      <c r="J81" s="114"/>
    </row>
    <row r="82" spans="1:10" ht="24.95" customHeight="1">
      <c r="A82" s="124"/>
      <c r="B82" s="103" t="s">
        <v>367</v>
      </c>
      <c r="C82" s="103"/>
      <c r="D82" s="103"/>
      <c r="E82" s="123" t="s">
        <v>362</v>
      </c>
      <c r="F82" s="103"/>
      <c r="G82" s="103" t="s">
        <v>368</v>
      </c>
      <c r="H82" s="103" t="s">
        <v>358</v>
      </c>
      <c r="I82" s="103">
        <v>15</v>
      </c>
      <c r="J82" s="114"/>
    </row>
    <row r="83" spans="1:10" ht="24.95" customHeight="1">
      <c r="A83" s="124"/>
      <c r="B83" s="103" t="s">
        <v>369</v>
      </c>
      <c r="C83" s="103"/>
      <c r="D83" s="103"/>
      <c r="E83" s="123" t="s">
        <v>362</v>
      </c>
      <c r="F83" s="103"/>
      <c r="G83" s="103" t="s">
        <v>370</v>
      </c>
      <c r="H83" s="103" t="s">
        <v>358</v>
      </c>
      <c r="I83" s="103">
        <v>15</v>
      </c>
      <c r="J83" s="114"/>
    </row>
    <row r="84" spans="1:10" ht="24.95" customHeight="1">
      <c r="A84" s="124"/>
      <c r="B84" s="103" t="s">
        <v>371</v>
      </c>
      <c r="C84" s="103"/>
      <c r="D84" s="103"/>
      <c r="E84" s="123" t="s">
        <v>362</v>
      </c>
      <c r="F84" s="103"/>
      <c r="G84" s="103" t="s">
        <v>372</v>
      </c>
      <c r="H84" s="103" t="s">
        <v>358</v>
      </c>
      <c r="I84" s="103">
        <v>20</v>
      </c>
      <c r="J84" s="114"/>
    </row>
    <row r="85" spans="1:10" ht="24.95" customHeight="1">
      <c r="A85" s="124"/>
      <c r="B85" s="103" t="s">
        <v>373</v>
      </c>
      <c r="C85" s="103"/>
      <c r="D85" s="103"/>
      <c r="E85" s="123" t="s">
        <v>362</v>
      </c>
      <c r="F85" s="103"/>
      <c r="G85" s="103" t="s">
        <v>374</v>
      </c>
      <c r="H85" s="103" t="s">
        <v>358</v>
      </c>
      <c r="I85" s="103">
        <v>20</v>
      </c>
      <c r="J85" s="114"/>
    </row>
    <row r="86" spans="1:10" ht="24.95" customHeight="1">
      <c r="A86" s="124"/>
      <c r="B86" s="103" t="s">
        <v>375</v>
      </c>
      <c r="C86" s="103"/>
      <c r="D86" s="103"/>
      <c r="E86" s="123" t="s">
        <v>362</v>
      </c>
      <c r="F86" s="103"/>
      <c r="G86" s="103" t="s">
        <v>376</v>
      </c>
      <c r="H86" s="103" t="s">
        <v>358</v>
      </c>
      <c r="I86" s="103">
        <v>50</v>
      </c>
      <c r="J86" s="114"/>
    </row>
    <row r="87" spans="1:10" ht="24.95" customHeight="1">
      <c r="A87" s="124"/>
      <c r="B87" s="103" t="s">
        <v>377</v>
      </c>
      <c r="C87" s="103"/>
      <c r="D87" s="103"/>
      <c r="E87" s="123" t="s">
        <v>362</v>
      </c>
      <c r="F87" s="103"/>
      <c r="G87" s="103" t="s">
        <v>378</v>
      </c>
      <c r="H87" s="103" t="s">
        <v>358</v>
      </c>
      <c r="I87" s="103">
        <v>20</v>
      </c>
      <c r="J87" s="114"/>
    </row>
    <row r="88" spans="1:10" ht="24.95" customHeight="1">
      <c r="A88" s="124"/>
      <c r="B88" s="103" t="s">
        <v>379</v>
      </c>
      <c r="C88" s="103"/>
      <c r="D88" s="103"/>
      <c r="E88" s="123" t="s">
        <v>362</v>
      </c>
      <c r="F88" s="103"/>
      <c r="G88" s="103" t="s">
        <v>380</v>
      </c>
      <c r="H88" s="103" t="s">
        <v>358</v>
      </c>
      <c r="I88" s="103">
        <v>20</v>
      </c>
      <c r="J88" s="114"/>
    </row>
    <row r="89" spans="1:10" ht="24.95" customHeight="1">
      <c r="A89" s="124"/>
      <c r="B89" s="103" t="s">
        <v>381</v>
      </c>
      <c r="C89" s="103"/>
      <c r="D89" s="103"/>
      <c r="E89" s="123" t="s">
        <v>362</v>
      </c>
      <c r="F89" s="103"/>
      <c r="G89" s="103" t="s">
        <v>382</v>
      </c>
      <c r="H89" s="103" t="s">
        <v>358</v>
      </c>
      <c r="I89" s="103">
        <v>50</v>
      </c>
      <c r="J89" s="114"/>
    </row>
    <row r="90" spans="1:10" ht="24.95" customHeight="1">
      <c r="A90" s="124"/>
      <c r="B90" s="103" t="s">
        <v>383</v>
      </c>
      <c r="C90" s="103"/>
      <c r="D90" s="103"/>
      <c r="E90" s="123" t="s">
        <v>362</v>
      </c>
      <c r="F90" s="103"/>
      <c r="G90" s="103" t="s">
        <v>383</v>
      </c>
      <c r="H90" s="103" t="s">
        <v>358</v>
      </c>
      <c r="I90" s="103">
        <v>50</v>
      </c>
      <c r="J90" s="114"/>
    </row>
    <row r="91" spans="1:10" ht="24.95" customHeight="1">
      <c r="A91" s="124"/>
      <c r="B91" s="103" t="s">
        <v>384</v>
      </c>
      <c r="C91" s="103"/>
      <c r="D91" s="103"/>
      <c r="E91" s="123" t="s">
        <v>362</v>
      </c>
      <c r="F91" s="103"/>
      <c r="G91" s="103" t="s">
        <v>385</v>
      </c>
      <c r="H91" s="103" t="s">
        <v>358</v>
      </c>
      <c r="I91" s="103">
        <v>255</v>
      </c>
      <c r="J91" s="114"/>
    </row>
    <row r="92" spans="1:10" ht="24.95" customHeight="1">
      <c r="A92" s="124"/>
      <c r="B92" s="103" t="s">
        <v>386</v>
      </c>
      <c r="C92" s="103"/>
      <c r="D92" s="103"/>
      <c r="E92" s="123" t="s">
        <v>356</v>
      </c>
      <c r="F92" s="103"/>
      <c r="G92" s="103" t="s">
        <v>387</v>
      </c>
      <c r="H92" s="103" t="s">
        <v>388</v>
      </c>
      <c r="I92" s="103"/>
      <c r="J92" s="114"/>
    </row>
    <row r="93" spans="1:10" ht="24.95" customHeight="1">
      <c r="A93" s="124"/>
      <c r="B93" s="103" t="s">
        <v>389</v>
      </c>
      <c r="C93" s="103"/>
      <c r="D93" s="103"/>
      <c r="E93" s="123" t="s">
        <v>356</v>
      </c>
      <c r="F93" s="103"/>
      <c r="G93" s="103" t="s">
        <v>390</v>
      </c>
      <c r="H93" s="103" t="s">
        <v>391</v>
      </c>
      <c r="I93" s="103"/>
      <c r="J93" s="114"/>
    </row>
    <row r="94" spans="1:10" ht="24.95" customHeight="1">
      <c r="A94" s="124"/>
      <c r="B94" s="103" t="s">
        <v>392</v>
      </c>
      <c r="C94" s="103"/>
      <c r="D94" s="103"/>
      <c r="E94" s="123" t="s">
        <v>356</v>
      </c>
      <c r="F94" s="103"/>
      <c r="G94" s="103" t="s">
        <v>392</v>
      </c>
      <c r="H94" s="103" t="s">
        <v>391</v>
      </c>
      <c r="I94" s="103"/>
      <c r="J94" s="114"/>
    </row>
    <row r="95" spans="1:10" ht="24.95" customHeight="1">
      <c r="A95" s="124"/>
      <c r="B95" s="103" t="s">
        <v>23</v>
      </c>
      <c r="C95" s="103"/>
      <c r="D95" s="103"/>
      <c r="E95" s="123" t="s">
        <v>356</v>
      </c>
      <c r="F95" s="103"/>
      <c r="G95" s="103" t="s">
        <v>393</v>
      </c>
      <c r="H95" s="103" t="s">
        <v>391</v>
      </c>
      <c r="I95" s="103"/>
      <c r="J95" s="114"/>
    </row>
    <row r="96" spans="1:10" ht="24.95" customHeight="1">
      <c r="A96" s="124"/>
      <c r="B96" s="103" t="s">
        <v>33</v>
      </c>
      <c r="C96" s="103"/>
      <c r="D96" s="103"/>
      <c r="E96" s="123" t="s">
        <v>356</v>
      </c>
      <c r="F96" s="103"/>
      <c r="G96" s="103" t="s">
        <v>394</v>
      </c>
      <c r="H96" s="103" t="s">
        <v>391</v>
      </c>
      <c r="I96" s="103"/>
      <c r="J96" s="114"/>
    </row>
    <row r="97" spans="1:10" ht="9.95" customHeight="1">
      <c r="A97" s="125"/>
      <c r="B97" s="126"/>
      <c r="C97" s="126"/>
      <c r="D97" s="126"/>
      <c r="E97" s="126"/>
      <c r="F97" s="126"/>
      <c r="G97" s="126"/>
      <c r="H97" s="126"/>
      <c r="I97" s="126"/>
      <c r="J97" s="127"/>
    </row>
    <row r="98" spans="1:10" ht="9.95" customHeight="1">
      <c r="A98" s="128"/>
      <c r="B98" s="129"/>
      <c r="C98" s="129"/>
      <c r="D98" s="129"/>
      <c r="E98" s="129"/>
      <c r="F98" s="129"/>
      <c r="G98" s="129"/>
      <c r="H98" s="129"/>
      <c r="I98" s="129"/>
      <c r="J98" s="128"/>
    </row>
    <row r="99" spans="1:10" ht="9.9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</row>
    <row r="100" spans="1:10" ht="9.95" customHeight="1">
      <c r="A100" s="110"/>
      <c r="B100" s="111"/>
      <c r="C100" s="111"/>
      <c r="D100" s="111"/>
      <c r="E100" s="111"/>
      <c r="F100" s="111"/>
      <c r="G100" s="111"/>
      <c r="H100" s="111"/>
      <c r="I100" s="111"/>
      <c r="J100" s="112"/>
    </row>
    <row r="101" spans="1:10" ht="24.95" customHeight="1">
      <c r="A101" s="113"/>
      <c r="B101" s="439" t="s">
        <v>395</v>
      </c>
      <c r="C101" s="439"/>
      <c r="D101" s="439"/>
      <c r="E101" s="439"/>
      <c r="F101" s="439"/>
      <c r="G101" s="439"/>
      <c r="H101" s="439"/>
      <c r="I101" s="439"/>
      <c r="J101" s="114"/>
    </row>
    <row r="102" spans="1:10" ht="24.95" customHeight="1">
      <c r="A102" s="113"/>
      <c r="B102" s="115" t="s">
        <v>350</v>
      </c>
      <c r="C102" s="115"/>
      <c r="D102" s="115"/>
      <c r="E102" s="115" t="s">
        <v>351</v>
      </c>
      <c r="F102" s="116"/>
      <c r="G102" s="115" t="s">
        <v>38</v>
      </c>
      <c r="H102" s="115" t="s">
        <v>41</v>
      </c>
      <c r="I102" s="115" t="s">
        <v>352</v>
      </c>
      <c r="J102" s="114"/>
    </row>
    <row r="103" spans="1:10" ht="24.95" customHeight="1">
      <c r="A103" s="113"/>
      <c r="B103" s="117" t="s">
        <v>353</v>
      </c>
      <c r="C103" s="117"/>
      <c r="D103" s="117"/>
      <c r="E103" s="118" t="s">
        <v>354</v>
      </c>
      <c r="F103" s="119"/>
      <c r="G103" s="117"/>
      <c r="H103" s="117"/>
      <c r="I103" s="117" t="s">
        <v>355</v>
      </c>
      <c r="J103" s="114"/>
    </row>
    <row r="104" spans="1:10" ht="9.95" customHeight="1">
      <c r="A104" s="113"/>
      <c r="B104" s="115"/>
      <c r="C104" s="115"/>
      <c r="D104" s="115"/>
      <c r="E104" s="115"/>
      <c r="F104" s="116"/>
      <c r="G104" s="115"/>
      <c r="H104" s="115"/>
      <c r="I104" s="115"/>
      <c r="J104" s="114"/>
    </row>
    <row r="105" spans="1:10" ht="24.95" customHeight="1">
      <c r="A105" s="113"/>
      <c r="B105" s="103" t="s">
        <v>37</v>
      </c>
      <c r="C105" s="122"/>
      <c r="D105" s="122"/>
      <c r="E105" s="123" t="s">
        <v>356</v>
      </c>
      <c r="F105" s="103"/>
      <c r="G105" s="103" t="s">
        <v>396</v>
      </c>
      <c r="H105" s="103" t="s">
        <v>358</v>
      </c>
      <c r="I105" s="103">
        <v>20</v>
      </c>
      <c r="J105" s="114"/>
    </row>
    <row r="106" spans="1:10" ht="24.95" customHeight="1">
      <c r="A106" s="113"/>
      <c r="B106" s="103" t="s">
        <v>359</v>
      </c>
      <c r="C106" s="103"/>
      <c r="D106" s="103"/>
      <c r="E106" s="123" t="s">
        <v>356</v>
      </c>
      <c r="F106" s="103"/>
      <c r="G106" s="103" t="s">
        <v>396</v>
      </c>
      <c r="H106" s="103" t="s">
        <v>358</v>
      </c>
      <c r="I106" s="103">
        <v>120</v>
      </c>
      <c r="J106" s="114"/>
    </row>
    <row r="107" spans="1:10" ht="24.95" customHeight="1">
      <c r="A107" s="124"/>
      <c r="B107" s="103" t="s">
        <v>361</v>
      </c>
      <c r="C107" s="103"/>
      <c r="D107" s="103"/>
      <c r="E107" s="123" t="s">
        <v>362</v>
      </c>
      <c r="F107" s="103"/>
      <c r="G107" s="103" t="s">
        <v>396</v>
      </c>
      <c r="H107" s="103" t="s">
        <v>358</v>
      </c>
      <c r="I107" s="103">
        <v>50</v>
      </c>
      <c r="J107" s="114"/>
    </row>
    <row r="108" spans="1:10" ht="24.95" customHeight="1">
      <c r="A108" s="124"/>
      <c r="B108" s="103" t="s">
        <v>364</v>
      </c>
      <c r="C108" s="103"/>
      <c r="D108" s="103"/>
      <c r="E108" s="123" t="s">
        <v>356</v>
      </c>
      <c r="F108" s="103"/>
      <c r="G108" s="103" t="s">
        <v>396</v>
      </c>
      <c r="H108" s="103" t="s">
        <v>366</v>
      </c>
      <c r="I108" s="103"/>
      <c r="J108" s="114"/>
    </row>
    <row r="109" spans="1:10" ht="24.95" customHeight="1">
      <c r="A109" s="124"/>
      <c r="B109" s="103" t="s">
        <v>375</v>
      </c>
      <c r="C109" s="103"/>
      <c r="D109" s="103"/>
      <c r="E109" s="123" t="s">
        <v>362</v>
      </c>
      <c r="F109" s="103"/>
      <c r="G109" s="103" t="s">
        <v>396</v>
      </c>
      <c r="H109" s="103" t="s">
        <v>358</v>
      </c>
      <c r="I109" s="103">
        <v>50</v>
      </c>
      <c r="J109" s="114"/>
    </row>
    <row r="110" spans="1:10" ht="24.95" customHeight="1">
      <c r="A110" s="124"/>
      <c r="B110" s="103" t="s">
        <v>383</v>
      </c>
      <c r="C110" s="103"/>
      <c r="D110" s="103"/>
      <c r="E110" s="123" t="s">
        <v>362</v>
      </c>
      <c r="F110" s="103"/>
      <c r="G110" s="103" t="s">
        <v>396</v>
      </c>
      <c r="H110" s="103" t="s">
        <v>358</v>
      </c>
      <c r="I110" s="103">
        <v>50</v>
      </c>
      <c r="J110" s="114"/>
    </row>
    <row r="111" spans="1:10" ht="24.95" customHeight="1">
      <c r="A111" s="124"/>
      <c r="B111" s="103" t="s">
        <v>381</v>
      </c>
      <c r="C111" s="103"/>
      <c r="D111" s="103"/>
      <c r="E111" s="123" t="s">
        <v>362</v>
      </c>
      <c r="F111" s="103"/>
      <c r="G111" s="103" t="s">
        <v>396</v>
      </c>
      <c r="H111" s="103" t="s">
        <v>358</v>
      </c>
      <c r="I111" s="103">
        <v>50</v>
      </c>
      <c r="J111" s="114"/>
    </row>
    <row r="112" spans="1:10" ht="24.95" customHeight="1">
      <c r="A112" s="124"/>
      <c r="B112" s="103" t="s">
        <v>37</v>
      </c>
      <c r="C112" s="103"/>
      <c r="D112" s="103"/>
      <c r="E112" s="123" t="s">
        <v>356</v>
      </c>
      <c r="F112" s="103"/>
      <c r="G112" s="103" t="s">
        <v>397</v>
      </c>
      <c r="H112" s="103" t="s">
        <v>358</v>
      </c>
      <c r="I112" s="103">
        <v>20</v>
      </c>
      <c r="J112" s="114"/>
    </row>
    <row r="113" spans="1:10" ht="24.95" customHeight="1">
      <c r="A113" s="124"/>
      <c r="B113" s="103" t="s">
        <v>398</v>
      </c>
      <c r="C113" s="103"/>
      <c r="D113" s="103"/>
      <c r="E113" s="123" t="s">
        <v>356</v>
      </c>
      <c r="F113" s="103"/>
      <c r="G113" s="103" t="s">
        <v>399</v>
      </c>
      <c r="H113" s="103" t="s">
        <v>358</v>
      </c>
      <c r="I113" s="103">
        <v>120</v>
      </c>
      <c r="J113" s="114"/>
    </row>
    <row r="114" spans="1:10" ht="24.95" customHeight="1">
      <c r="A114" s="124"/>
      <c r="B114" s="103" t="s">
        <v>23</v>
      </c>
      <c r="C114" s="103"/>
      <c r="D114" s="103"/>
      <c r="E114" s="123" t="s">
        <v>356</v>
      </c>
      <c r="F114" s="103"/>
      <c r="G114" s="103" t="s">
        <v>400</v>
      </c>
      <c r="H114" s="103" t="s">
        <v>391</v>
      </c>
      <c r="I114" s="103"/>
      <c r="J114" s="114"/>
    </row>
    <row r="115" spans="1:10" ht="24.95" customHeight="1">
      <c r="A115" s="124"/>
      <c r="B115" s="103" t="s">
        <v>33</v>
      </c>
      <c r="C115" s="103"/>
      <c r="D115" s="103"/>
      <c r="E115" s="123" t="s">
        <v>356</v>
      </c>
      <c r="F115" s="103"/>
      <c r="G115" s="103" t="s">
        <v>401</v>
      </c>
      <c r="H115" s="103" t="s">
        <v>391</v>
      </c>
      <c r="I115" s="103"/>
      <c r="J115" s="114"/>
    </row>
    <row r="116" spans="1:10" ht="24.95" customHeight="1">
      <c r="A116" s="124"/>
      <c r="B116" s="103" t="s">
        <v>41</v>
      </c>
      <c r="C116" s="103"/>
      <c r="D116" s="103"/>
      <c r="E116" s="123" t="s">
        <v>356</v>
      </c>
      <c r="F116" s="103"/>
      <c r="G116" s="103" t="s">
        <v>402</v>
      </c>
      <c r="H116" s="103" t="s">
        <v>403</v>
      </c>
      <c r="I116" s="103"/>
      <c r="J116" s="114"/>
    </row>
    <row r="117" spans="1:10" ht="9.95" customHeight="1">
      <c r="A117" s="125"/>
      <c r="B117" s="130"/>
      <c r="C117" s="130"/>
      <c r="D117" s="130"/>
      <c r="E117" s="130"/>
      <c r="F117" s="130"/>
      <c r="G117" s="130"/>
      <c r="H117" s="130"/>
      <c r="I117" s="130"/>
      <c r="J117" s="127"/>
    </row>
    <row r="118" spans="1:10" ht="9.95" customHeight="1">
      <c r="A118" s="131"/>
      <c r="B118" s="132"/>
      <c r="C118" s="132"/>
      <c r="D118" s="132"/>
      <c r="E118" s="133"/>
      <c r="F118" s="132"/>
      <c r="G118" s="132"/>
      <c r="H118" s="132"/>
      <c r="I118" s="132"/>
      <c r="J118" s="131"/>
    </row>
    <row r="119" spans="1:10" ht="9.9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</row>
    <row r="120" spans="1:10" ht="9.95" customHeight="1">
      <c r="A120" s="134"/>
      <c r="B120" s="135"/>
      <c r="C120" s="135"/>
      <c r="D120" s="135"/>
      <c r="E120" s="135"/>
      <c r="F120" s="135"/>
      <c r="G120" s="135"/>
      <c r="H120" s="135"/>
      <c r="I120" s="135"/>
      <c r="J120" s="136"/>
    </row>
    <row r="121" spans="1:10" ht="24.95" customHeight="1">
      <c r="A121" s="137"/>
      <c r="B121" s="440" t="s">
        <v>404</v>
      </c>
      <c r="C121" s="440"/>
      <c r="D121" s="440"/>
      <c r="E121" s="440"/>
      <c r="F121" s="440"/>
      <c r="G121" s="440"/>
      <c r="H121" s="440"/>
      <c r="I121" s="440"/>
      <c r="J121" s="138"/>
    </row>
    <row r="122" spans="1:10" ht="24.95" customHeight="1">
      <c r="A122" s="139"/>
      <c r="B122" s="115" t="s">
        <v>350</v>
      </c>
      <c r="C122" s="115"/>
      <c r="D122" s="115"/>
      <c r="E122" s="115" t="s">
        <v>351</v>
      </c>
      <c r="F122" s="116"/>
      <c r="G122" s="115" t="s">
        <v>38</v>
      </c>
      <c r="H122" s="115" t="s">
        <v>41</v>
      </c>
      <c r="I122" s="115" t="s">
        <v>352</v>
      </c>
      <c r="J122" s="140"/>
    </row>
    <row r="123" spans="1:10" ht="24.95" customHeight="1">
      <c r="A123" s="139"/>
      <c r="B123" s="117" t="s">
        <v>353</v>
      </c>
      <c r="C123" s="117"/>
      <c r="D123" s="117"/>
      <c r="E123" s="118" t="s">
        <v>354</v>
      </c>
      <c r="F123" s="119"/>
      <c r="G123" s="117"/>
      <c r="H123" s="117"/>
      <c r="I123" s="117" t="s">
        <v>355</v>
      </c>
      <c r="J123" s="140"/>
    </row>
    <row r="124" spans="1:10" ht="9.95" customHeight="1">
      <c r="A124" s="141"/>
      <c r="B124" s="120"/>
      <c r="C124" s="120"/>
      <c r="D124" s="120"/>
      <c r="E124" s="120"/>
      <c r="F124" s="121"/>
      <c r="G124" s="120"/>
      <c r="H124" s="120"/>
      <c r="I124" s="120"/>
      <c r="J124" s="142"/>
    </row>
    <row r="125" spans="1:10" ht="24.95" customHeight="1">
      <c r="A125" s="141"/>
      <c r="B125" s="103" t="s">
        <v>359</v>
      </c>
      <c r="C125" s="122"/>
      <c r="D125" s="122"/>
      <c r="E125" s="123" t="s">
        <v>356</v>
      </c>
      <c r="F125" s="103"/>
      <c r="G125" s="103" t="s">
        <v>396</v>
      </c>
      <c r="H125" s="103" t="s">
        <v>358</v>
      </c>
      <c r="I125" s="103">
        <v>120</v>
      </c>
      <c r="J125" s="143"/>
    </row>
    <row r="126" spans="1:10" ht="24.95" customHeight="1">
      <c r="A126" s="141"/>
      <c r="B126" s="103" t="s">
        <v>405</v>
      </c>
      <c r="C126" s="103"/>
      <c r="D126" s="103"/>
      <c r="E126" s="123" t="s">
        <v>356</v>
      </c>
      <c r="F126" s="103"/>
      <c r="G126" s="103" t="s">
        <v>406</v>
      </c>
      <c r="H126" s="103" t="s">
        <v>358</v>
      </c>
      <c r="I126" s="103" t="s">
        <v>407</v>
      </c>
      <c r="J126" s="143"/>
    </row>
    <row r="127" spans="1:10" ht="24.95" customHeight="1">
      <c r="A127" s="141"/>
      <c r="B127" s="103" t="s">
        <v>304</v>
      </c>
      <c r="C127" s="103"/>
      <c r="D127" s="103"/>
      <c r="E127" s="123" t="s">
        <v>356</v>
      </c>
      <c r="F127" s="103"/>
      <c r="G127" s="103" t="s">
        <v>408</v>
      </c>
      <c r="H127" s="103" t="s">
        <v>358</v>
      </c>
      <c r="I127" s="103" t="s">
        <v>407</v>
      </c>
      <c r="J127" s="143"/>
    </row>
    <row r="128" spans="1:10" ht="24.95" customHeight="1">
      <c r="A128" s="141"/>
      <c r="B128" s="103" t="s">
        <v>367</v>
      </c>
      <c r="C128" s="103"/>
      <c r="D128" s="103"/>
      <c r="E128" s="123" t="s">
        <v>362</v>
      </c>
      <c r="F128" s="103"/>
      <c r="G128" s="103" t="s">
        <v>368</v>
      </c>
      <c r="H128" s="103" t="s">
        <v>358</v>
      </c>
      <c r="I128" s="103">
        <v>15</v>
      </c>
      <c r="J128" s="143"/>
    </row>
    <row r="129" spans="1:10" ht="24.95" customHeight="1">
      <c r="A129" s="141"/>
      <c r="B129" s="103" t="s">
        <v>369</v>
      </c>
      <c r="C129" s="103"/>
      <c r="D129" s="103"/>
      <c r="E129" s="123" t="s">
        <v>362</v>
      </c>
      <c r="F129" s="103"/>
      <c r="G129" s="103" t="s">
        <v>370</v>
      </c>
      <c r="H129" s="103" t="s">
        <v>358</v>
      </c>
      <c r="I129" s="103">
        <v>15</v>
      </c>
      <c r="J129" s="143"/>
    </row>
    <row r="130" spans="1:10" ht="24.95" customHeight="1">
      <c r="A130" s="141"/>
      <c r="B130" s="103" t="s">
        <v>371</v>
      </c>
      <c r="C130" s="103"/>
      <c r="D130" s="103"/>
      <c r="E130" s="123" t="s">
        <v>362</v>
      </c>
      <c r="F130" s="103"/>
      <c r="G130" s="103" t="s">
        <v>372</v>
      </c>
      <c r="H130" s="103" t="s">
        <v>358</v>
      </c>
      <c r="I130" s="103">
        <v>20</v>
      </c>
      <c r="J130" s="143"/>
    </row>
    <row r="131" spans="1:10" ht="24.95" customHeight="1">
      <c r="A131" s="141"/>
      <c r="B131" s="103" t="s">
        <v>373</v>
      </c>
      <c r="C131" s="103"/>
      <c r="D131" s="103"/>
      <c r="E131" s="123" t="s">
        <v>362</v>
      </c>
      <c r="F131" s="103"/>
      <c r="G131" s="103" t="s">
        <v>374</v>
      </c>
      <c r="H131" s="103" t="s">
        <v>358</v>
      </c>
      <c r="I131" s="103">
        <v>20</v>
      </c>
      <c r="J131" s="143"/>
    </row>
    <row r="132" spans="1:10" ht="24.95" customHeight="1">
      <c r="A132" s="141"/>
      <c r="B132" s="103" t="s">
        <v>361</v>
      </c>
      <c r="C132" s="103"/>
      <c r="D132" s="103"/>
      <c r="E132" s="123" t="s">
        <v>362</v>
      </c>
      <c r="F132" s="103"/>
      <c r="G132" s="103" t="s">
        <v>396</v>
      </c>
      <c r="H132" s="103" t="s">
        <v>358</v>
      </c>
      <c r="I132" s="103">
        <v>50</v>
      </c>
      <c r="J132" s="143"/>
    </row>
    <row r="133" spans="1:10" ht="24.95" customHeight="1">
      <c r="A133" s="141"/>
      <c r="B133" s="103" t="s">
        <v>375</v>
      </c>
      <c r="C133" s="103"/>
      <c r="D133" s="103"/>
      <c r="E133" s="123" t="s">
        <v>362</v>
      </c>
      <c r="F133" s="103"/>
      <c r="G133" s="103" t="s">
        <v>396</v>
      </c>
      <c r="H133" s="103" t="s">
        <v>358</v>
      </c>
      <c r="I133" s="103">
        <v>50</v>
      </c>
      <c r="J133" s="143"/>
    </row>
    <row r="134" spans="1:10" ht="24.95" customHeight="1">
      <c r="A134" s="141"/>
      <c r="B134" s="103" t="s">
        <v>381</v>
      </c>
      <c r="C134" s="103"/>
      <c r="D134" s="103"/>
      <c r="E134" s="123" t="s">
        <v>362</v>
      </c>
      <c r="F134" s="103"/>
      <c r="G134" s="103" t="s">
        <v>396</v>
      </c>
      <c r="H134" s="103" t="s">
        <v>358</v>
      </c>
      <c r="I134" s="103">
        <v>50</v>
      </c>
      <c r="J134" s="143"/>
    </row>
    <row r="135" spans="1:10" ht="24.95" customHeight="1">
      <c r="A135" s="141"/>
      <c r="B135" s="103" t="s">
        <v>383</v>
      </c>
      <c r="C135" s="103"/>
      <c r="D135" s="103"/>
      <c r="E135" s="123" t="s">
        <v>362</v>
      </c>
      <c r="F135" s="103"/>
      <c r="G135" s="103" t="s">
        <v>396</v>
      </c>
      <c r="H135" s="103" t="s">
        <v>358</v>
      </c>
      <c r="I135" s="103">
        <v>50</v>
      </c>
      <c r="J135" s="143"/>
    </row>
    <row r="136" spans="1:10" ht="24.95" customHeight="1">
      <c r="A136" s="141"/>
      <c r="B136" s="103" t="s">
        <v>384</v>
      </c>
      <c r="C136" s="103"/>
      <c r="D136" s="103"/>
      <c r="E136" s="123" t="s">
        <v>362</v>
      </c>
      <c r="F136" s="103"/>
      <c r="G136" s="103" t="s">
        <v>409</v>
      </c>
      <c r="H136" s="103" t="s">
        <v>358</v>
      </c>
      <c r="I136" s="103">
        <v>255</v>
      </c>
      <c r="J136" s="143"/>
    </row>
    <row r="137" spans="1:10" ht="24.95" customHeight="1">
      <c r="A137" s="141"/>
      <c r="B137" s="103" t="s">
        <v>386</v>
      </c>
      <c r="C137" s="103"/>
      <c r="D137" s="103"/>
      <c r="E137" s="123" t="s">
        <v>356</v>
      </c>
      <c r="F137" s="103"/>
      <c r="G137" s="103" t="s">
        <v>410</v>
      </c>
      <c r="H137" s="103" t="s">
        <v>388</v>
      </c>
      <c r="I137" s="103"/>
      <c r="J137" s="143"/>
    </row>
    <row r="138" spans="1:10" ht="24.95" customHeight="1">
      <c r="A138" s="141"/>
      <c r="B138" s="103" t="s">
        <v>389</v>
      </c>
      <c r="C138" s="103"/>
      <c r="D138" s="103"/>
      <c r="E138" s="123" t="s">
        <v>356</v>
      </c>
      <c r="F138" s="103"/>
      <c r="G138" s="103" t="s">
        <v>411</v>
      </c>
      <c r="H138" s="103" t="s">
        <v>391</v>
      </c>
      <c r="I138" s="103"/>
      <c r="J138" s="143"/>
    </row>
    <row r="139" spans="1:10" ht="24.95" customHeight="1">
      <c r="A139" s="141"/>
      <c r="B139" s="103" t="s">
        <v>392</v>
      </c>
      <c r="C139" s="103"/>
      <c r="D139" s="103"/>
      <c r="E139" s="123" t="s">
        <v>356</v>
      </c>
      <c r="F139" s="103"/>
      <c r="G139" s="103" t="s">
        <v>392</v>
      </c>
      <c r="H139" s="103" t="s">
        <v>391</v>
      </c>
      <c r="I139" s="103"/>
      <c r="J139" s="143"/>
    </row>
    <row r="140" spans="1:10" ht="24.95" customHeight="1">
      <c r="A140" s="141"/>
      <c r="B140" s="103" t="s">
        <v>23</v>
      </c>
      <c r="C140" s="103"/>
      <c r="D140" s="103"/>
      <c r="E140" s="123" t="s">
        <v>356</v>
      </c>
      <c r="F140" s="103"/>
      <c r="G140" s="103" t="s">
        <v>412</v>
      </c>
      <c r="H140" s="103" t="s">
        <v>391</v>
      </c>
      <c r="I140" s="103"/>
      <c r="J140" s="143"/>
    </row>
    <row r="141" spans="1:10" ht="24.95" customHeight="1">
      <c r="A141" s="141"/>
      <c r="B141" s="103" t="s">
        <v>413</v>
      </c>
      <c r="C141" s="103"/>
      <c r="D141" s="103"/>
      <c r="E141" s="123" t="s">
        <v>356</v>
      </c>
      <c r="F141" s="103"/>
      <c r="G141" s="103" t="s">
        <v>414</v>
      </c>
      <c r="H141" s="103" t="s">
        <v>391</v>
      </c>
      <c r="I141" s="103"/>
      <c r="J141" s="143"/>
    </row>
    <row r="142" spans="1:10" ht="9.95" customHeight="1">
      <c r="A142" s="144"/>
      <c r="B142" s="145"/>
      <c r="C142" s="145"/>
      <c r="D142" s="145"/>
      <c r="E142" s="145"/>
      <c r="F142" s="145"/>
      <c r="G142" s="145"/>
      <c r="H142" s="145"/>
      <c r="I142" s="145"/>
      <c r="J142" s="146"/>
    </row>
    <row r="143" spans="1:10" ht="9.95" customHeight="1">
      <c r="A143" s="132"/>
      <c r="B143" s="132"/>
      <c r="C143" s="132"/>
      <c r="D143" s="132"/>
      <c r="E143" s="133"/>
      <c r="F143" s="132"/>
      <c r="G143" s="132"/>
      <c r="H143" s="132"/>
      <c r="I143" s="132"/>
      <c r="J143" s="132"/>
    </row>
    <row r="144" spans="1:10" ht="9.9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</row>
    <row r="145" spans="1:10" ht="9.95" customHeight="1">
      <c r="A145" s="110"/>
      <c r="B145" s="111"/>
      <c r="C145" s="111"/>
      <c r="D145" s="111"/>
      <c r="E145" s="111"/>
      <c r="F145" s="111"/>
      <c r="G145" s="111"/>
      <c r="H145" s="111"/>
      <c r="I145" s="111"/>
      <c r="J145" s="112"/>
    </row>
    <row r="146" spans="1:10" ht="24.95" customHeight="1">
      <c r="A146" s="113"/>
      <c r="B146" s="439" t="s">
        <v>415</v>
      </c>
      <c r="C146" s="439"/>
      <c r="D146" s="439"/>
      <c r="E146" s="439"/>
      <c r="F146" s="439"/>
      <c r="G146" s="439"/>
      <c r="H146" s="439"/>
      <c r="I146" s="439"/>
      <c r="J146" s="114"/>
    </row>
    <row r="147" spans="1:10" ht="24.95" customHeight="1">
      <c r="A147" s="113"/>
      <c r="B147" s="115" t="s">
        <v>350</v>
      </c>
      <c r="C147" s="115"/>
      <c r="D147" s="115"/>
      <c r="E147" s="115" t="s">
        <v>351</v>
      </c>
      <c r="F147" s="116"/>
      <c r="G147" s="115" t="s">
        <v>38</v>
      </c>
      <c r="H147" s="115" t="s">
        <v>41</v>
      </c>
      <c r="I147" s="115" t="s">
        <v>352</v>
      </c>
      <c r="J147" s="114"/>
    </row>
    <row r="148" spans="1:10" ht="24.95" customHeight="1">
      <c r="A148" s="113"/>
      <c r="B148" s="117" t="s">
        <v>353</v>
      </c>
      <c r="C148" s="117"/>
      <c r="D148" s="117"/>
      <c r="E148" s="118" t="s">
        <v>354</v>
      </c>
      <c r="F148" s="119"/>
      <c r="G148" s="117"/>
      <c r="H148" s="117"/>
      <c r="I148" s="117" t="s">
        <v>355</v>
      </c>
      <c r="J148" s="114"/>
    </row>
    <row r="149" spans="1:10" ht="9.95" customHeight="1">
      <c r="A149" s="124"/>
      <c r="B149" s="120"/>
      <c r="C149" s="120"/>
      <c r="D149" s="120"/>
      <c r="E149" s="120"/>
      <c r="F149" s="121"/>
      <c r="G149" s="120"/>
      <c r="H149" s="120"/>
      <c r="I149" s="120"/>
      <c r="J149" s="143"/>
    </row>
    <row r="150" spans="1:10" ht="24.95" customHeight="1">
      <c r="A150" s="124"/>
      <c r="B150" s="147" t="s">
        <v>359</v>
      </c>
      <c r="C150" s="103"/>
      <c r="D150" s="103"/>
      <c r="E150" s="148" t="s">
        <v>356</v>
      </c>
      <c r="F150" s="103"/>
      <c r="G150" s="147" t="s">
        <v>396</v>
      </c>
      <c r="H150" s="147" t="s">
        <v>358</v>
      </c>
      <c r="I150" s="147">
        <v>120</v>
      </c>
      <c r="J150" s="143"/>
    </row>
    <row r="151" spans="1:10" ht="24.95" customHeight="1">
      <c r="A151" s="124"/>
      <c r="B151" s="147" t="s">
        <v>405</v>
      </c>
      <c r="C151" s="103"/>
      <c r="D151" s="103"/>
      <c r="E151" s="148" t="s">
        <v>356</v>
      </c>
      <c r="F151" s="103"/>
      <c r="G151" s="147" t="s">
        <v>416</v>
      </c>
      <c r="H151" s="147" t="s">
        <v>358</v>
      </c>
      <c r="I151" s="147" t="s">
        <v>407</v>
      </c>
      <c r="J151" s="143"/>
    </row>
    <row r="152" spans="1:10" ht="24.95" customHeight="1">
      <c r="A152" s="124"/>
      <c r="B152" s="147" t="s">
        <v>304</v>
      </c>
      <c r="C152" s="103"/>
      <c r="D152" s="103"/>
      <c r="E152" s="148" t="s">
        <v>356</v>
      </c>
      <c r="F152" s="103"/>
      <c r="G152" s="147" t="s">
        <v>417</v>
      </c>
      <c r="H152" s="147" t="s">
        <v>358</v>
      </c>
      <c r="I152" s="147" t="s">
        <v>407</v>
      </c>
      <c r="J152" s="143"/>
    </row>
    <row r="153" spans="1:10" ht="24.95" customHeight="1">
      <c r="A153" s="124"/>
      <c r="B153" s="147" t="s">
        <v>361</v>
      </c>
      <c r="C153" s="103"/>
      <c r="D153" s="103"/>
      <c r="E153" s="148" t="s">
        <v>362</v>
      </c>
      <c r="F153" s="103"/>
      <c r="G153" s="147" t="s">
        <v>396</v>
      </c>
      <c r="H153" s="147" t="s">
        <v>358</v>
      </c>
      <c r="I153" s="147">
        <v>50</v>
      </c>
      <c r="J153" s="143"/>
    </row>
    <row r="154" spans="1:10" ht="24.95" customHeight="1">
      <c r="A154" s="124"/>
      <c r="B154" s="147" t="s">
        <v>364</v>
      </c>
      <c r="C154" s="103"/>
      <c r="D154" s="103"/>
      <c r="E154" s="148" t="s">
        <v>356</v>
      </c>
      <c r="F154" s="103"/>
      <c r="G154" s="147" t="s">
        <v>396</v>
      </c>
      <c r="H154" s="147" t="s">
        <v>366</v>
      </c>
      <c r="I154" s="147"/>
      <c r="J154" s="143"/>
    </row>
    <row r="155" spans="1:10" ht="24.95" customHeight="1">
      <c r="A155" s="124"/>
      <c r="B155" s="147" t="s">
        <v>375</v>
      </c>
      <c r="C155" s="103"/>
      <c r="D155" s="103"/>
      <c r="E155" s="148" t="s">
        <v>362</v>
      </c>
      <c r="F155" s="103"/>
      <c r="G155" s="147" t="s">
        <v>396</v>
      </c>
      <c r="H155" s="147" t="s">
        <v>358</v>
      </c>
      <c r="I155" s="147">
        <v>50</v>
      </c>
      <c r="J155" s="143"/>
    </row>
    <row r="156" spans="1:10" ht="24.95" customHeight="1">
      <c r="A156" s="124"/>
      <c r="B156" s="147" t="s">
        <v>383</v>
      </c>
      <c r="C156" s="103"/>
      <c r="D156" s="103"/>
      <c r="E156" s="148" t="s">
        <v>362</v>
      </c>
      <c r="F156" s="103"/>
      <c r="G156" s="147" t="s">
        <v>396</v>
      </c>
      <c r="H156" s="147" t="s">
        <v>358</v>
      </c>
      <c r="I156" s="147">
        <v>50</v>
      </c>
      <c r="J156" s="143"/>
    </row>
    <row r="157" spans="1:10" ht="24.95" customHeight="1">
      <c r="A157" s="124"/>
      <c r="B157" s="147" t="s">
        <v>381</v>
      </c>
      <c r="C157" s="103"/>
      <c r="D157" s="103"/>
      <c r="E157" s="148" t="s">
        <v>362</v>
      </c>
      <c r="F157" s="103"/>
      <c r="G157" s="147" t="s">
        <v>396</v>
      </c>
      <c r="H157" s="147" t="s">
        <v>358</v>
      </c>
      <c r="I157" s="147">
        <v>50</v>
      </c>
      <c r="J157" s="143"/>
    </row>
    <row r="158" spans="1:10" ht="24.95" customHeight="1">
      <c r="A158" s="124"/>
      <c r="B158" s="147" t="s">
        <v>55</v>
      </c>
      <c r="C158" s="103"/>
      <c r="D158" s="103"/>
      <c r="E158" s="148" t="s">
        <v>356</v>
      </c>
      <c r="F158" s="103"/>
      <c r="G158" s="147" t="s">
        <v>418</v>
      </c>
      <c r="H158" s="147" t="s">
        <v>358</v>
      </c>
      <c r="I158" s="147" t="s">
        <v>419</v>
      </c>
      <c r="J158" s="143"/>
    </row>
    <row r="159" spans="1:10" ht="24.95" customHeight="1">
      <c r="A159" s="124"/>
      <c r="B159" s="147" t="s">
        <v>420</v>
      </c>
      <c r="C159" s="103"/>
      <c r="D159" s="103"/>
      <c r="E159" s="148" t="s">
        <v>356</v>
      </c>
      <c r="F159" s="103"/>
      <c r="G159" s="147" t="s">
        <v>421</v>
      </c>
      <c r="H159" s="147" t="s">
        <v>391</v>
      </c>
      <c r="I159" s="147"/>
      <c r="J159" s="143"/>
    </row>
    <row r="160" spans="1:10" ht="9.95" customHeight="1">
      <c r="A160" s="149"/>
      <c r="B160" s="130"/>
      <c r="C160" s="130"/>
      <c r="D160" s="130"/>
      <c r="E160" s="130"/>
      <c r="F160" s="130"/>
      <c r="G160" s="130"/>
      <c r="H160" s="130"/>
      <c r="I160" s="130"/>
      <c r="J160" s="150"/>
    </row>
    <row r="161" spans="1:10" ht="9.95" customHeight="1">
      <c r="A161" s="132"/>
      <c r="B161" s="121"/>
      <c r="C161" s="121"/>
      <c r="D161" s="121"/>
      <c r="E161" s="151"/>
      <c r="F161" s="121"/>
      <c r="G161" s="121"/>
      <c r="H161" s="121"/>
      <c r="I161" s="121"/>
      <c r="J161" s="132"/>
    </row>
    <row r="162" spans="1:10" ht="9.9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</row>
    <row r="163" spans="1:10" ht="9.95" customHeight="1">
      <c r="A163" s="91"/>
      <c r="B163" s="92"/>
      <c r="C163" s="92"/>
      <c r="D163" s="92"/>
      <c r="E163" s="92"/>
      <c r="F163" s="92"/>
      <c r="G163" s="92"/>
      <c r="H163" s="92"/>
      <c r="I163" s="92"/>
      <c r="J163" s="93"/>
    </row>
    <row r="164" spans="1:10" ht="24.95" customHeight="1">
      <c r="A164" s="94"/>
      <c r="B164" s="440" t="s">
        <v>422</v>
      </c>
      <c r="C164" s="440"/>
      <c r="D164" s="440"/>
      <c r="E164" s="440"/>
      <c r="F164" s="440"/>
      <c r="G164" s="440"/>
      <c r="H164" s="440"/>
      <c r="I164" s="440"/>
      <c r="J164" s="95"/>
    </row>
    <row r="165" spans="1:10" ht="24.95" customHeight="1">
      <c r="A165" s="94"/>
      <c r="B165" s="115" t="s">
        <v>350</v>
      </c>
      <c r="C165" s="115"/>
      <c r="D165" s="115"/>
      <c r="E165" s="115" t="s">
        <v>351</v>
      </c>
      <c r="F165" s="152"/>
      <c r="G165" s="153" t="s">
        <v>38</v>
      </c>
      <c r="H165" s="153" t="s">
        <v>41</v>
      </c>
      <c r="I165" s="115" t="s">
        <v>352</v>
      </c>
      <c r="J165" s="95"/>
    </row>
    <row r="166" spans="1:10" ht="24.95" customHeight="1">
      <c r="A166" s="97"/>
      <c r="B166" s="117" t="s">
        <v>353</v>
      </c>
      <c r="C166" s="117"/>
      <c r="D166" s="117"/>
      <c r="E166" s="118" t="s">
        <v>354</v>
      </c>
      <c r="F166" s="154"/>
      <c r="G166" s="155"/>
      <c r="H166" s="155"/>
      <c r="I166" s="117" t="s">
        <v>355</v>
      </c>
      <c r="J166" s="98"/>
    </row>
    <row r="167" spans="1:10" ht="9.95" customHeight="1">
      <c r="A167" s="124"/>
      <c r="B167" s="120"/>
      <c r="C167" s="120"/>
      <c r="D167" s="120"/>
      <c r="E167" s="120"/>
      <c r="F167" s="121"/>
      <c r="G167" s="120"/>
      <c r="H167" s="120"/>
      <c r="I167" s="120"/>
      <c r="J167" s="143"/>
    </row>
    <row r="168" spans="1:10" ht="24.95" customHeight="1">
      <c r="A168" s="124"/>
      <c r="B168" s="103" t="s">
        <v>359</v>
      </c>
      <c r="C168" s="103"/>
      <c r="D168" s="103"/>
      <c r="E168" s="123" t="s">
        <v>356</v>
      </c>
      <c r="F168" s="103"/>
      <c r="G168" s="103" t="s">
        <v>396</v>
      </c>
      <c r="H168" s="103" t="s">
        <v>358</v>
      </c>
      <c r="I168" s="103">
        <v>120</v>
      </c>
      <c r="J168" s="143"/>
    </row>
    <row r="169" spans="1:10" ht="24.95" customHeight="1">
      <c r="A169" s="124"/>
      <c r="B169" s="103" t="s">
        <v>405</v>
      </c>
      <c r="C169" s="103"/>
      <c r="D169" s="103"/>
      <c r="E169" s="123" t="s">
        <v>356</v>
      </c>
      <c r="F169" s="103"/>
      <c r="G169" s="103" t="s">
        <v>406</v>
      </c>
      <c r="H169" s="103" t="s">
        <v>358</v>
      </c>
      <c r="I169" s="103" t="s">
        <v>407</v>
      </c>
      <c r="J169" s="143"/>
    </row>
    <row r="170" spans="1:10" ht="24.95" customHeight="1">
      <c r="A170" s="124"/>
      <c r="B170" s="103" t="s">
        <v>304</v>
      </c>
      <c r="C170" s="103"/>
      <c r="D170" s="103"/>
      <c r="E170" s="123" t="s">
        <v>356</v>
      </c>
      <c r="F170" s="103"/>
      <c r="G170" s="103" t="s">
        <v>423</v>
      </c>
      <c r="H170" s="103" t="s">
        <v>358</v>
      </c>
      <c r="I170" s="103" t="s">
        <v>407</v>
      </c>
      <c r="J170" s="143"/>
    </row>
    <row r="171" spans="1:10" ht="24.95" customHeight="1">
      <c r="A171" s="124"/>
      <c r="B171" s="103" t="s">
        <v>361</v>
      </c>
      <c r="C171" s="103"/>
      <c r="D171" s="103"/>
      <c r="E171" s="123" t="s">
        <v>362</v>
      </c>
      <c r="F171" s="103"/>
      <c r="G171" s="103" t="s">
        <v>423</v>
      </c>
      <c r="H171" s="103" t="s">
        <v>358</v>
      </c>
      <c r="I171" s="103">
        <v>50</v>
      </c>
      <c r="J171" s="143"/>
    </row>
    <row r="172" spans="1:10" ht="24.95" customHeight="1">
      <c r="A172" s="124"/>
      <c r="B172" s="103" t="s">
        <v>364</v>
      </c>
      <c r="C172" s="103"/>
      <c r="D172" s="103"/>
      <c r="E172" s="123" t="s">
        <v>356</v>
      </c>
      <c r="F172" s="103"/>
      <c r="G172" s="103" t="s">
        <v>423</v>
      </c>
      <c r="H172" s="103" t="s">
        <v>366</v>
      </c>
      <c r="I172" s="103"/>
      <c r="J172" s="143"/>
    </row>
    <row r="173" spans="1:10" ht="24.95" customHeight="1">
      <c r="A173" s="124"/>
      <c r="B173" s="103" t="s">
        <v>375</v>
      </c>
      <c r="C173" s="103"/>
      <c r="D173" s="103"/>
      <c r="E173" s="123" t="s">
        <v>362</v>
      </c>
      <c r="F173" s="103"/>
      <c r="G173" s="103" t="s">
        <v>423</v>
      </c>
      <c r="H173" s="103" t="s">
        <v>358</v>
      </c>
      <c r="I173" s="103">
        <v>50</v>
      </c>
      <c r="J173" s="143"/>
    </row>
    <row r="174" spans="1:10" ht="24.95" customHeight="1">
      <c r="A174" s="124"/>
      <c r="B174" s="103" t="s">
        <v>383</v>
      </c>
      <c r="C174" s="103"/>
      <c r="D174" s="103"/>
      <c r="E174" s="123" t="s">
        <v>362</v>
      </c>
      <c r="F174" s="103"/>
      <c r="G174" s="103" t="s">
        <v>423</v>
      </c>
      <c r="H174" s="103" t="s">
        <v>358</v>
      </c>
      <c r="I174" s="103">
        <v>50</v>
      </c>
      <c r="J174" s="143"/>
    </row>
    <row r="175" spans="1:10" ht="24.95" customHeight="1">
      <c r="A175" s="124"/>
      <c r="B175" s="103" t="s">
        <v>381</v>
      </c>
      <c r="C175" s="103"/>
      <c r="D175" s="103"/>
      <c r="E175" s="123" t="s">
        <v>362</v>
      </c>
      <c r="F175" s="103"/>
      <c r="G175" s="103" t="s">
        <v>423</v>
      </c>
      <c r="H175" s="103" t="s">
        <v>358</v>
      </c>
      <c r="I175" s="103">
        <v>50</v>
      </c>
      <c r="J175" s="143"/>
    </row>
    <row r="176" spans="1:10" ht="24.95" customHeight="1">
      <c r="A176" s="124"/>
      <c r="B176" s="103" t="s">
        <v>62</v>
      </c>
      <c r="C176" s="103"/>
      <c r="D176" s="103"/>
      <c r="E176" s="123" t="s">
        <v>356</v>
      </c>
      <c r="F176" s="103"/>
      <c r="G176" s="103" t="s">
        <v>424</v>
      </c>
      <c r="H176" s="103" t="s">
        <v>425</v>
      </c>
      <c r="I176" s="103"/>
      <c r="J176" s="143"/>
    </row>
    <row r="177" spans="1:10" ht="24.95" customHeight="1">
      <c r="A177" s="124"/>
      <c r="B177" s="103" t="s">
        <v>41</v>
      </c>
      <c r="C177" s="103"/>
      <c r="D177" s="103"/>
      <c r="E177" s="123" t="s">
        <v>356</v>
      </c>
      <c r="F177" s="103"/>
      <c r="G177" s="103" t="s">
        <v>426</v>
      </c>
      <c r="H177" s="103" t="s">
        <v>427</v>
      </c>
      <c r="I177" s="103">
        <v>1</v>
      </c>
      <c r="J177" s="143"/>
    </row>
    <row r="178" spans="1:10" ht="24.95" customHeight="1">
      <c r="A178" s="124"/>
      <c r="B178" s="103" t="s">
        <v>37</v>
      </c>
      <c r="C178" s="103"/>
      <c r="D178" s="103"/>
      <c r="E178" s="123" t="s">
        <v>356</v>
      </c>
      <c r="F178" s="103"/>
      <c r="G178" s="103" t="s">
        <v>428</v>
      </c>
      <c r="H178" s="103" t="s">
        <v>358</v>
      </c>
      <c r="I178" s="103">
        <v>20</v>
      </c>
      <c r="J178" s="143"/>
    </row>
    <row r="179" spans="1:10" ht="24.95" customHeight="1">
      <c r="A179" s="124"/>
      <c r="B179" s="103" t="s">
        <v>38</v>
      </c>
      <c r="C179" s="103"/>
      <c r="D179" s="103"/>
      <c r="E179" s="123" t="s">
        <v>356</v>
      </c>
      <c r="F179" s="103"/>
      <c r="G179" s="103" t="s">
        <v>429</v>
      </c>
      <c r="H179" s="103" t="s">
        <v>358</v>
      </c>
      <c r="I179" s="103">
        <v>255</v>
      </c>
      <c r="J179" s="143"/>
    </row>
    <row r="180" spans="1:10" ht="24.95" customHeight="1">
      <c r="A180" s="124"/>
      <c r="B180" s="103" t="s">
        <v>63</v>
      </c>
      <c r="C180" s="103"/>
      <c r="D180" s="103"/>
      <c r="E180" s="123" t="s">
        <v>356</v>
      </c>
      <c r="F180" s="103"/>
      <c r="G180" s="103" t="s">
        <v>320</v>
      </c>
      <c r="H180" s="103" t="s">
        <v>358</v>
      </c>
      <c r="I180" s="103">
        <v>10</v>
      </c>
      <c r="J180" s="143"/>
    </row>
    <row r="181" spans="1:10" ht="24.95" customHeight="1">
      <c r="A181" s="124"/>
      <c r="B181" s="103" t="s">
        <v>64</v>
      </c>
      <c r="C181" s="103"/>
      <c r="D181" s="103"/>
      <c r="E181" s="123" t="s">
        <v>356</v>
      </c>
      <c r="F181" s="103"/>
      <c r="G181" s="103" t="s">
        <v>430</v>
      </c>
      <c r="H181" s="103" t="s">
        <v>391</v>
      </c>
      <c r="I181" s="103"/>
      <c r="J181" s="143"/>
    </row>
    <row r="182" spans="1:10" ht="24.95" customHeight="1">
      <c r="A182" s="124"/>
      <c r="B182" s="103" t="s">
        <v>431</v>
      </c>
      <c r="C182" s="103"/>
      <c r="D182" s="103"/>
      <c r="E182" s="123" t="s">
        <v>356</v>
      </c>
      <c r="F182" s="103"/>
      <c r="G182" s="103" t="s">
        <v>432</v>
      </c>
      <c r="H182" s="103" t="s">
        <v>391</v>
      </c>
      <c r="I182" s="103"/>
      <c r="J182" s="143"/>
    </row>
    <row r="183" spans="1:10" ht="24.95" customHeight="1">
      <c r="A183" s="124"/>
      <c r="B183" s="103" t="s">
        <v>420</v>
      </c>
      <c r="C183" s="103"/>
      <c r="D183" s="103"/>
      <c r="E183" s="123" t="s">
        <v>356</v>
      </c>
      <c r="F183" s="103"/>
      <c r="G183" s="103" t="s">
        <v>433</v>
      </c>
      <c r="H183" s="103" t="s">
        <v>391</v>
      </c>
      <c r="I183" s="103"/>
      <c r="J183" s="143"/>
    </row>
    <row r="184" spans="1:10" ht="24.95" customHeight="1">
      <c r="A184" s="124"/>
      <c r="B184" s="103" t="s">
        <v>66</v>
      </c>
      <c r="C184" s="103"/>
      <c r="D184" s="103"/>
      <c r="E184" s="123" t="s">
        <v>362</v>
      </c>
      <c r="F184" s="103"/>
      <c r="G184" s="103" t="s">
        <v>434</v>
      </c>
      <c r="H184" s="103" t="s">
        <v>358</v>
      </c>
      <c r="I184" s="103">
        <v>50</v>
      </c>
      <c r="J184" s="143"/>
    </row>
    <row r="185" spans="1:10" ht="24.95" customHeight="1">
      <c r="A185" s="124"/>
      <c r="B185" s="103" t="s">
        <v>435</v>
      </c>
      <c r="C185" s="103"/>
      <c r="D185" s="103"/>
      <c r="E185" s="123" t="s">
        <v>362</v>
      </c>
      <c r="F185" s="103"/>
      <c r="G185" s="103" t="s">
        <v>436</v>
      </c>
      <c r="H185" s="103" t="s">
        <v>437</v>
      </c>
      <c r="I185" s="103"/>
      <c r="J185" s="143"/>
    </row>
    <row r="186" spans="1:10" ht="24.95" customHeight="1">
      <c r="A186" s="124"/>
      <c r="B186" s="103" t="s">
        <v>438</v>
      </c>
      <c r="C186" s="103"/>
      <c r="D186" s="103"/>
      <c r="E186" s="123" t="s">
        <v>362</v>
      </c>
      <c r="F186" s="103"/>
      <c r="G186" s="103" t="s">
        <v>439</v>
      </c>
      <c r="H186" s="103" t="s">
        <v>437</v>
      </c>
      <c r="I186" s="103"/>
      <c r="J186" s="143"/>
    </row>
    <row r="187" spans="1:10" ht="24.95" customHeight="1">
      <c r="A187" s="124"/>
      <c r="B187" s="103" t="s">
        <v>440</v>
      </c>
      <c r="C187" s="103"/>
      <c r="D187" s="103"/>
      <c r="E187" s="123" t="s">
        <v>362</v>
      </c>
      <c r="F187" s="103"/>
      <c r="G187" s="103" t="s">
        <v>441</v>
      </c>
      <c r="H187" s="103" t="s">
        <v>437</v>
      </c>
      <c r="I187" s="103"/>
      <c r="J187" s="143"/>
    </row>
    <row r="188" spans="1:10" ht="24.95" customHeight="1">
      <c r="A188" s="124"/>
      <c r="B188" s="156" t="s">
        <v>442</v>
      </c>
      <c r="C188" s="103"/>
      <c r="D188" s="103"/>
      <c r="E188" s="123" t="s">
        <v>362</v>
      </c>
      <c r="F188" s="103"/>
      <c r="G188" s="103" t="s">
        <v>443</v>
      </c>
      <c r="H188" s="103" t="s">
        <v>444</v>
      </c>
      <c r="I188" s="157" t="s">
        <v>445</v>
      </c>
      <c r="J188" s="143"/>
    </row>
    <row r="189" spans="1:10" ht="24.95" customHeight="1">
      <c r="A189" s="124"/>
      <c r="B189" s="156" t="s">
        <v>27</v>
      </c>
      <c r="C189" s="103"/>
      <c r="D189" s="103"/>
      <c r="E189" s="123" t="s">
        <v>356</v>
      </c>
      <c r="F189" s="103"/>
      <c r="G189" s="101" t="s">
        <v>446</v>
      </c>
      <c r="H189" s="103" t="s">
        <v>447</v>
      </c>
      <c r="I189" s="103"/>
      <c r="J189" s="143"/>
    </row>
    <row r="190" spans="1:10" ht="24.95" customHeight="1">
      <c r="A190" s="124"/>
      <c r="B190" s="156" t="s">
        <v>448</v>
      </c>
      <c r="C190" s="103"/>
      <c r="D190" s="103"/>
      <c r="E190" s="123" t="s">
        <v>356</v>
      </c>
      <c r="F190" s="103"/>
      <c r="G190" s="103" t="s">
        <v>449</v>
      </c>
      <c r="H190" s="103" t="s">
        <v>391</v>
      </c>
      <c r="I190" s="103"/>
      <c r="J190" s="143"/>
    </row>
    <row r="191" spans="1:10" ht="24.95" customHeight="1">
      <c r="A191" s="124"/>
      <c r="B191" s="156" t="s">
        <v>450</v>
      </c>
      <c r="C191" s="103"/>
      <c r="D191" s="103"/>
      <c r="E191" s="123" t="s">
        <v>356</v>
      </c>
      <c r="F191" s="103"/>
      <c r="G191" s="103" t="s">
        <v>451</v>
      </c>
      <c r="H191" s="103" t="s">
        <v>391</v>
      </c>
      <c r="I191" s="103"/>
      <c r="J191" s="143"/>
    </row>
    <row r="192" spans="1:10" ht="24.95" customHeight="1">
      <c r="A192" s="124"/>
      <c r="B192" s="156" t="s">
        <v>452</v>
      </c>
      <c r="C192" s="103"/>
      <c r="D192" s="103"/>
      <c r="E192" s="123" t="s">
        <v>362</v>
      </c>
      <c r="F192" s="103"/>
      <c r="G192" s="103" t="s">
        <v>453</v>
      </c>
      <c r="H192" s="103" t="s">
        <v>391</v>
      </c>
      <c r="I192" s="103"/>
      <c r="J192" s="143"/>
    </row>
    <row r="193" spans="1:10" ht="9.95" customHeight="1">
      <c r="A193" s="149"/>
      <c r="B193" s="158"/>
      <c r="C193" s="130"/>
      <c r="D193" s="130"/>
      <c r="E193" s="130"/>
      <c r="F193" s="130"/>
      <c r="G193" s="130"/>
      <c r="H193" s="130"/>
      <c r="I193" s="130"/>
      <c r="J193" s="150"/>
    </row>
    <row r="194" spans="1:10" ht="9.95" customHeight="1">
      <c r="A194" s="132"/>
      <c r="B194" s="121"/>
      <c r="C194" s="121"/>
      <c r="D194" s="121"/>
      <c r="E194" s="151"/>
      <c r="F194" s="121"/>
      <c r="G194" s="121"/>
      <c r="H194" s="121"/>
      <c r="I194" s="121"/>
      <c r="J194" s="132"/>
    </row>
    <row r="195" spans="1:10" ht="9.95" customHeight="1">
      <c r="A195" s="132"/>
      <c r="B195" s="121"/>
      <c r="C195" s="121"/>
      <c r="D195" s="121"/>
      <c r="E195" s="151"/>
      <c r="F195" s="121"/>
      <c r="G195" s="121"/>
      <c r="H195" s="121"/>
      <c r="I195" s="121"/>
      <c r="J195" s="132"/>
    </row>
    <row r="196" spans="1:10" ht="9.9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</row>
    <row r="197" spans="1:10" ht="9.95" customHeight="1">
      <c r="A197" s="91"/>
      <c r="B197" s="92"/>
      <c r="C197" s="92"/>
      <c r="D197" s="92"/>
      <c r="E197" s="92"/>
      <c r="F197" s="92"/>
      <c r="G197" s="92"/>
      <c r="H197" s="92"/>
      <c r="I197" s="92"/>
      <c r="J197" s="93"/>
    </row>
    <row r="198" spans="1:10" ht="24.95" customHeight="1">
      <c r="A198" s="94"/>
      <c r="B198" s="440" t="s">
        <v>454</v>
      </c>
      <c r="C198" s="440"/>
      <c r="D198" s="440"/>
      <c r="E198" s="440"/>
      <c r="F198" s="440"/>
      <c r="G198" s="440"/>
      <c r="H198" s="440"/>
      <c r="I198" s="440"/>
      <c r="J198" s="95"/>
    </row>
    <row r="199" spans="1:10" ht="24.95" customHeight="1">
      <c r="A199" s="94"/>
      <c r="B199" s="159" t="s">
        <v>455</v>
      </c>
      <c r="C199" s="159"/>
      <c r="D199" s="159"/>
      <c r="E199" s="159" t="s">
        <v>456</v>
      </c>
      <c r="F199" s="160"/>
      <c r="G199" s="443" t="s">
        <v>457</v>
      </c>
      <c r="H199" s="443"/>
      <c r="I199" s="443"/>
      <c r="J199" s="95"/>
    </row>
    <row r="200" spans="1:10" ht="9.95" customHeight="1">
      <c r="A200" s="124"/>
      <c r="B200" s="120"/>
      <c r="C200" s="120"/>
      <c r="D200" s="120"/>
      <c r="E200" s="120"/>
      <c r="F200" s="121"/>
      <c r="G200" s="120"/>
      <c r="H200" s="120"/>
      <c r="I200" s="120"/>
      <c r="J200" s="143"/>
    </row>
    <row r="201" spans="1:10" ht="24.95" customHeight="1">
      <c r="A201" s="124"/>
      <c r="B201" s="103" t="s">
        <v>447</v>
      </c>
      <c r="C201" s="103"/>
      <c r="D201" s="103"/>
      <c r="E201" s="123" t="s">
        <v>28</v>
      </c>
      <c r="F201" s="103"/>
      <c r="G201" s="442" t="s">
        <v>458</v>
      </c>
      <c r="H201" s="442"/>
      <c r="I201" s="442"/>
      <c r="J201" s="143"/>
    </row>
    <row r="202" spans="1:10" ht="24.95" customHeight="1">
      <c r="A202" s="124"/>
      <c r="B202" s="103"/>
      <c r="C202" s="103"/>
      <c r="D202" s="103"/>
      <c r="E202" s="123" t="s">
        <v>29</v>
      </c>
      <c r="F202" s="103"/>
      <c r="G202" s="442" t="s">
        <v>459</v>
      </c>
      <c r="H202" s="442"/>
      <c r="I202" s="442"/>
      <c r="J202" s="143"/>
    </row>
    <row r="203" spans="1:10" ht="24.95" customHeight="1">
      <c r="A203" s="124"/>
      <c r="B203" s="103"/>
      <c r="C203" s="103"/>
      <c r="D203" s="103"/>
      <c r="E203" s="123" t="s">
        <v>32</v>
      </c>
      <c r="F203" s="103"/>
      <c r="G203" s="442" t="s">
        <v>460</v>
      </c>
      <c r="H203" s="442"/>
      <c r="I203" s="442"/>
      <c r="J203" s="143"/>
    </row>
    <row r="204" spans="1:10" ht="24.95" customHeight="1">
      <c r="A204" s="124"/>
      <c r="B204" s="103"/>
      <c r="C204" s="103"/>
      <c r="D204" s="103"/>
      <c r="E204" s="123" t="s">
        <v>30</v>
      </c>
      <c r="F204" s="103"/>
      <c r="G204" s="442" t="s">
        <v>461</v>
      </c>
      <c r="H204" s="442"/>
      <c r="I204" s="442"/>
      <c r="J204" s="143"/>
    </row>
    <row r="205" spans="1:10" ht="24.95" customHeight="1">
      <c r="A205" s="124"/>
      <c r="B205" s="103"/>
      <c r="C205" s="103"/>
      <c r="D205" s="103"/>
      <c r="E205" s="123" t="s">
        <v>31</v>
      </c>
      <c r="F205" s="103"/>
      <c r="G205" s="442" t="s">
        <v>462</v>
      </c>
      <c r="H205" s="442"/>
      <c r="I205" s="442"/>
      <c r="J205" s="143"/>
    </row>
    <row r="206" spans="1:10" ht="9.95" customHeight="1">
      <c r="A206" s="124"/>
      <c r="B206" s="103"/>
      <c r="C206" s="103"/>
      <c r="D206" s="103"/>
      <c r="E206" s="123"/>
      <c r="F206" s="103"/>
      <c r="G206" s="103"/>
      <c r="H206" s="103"/>
      <c r="I206" s="103"/>
      <c r="J206" s="143"/>
    </row>
    <row r="207" spans="1:10" ht="24.95" customHeight="1">
      <c r="A207" s="124"/>
      <c r="B207" s="103" t="s">
        <v>403</v>
      </c>
      <c r="C207" s="103"/>
      <c r="D207" s="103"/>
      <c r="E207" s="123" t="s">
        <v>44</v>
      </c>
      <c r="F207" s="103"/>
      <c r="G207" s="442" t="s">
        <v>463</v>
      </c>
      <c r="H207" s="442"/>
      <c r="I207" s="442"/>
      <c r="J207" s="143"/>
    </row>
    <row r="208" spans="1:10" ht="24.95" customHeight="1">
      <c r="A208" s="124"/>
      <c r="B208" s="103"/>
      <c r="C208" s="103"/>
      <c r="D208" s="103"/>
      <c r="E208" s="123" t="s">
        <v>298</v>
      </c>
      <c r="F208" s="103"/>
      <c r="G208" s="442" t="s">
        <v>299</v>
      </c>
      <c r="H208" s="442"/>
      <c r="I208" s="442"/>
      <c r="J208" s="143"/>
    </row>
    <row r="209" spans="1:10" ht="24.95" customHeight="1">
      <c r="A209" s="124"/>
      <c r="B209" s="103"/>
      <c r="C209" s="103"/>
      <c r="D209" s="103"/>
      <c r="E209" s="123" t="s">
        <v>296</v>
      </c>
      <c r="F209" s="103"/>
      <c r="G209" s="442" t="s">
        <v>464</v>
      </c>
      <c r="H209" s="442"/>
      <c r="I209" s="442"/>
      <c r="J209" s="143"/>
    </row>
    <row r="210" spans="1:10" ht="24.95" customHeight="1">
      <c r="A210" s="161"/>
      <c r="B210" s="103"/>
      <c r="C210" s="103"/>
      <c r="D210" s="103"/>
      <c r="E210" s="123" t="s">
        <v>300</v>
      </c>
      <c r="F210" s="156"/>
      <c r="G210" s="437" t="s">
        <v>301</v>
      </c>
      <c r="H210" s="437"/>
      <c r="I210" s="437"/>
      <c r="J210" s="162"/>
    </row>
    <row r="211" spans="1:10" ht="24.95" customHeight="1">
      <c r="A211" s="161"/>
      <c r="B211" s="103"/>
      <c r="C211" s="103"/>
      <c r="D211" s="103"/>
      <c r="E211" s="123" t="s">
        <v>302</v>
      </c>
      <c r="F211" s="156"/>
      <c r="G211" s="437" t="s">
        <v>465</v>
      </c>
      <c r="H211" s="437"/>
      <c r="I211" s="437"/>
      <c r="J211" s="162"/>
    </row>
    <row r="212" spans="1:10" ht="9.95" customHeight="1">
      <c r="A212" s="161"/>
      <c r="B212" s="103"/>
      <c r="C212" s="103"/>
      <c r="D212" s="103"/>
      <c r="E212" s="123"/>
      <c r="F212" s="156"/>
      <c r="G212" s="147"/>
      <c r="H212" s="147"/>
      <c r="I212" s="147"/>
      <c r="J212" s="162"/>
    </row>
    <row r="213" spans="1:10" ht="24.95" customHeight="1">
      <c r="A213" s="161"/>
      <c r="B213" s="103" t="s">
        <v>427</v>
      </c>
      <c r="C213" s="103"/>
      <c r="D213" s="103"/>
      <c r="E213" s="123">
        <v>1</v>
      </c>
      <c r="F213" s="156"/>
      <c r="G213" s="437" t="s">
        <v>466</v>
      </c>
      <c r="H213" s="437"/>
      <c r="I213" s="437"/>
      <c r="J213" s="162"/>
    </row>
    <row r="214" spans="1:10" ht="24.95" customHeight="1">
      <c r="A214" s="161"/>
      <c r="B214" s="103"/>
      <c r="C214" s="103"/>
      <c r="D214" s="103"/>
      <c r="E214" s="123">
        <v>2</v>
      </c>
      <c r="F214" s="156"/>
      <c r="G214" s="437" t="s">
        <v>467</v>
      </c>
      <c r="H214" s="437"/>
      <c r="I214" s="437"/>
      <c r="J214" s="162"/>
    </row>
    <row r="215" spans="1:10" ht="24.95" customHeight="1">
      <c r="A215" s="161"/>
      <c r="B215" s="103"/>
      <c r="C215" s="103"/>
      <c r="D215" s="103"/>
      <c r="E215" s="123">
        <v>3</v>
      </c>
      <c r="F215" s="156"/>
      <c r="G215" s="437" t="s">
        <v>468</v>
      </c>
      <c r="H215" s="437"/>
      <c r="I215" s="437"/>
      <c r="J215" s="162"/>
    </row>
    <row r="216" spans="1:10" ht="24.95" customHeight="1">
      <c r="A216" s="161"/>
      <c r="B216" s="103"/>
      <c r="C216" s="103"/>
      <c r="D216" s="103"/>
      <c r="E216" s="123">
        <v>4</v>
      </c>
      <c r="F216" s="156"/>
      <c r="G216" s="437" t="s">
        <v>469</v>
      </c>
      <c r="H216" s="437"/>
      <c r="I216" s="437"/>
      <c r="J216" s="162"/>
    </row>
    <row r="217" spans="1:10" ht="9.95" customHeight="1">
      <c r="A217" s="163"/>
      <c r="B217" s="164"/>
      <c r="C217" s="164"/>
      <c r="D217" s="164"/>
      <c r="E217" s="164"/>
      <c r="F217" s="164"/>
      <c r="G217" s="164"/>
      <c r="H217" s="164"/>
      <c r="I217" s="164"/>
      <c r="J217" s="165"/>
    </row>
  </sheetData>
  <mergeCells count="78">
    <mergeCell ref="C9:I9"/>
    <mergeCell ref="B2:I2"/>
    <mergeCell ref="B3:I3"/>
    <mergeCell ref="B5:I5"/>
    <mergeCell ref="B6:I6"/>
    <mergeCell ref="B8:I8"/>
    <mergeCell ref="B25:I25"/>
    <mergeCell ref="C10:I10"/>
    <mergeCell ref="C14:I14"/>
    <mergeCell ref="C15:I15"/>
    <mergeCell ref="C16:I16"/>
    <mergeCell ref="E17:I17"/>
    <mergeCell ref="E18:I18"/>
    <mergeCell ref="E19:I19"/>
    <mergeCell ref="E20:I20"/>
    <mergeCell ref="E21:I21"/>
    <mergeCell ref="E22:I22"/>
    <mergeCell ref="B24:I24"/>
    <mergeCell ref="C12:I12"/>
    <mergeCell ref="F39:I39"/>
    <mergeCell ref="C26:I26"/>
    <mergeCell ref="C27:I27"/>
    <mergeCell ref="C29:I29"/>
    <mergeCell ref="C30:I30"/>
    <mergeCell ref="C32:I32"/>
    <mergeCell ref="C33:I33"/>
    <mergeCell ref="C34:I34"/>
    <mergeCell ref="F35:I35"/>
    <mergeCell ref="F36:I36"/>
    <mergeCell ref="F37:I37"/>
    <mergeCell ref="F38:I38"/>
    <mergeCell ref="C60:I60"/>
    <mergeCell ref="B53:I53"/>
    <mergeCell ref="F40:I40"/>
    <mergeCell ref="F41:I41"/>
    <mergeCell ref="F42:I42"/>
    <mergeCell ref="F43:I43"/>
    <mergeCell ref="F44:I44"/>
    <mergeCell ref="C46:I46"/>
    <mergeCell ref="D47:I47"/>
    <mergeCell ref="D48:I48"/>
    <mergeCell ref="D49:I49"/>
    <mergeCell ref="C50:I50"/>
    <mergeCell ref="B51:I51"/>
    <mergeCell ref="B54:I54"/>
    <mergeCell ref="B56:I56"/>
    <mergeCell ref="C57:I57"/>
    <mergeCell ref="C58:I58"/>
    <mergeCell ref="C59:I59"/>
    <mergeCell ref="G209:I209"/>
    <mergeCell ref="G210:I210"/>
    <mergeCell ref="B164:I164"/>
    <mergeCell ref="B198:I198"/>
    <mergeCell ref="G199:I199"/>
    <mergeCell ref="G201:I201"/>
    <mergeCell ref="G202:I202"/>
    <mergeCell ref="G203:I203"/>
    <mergeCell ref="G204:I204"/>
    <mergeCell ref="G205:I205"/>
    <mergeCell ref="G207:I207"/>
    <mergeCell ref="G208:I208"/>
    <mergeCell ref="B146:I146"/>
    <mergeCell ref="C61:I61"/>
    <mergeCell ref="C62:I62"/>
    <mergeCell ref="C64:I64"/>
    <mergeCell ref="C65:I65"/>
    <mergeCell ref="C66:I66"/>
    <mergeCell ref="C68:I68"/>
    <mergeCell ref="C69:I69"/>
    <mergeCell ref="B74:I74"/>
    <mergeCell ref="B101:I101"/>
    <mergeCell ref="B121:I121"/>
    <mergeCell ref="C67:I67"/>
    <mergeCell ref="G211:I211"/>
    <mergeCell ref="G213:I213"/>
    <mergeCell ref="G214:I214"/>
    <mergeCell ref="G215:I215"/>
    <mergeCell ref="G216:I2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Zichová Jitka</cp:lastModifiedBy>
  <cp:lastPrinted>2022-08-29T06:33:33Z</cp:lastPrinted>
  <dcterms:created xsi:type="dcterms:W3CDTF">2022-07-27T07:41:57Z</dcterms:created>
  <dcterms:modified xsi:type="dcterms:W3CDTF">2022-09-29T07:52:17Z</dcterms:modified>
  <cp:category/>
  <cp:version/>
  <cp:contentType/>
  <cp:contentStatus/>
</cp:coreProperties>
</file>