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SO 01 - ul. Riegrova" sheetId="2" r:id="rId2"/>
  </sheets>
  <definedNames>
    <definedName name="_xlnm.Print_Area" localSheetId="0">'Rekapitulace stavby'!$D$4:$AO$76,'Rekapitulace stavby'!$C$82:$AQ$96</definedName>
    <definedName name="_xlnm._FilterDatabase" localSheetId="1" hidden="1">'SO 01 - ul. Riegrova'!$C$119:$K$188</definedName>
    <definedName name="_xlnm.Print_Area" localSheetId="1">'SO 01 - ul. Riegrova'!$C$4:$J$76,'SO 01 - ul. Riegrova'!$C$107:$J$188</definedName>
    <definedName name="_xlnm.Print_Titles" localSheetId="0">'Rekapitulace stavby'!$92:$92</definedName>
    <definedName name="_xlnm.Print_Titles" localSheetId="1">'SO 01 - ul. Riegrova'!$119:$119</definedName>
  </definedNames>
  <calcPr fullCalcOnLoad="1"/>
</workbook>
</file>

<file path=xl/sharedStrings.xml><?xml version="1.0" encoding="utf-8"?>
<sst xmlns="http://schemas.openxmlformats.org/spreadsheetml/2006/main" count="1176" uniqueCount="387">
  <si>
    <t>Export Komplet</t>
  </si>
  <si>
    <t/>
  </si>
  <si>
    <t>2.0</t>
  </si>
  <si>
    <t>False</t>
  </si>
  <si>
    <t>{511ddb51-9a84-45e5-8fed-d8bd84c97318}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</si>
  <si>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</si>
  <si>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</si>
  <si>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</si>
  <si>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</si>
  <si>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</si>
  <si>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</si>
  <si>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</si>
  <si>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</si>
  <si>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</si>
  <si>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02072023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</si>
  <si>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</si>
  <si>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</si>
  <si>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Šlapanice, Riegrova, Na Poříčí, výměna VO</t>
  </si>
  <si>
    <t>KSO:</t>
  </si>
  <si>
    <t>CC-CZ:</t>
  </si>
  <si>
    <t>Místo:</t>
  </si>
  <si>
    <t xml:space="preserve"> </t>
  </si>
  <si>
    <t>Datum:</t>
  </si>
  <si>
    <t>2. 7. 2023</t>
  </si>
  <si>
    <t>Zadavatel:</t>
  </si>
  <si>
    <t>IČ:</t>
  </si>
  <si>
    <t>00282651</t>
  </si>
  <si>
    <t>Město Šlapanice</t>
  </si>
  <si>
    <t>DIČ:</t>
  </si>
  <si>
    <t>Uchazeč:</t>
  </si>
  <si>
    <t>Vyplň údaj</t>
  </si>
  <si>
    <t>Projektant:</t>
  </si>
  <si>
    <t>19459611</t>
  </si>
  <si>
    <t>BAHAU CZ s.r.o.</t>
  </si>
  <si>
    <t>True</t>
  </si>
  <si>
    <t>Zpracovatel:</t>
  </si>
  <si>
    <t>Ing. Richard Gábor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</si>
  <si>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</si>
  <si>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</si>
  <si>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</si>
  <si>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</si>
  <si>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</si>
  <si>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</si>
  <si>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</si>
  <si>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</si>
  <si>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</si>
  <si>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</si>
  <si>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</si>
  <si>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</si>
  <si>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</si>
  <si>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</si>
  <si>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</si>
  <si>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</si>
  <si>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</si>
  <si>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</si>
  <si>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</si>
  <si>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</si>
  <si>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</si>
  <si>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</si>
  <si>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</si>
  <si>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</si>
  <si>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</si>
  <si>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</si>
  <si>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</si>
  <si>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</si>
  <si>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</si>
  <si>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</si>
  <si>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</si>
  <si>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</si>
  <si>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</si>
  <si>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</si>
  <si>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</si>
  <si>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</si>
  <si>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</si>
  <si>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</si>
  <si>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</si>
  <si>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</si>
  <si>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</si>
  <si>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</si>
  <si>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</si>
  <si>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</si>
  <si>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</si>
  <si>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</si>
  <si>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</si>
  <si>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ul. Riegrova</t>
  </si>
  <si>
    <t>STA</t>
  </si>
  <si>
    <t>1</t>
  </si>
  <si>
    <t>{55bf2fbb-58c8-49c8-8d97-2afdada4bddc}</t>
  </si>
  <si>
    <t>2</t>
  </si>
  <si>
    <t>KRYCÍ LIST SOUPISU PRACÍ</t>
  </si>
  <si>
    <t>Objekt:</t>
  </si>
  <si>
    <t>SO 01 - ul. Riegrova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</si>
  <si>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</si>
  <si>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</si>
  <si>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</si>
  <si>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</si>
  <si>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</si>
  <si>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</si>
  <si>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</si>
  <si>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</si>
  <si>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</si>
  <si>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</si>
  <si>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</si>
  <si>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</si>
  <si>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</si>
  <si>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</si>
  <si>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</si>
  <si>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</si>
  <si>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</si>
  <si>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</si>
  <si>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</si>
  <si>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</si>
  <si>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</si>
  <si>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</si>
  <si>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</si>
  <si>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</si>
  <si>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</si>
  <si>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</si>
  <si>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</si>
  <si>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</si>
  <si>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</si>
  <si>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210100001</t>
  </si>
  <si>
    <t>Ukončení vodičů v rozváděči nebo na přístroji včetně zapojení průřezu žíly do 2,5 mm2</t>
  </si>
  <si>
    <t>kus</t>
  </si>
  <si>
    <t>64</t>
  </si>
  <si>
    <t>-364506669</t>
  </si>
  <si>
    <t>210100151</t>
  </si>
  <si>
    <t>Ukončení kabelů smršťovací záklopkou nebo páskou se zapojením bez letování žíly do 4x16 mm2</t>
  </si>
  <si>
    <t>531234189</t>
  </si>
  <si>
    <t>RMAT0001.1</t>
  </si>
  <si>
    <t>smršťovací koncovka SKR 4 /38/11 6-25</t>
  </si>
  <si>
    <t>128</t>
  </si>
  <si>
    <t>2081710826</t>
  </si>
  <si>
    <t>4</t>
  </si>
  <si>
    <t>210191514</t>
  </si>
  <si>
    <t>Montáž skříní pojistkových  rozpojovacích SR</t>
  </si>
  <si>
    <t>-488079827</t>
  </si>
  <si>
    <t>5</t>
  </si>
  <si>
    <t>35711880</t>
  </si>
  <si>
    <t>Skříň poistková rozpojovací SRML 9x160 V v pilíři (AHVO)</t>
  </si>
  <si>
    <t>-792565161</t>
  </si>
  <si>
    <t>6</t>
  </si>
  <si>
    <t>210203901</t>
  </si>
  <si>
    <t>Montáž svítidel LED se zapojením vodičů průmyslových nebo venkovních na výložník nebo dřík</t>
  </si>
  <si>
    <t>-2108876453</t>
  </si>
  <si>
    <t>7</t>
  </si>
  <si>
    <t>34774002</t>
  </si>
  <si>
    <t>DLE68MINI-40W-OS2612-2700K,WL</t>
  </si>
  <si>
    <t>-619878558</t>
  </si>
  <si>
    <t>8</t>
  </si>
  <si>
    <t>34774003</t>
  </si>
  <si>
    <t>DLE68MINI-25W-OS2612-2700K,WL</t>
  </si>
  <si>
    <t>1542671776</t>
  </si>
  <si>
    <t>9</t>
  </si>
  <si>
    <t>210204011</t>
  </si>
  <si>
    <t>Montáž stožárů osvětlení ocelových samostatně stojících délky do 12 m</t>
  </si>
  <si>
    <t>-143999433</t>
  </si>
  <si>
    <t>10</t>
  </si>
  <si>
    <t>31674107</t>
  </si>
  <si>
    <t>stožár osvětlovací uliční SAL-70K</t>
  </si>
  <si>
    <t>-1431872992</t>
  </si>
  <si>
    <t>11</t>
  </si>
  <si>
    <t>31674114</t>
  </si>
  <si>
    <t>stožár osvětlovací uličn SAL-70</t>
  </si>
  <si>
    <t>1526584580</t>
  </si>
  <si>
    <t>12</t>
  </si>
  <si>
    <t>31198213</t>
  </si>
  <si>
    <t>Montážní sada B70</t>
  </si>
  <si>
    <t>1392776688</t>
  </si>
  <si>
    <t>13</t>
  </si>
  <si>
    <t>31198212</t>
  </si>
  <si>
    <t>Montážní sada B60</t>
  </si>
  <si>
    <t>82097924</t>
  </si>
  <si>
    <t>14</t>
  </si>
  <si>
    <t>31674127</t>
  </si>
  <si>
    <t>Elastomer 180</t>
  </si>
  <si>
    <t>-166074121</t>
  </si>
  <si>
    <t>31674126</t>
  </si>
  <si>
    <t>Elastomer 146</t>
  </si>
  <si>
    <t>871610146</t>
  </si>
  <si>
    <t>16</t>
  </si>
  <si>
    <t>210204103</t>
  </si>
  <si>
    <t>Montáž výložníků osvětlení jednoramenných sloupových hmotnosti do 35 kg</t>
  </si>
  <si>
    <t>-1330169626</t>
  </si>
  <si>
    <t>17</t>
  </si>
  <si>
    <t>31673000</t>
  </si>
  <si>
    <t>výložník WR 4/1/1/5ZP</t>
  </si>
  <si>
    <t>-1834552312</t>
  </si>
  <si>
    <t>18</t>
  </si>
  <si>
    <t>210204201</t>
  </si>
  <si>
    <t>Montáž elektrovýzbroje stožárů osvětlení 1 okruh</t>
  </si>
  <si>
    <t>352339280</t>
  </si>
  <si>
    <t>19</t>
  </si>
  <si>
    <t>31674129</t>
  </si>
  <si>
    <t>výzbroj stožárová NTB1</t>
  </si>
  <si>
    <t>812443317</t>
  </si>
  <si>
    <t>20</t>
  </si>
  <si>
    <t>210220022</t>
  </si>
  <si>
    <t>Montáž uzemňovacího vedení vodičů FeZn pomocí svorek v zemi drátem průměru do 10 mm ve městské zástavbě</t>
  </si>
  <si>
    <t>m</t>
  </si>
  <si>
    <t>1764311773</t>
  </si>
  <si>
    <t>1000299254</t>
  </si>
  <si>
    <t>FeZn drát pr.10mm - bal.50kg (0,62 Kg = 1 metr)</t>
  </si>
  <si>
    <t>kg</t>
  </si>
  <si>
    <t>-538088739</t>
  </si>
  <si>
    <t>22</t>
  </si>
  <si>
    <t>35442235</t>
  </si>
  <si>
    <t>antikorozní páska</t>
  </si>
  <si>
    <t>-927127399</t>
  </si>
  <si>
    <t>23</t>
  </si>
  <si>
    <t>210220301</t>
  </si>
  <si>
    <t>Montáž svorek hromosvodných se 2 šrouby</t>
  </si>
  <si>
    <t>1591206564</t>
  </si>
  <si>
    <t>24</t>
  </si>
  <si>
    <t>35441885</t>
  </si>
  <si>
    <t>svorka spojovací pro lano D 8-10mm</t>
  </si>
  <si>
    <t>-1624926241</t>
  </si>
  <si>
    <t>25</t>
  </si>
  <si>
    <t>210812011</t>
  </si>
  <si>
    <t>Montáž kabelu Cu plného nebo laněného do 1 kV žíly 3x1,5 až 6 mm2 (např. CYKY) bez ukončení uloženého volně nebo v liště</t>
  </si>
  <si>
    <t>177076413</t>
  </si>
  <si>
    <t>26</t>
  </si>
  <si>
    <t>34111030</t>
  </si>
  <si>
    <t>kabel instalační jádro Cu plné izolace PVC plášť PVC 450/750V (CYKY) 3x1,5mm2</t>
  </si>
  <si>
    <t>555458085</t>
  </si>
  <si>
    <t>27</t>
  </si>
  <si>
    <t>210812035</t>
  </si>
  <si>
    <t>Montáž kabelu Cu plného nebo laněného do 1 kV žíly 4x16 mm2 (např. CYKY) bez ukončení uloženého volně nebo v liště</t>
  </si>
  <si>
    <t>-1082111723</t>
  </si>
  <si>
    <t>28</t>
  </si>
  <si>
    <t>34111080</t>
  </si>
  <si>
    <t>kabel instalační jádro Cu plné izolace PVC plášť PVC 450/750V (CYKY) 4x16mm2</t>
  </si>
  <si>
    <t>297561280</t>
  </si>
  <si>
    <t>29</t>
  </si>
  <si>
    <t>210950202</t>
  </si>
  <si>
    <t>Příplatek na zatahování kabelů hmotnosti do 2 kg do tvárnicových tras a kolektorů</t>
  </si>
  <si>
    <t>-717992643</t>
  </si>
  <si>
    <t>30</t>
  </si>
  <si>
    <t>218202013</t>
  </si>
  <si>
    <t>Demontáž svítidla výbojkového průmyslového nebo venkovního z výložníku</t>
  </si>
  <si>
    <t>2026144832</t>
  </si>
  <si>
    <t>31</t>
  </si>
  <si>
    <t>218204103</t>
  </si>
  <si>
    <t>Demontáž výložníků osvětlení jednoramenných sloupových hmotnosti do 35 kg</t>
  </si>
  <si>
    <t>-897160531</t>
  </si>
  <si>
    <t>32</t>
  </si>
  <si>
    <t>PM</t>
  </si>
  <si>
    <t>Přidružený materiál</t>
  </si>
  <si>
    <t>%</t>
  </si>
  <si>
    <t>-1533465626</t>
  </si>
  <si>
    <t>33</t>
  </si>
  <si>
    <t>PPV</t>
  </si>
  <si>
    <t>Podíl přidružených výkonů</t>
  </si>
  <si>
    <t>994374106</t>
  </si>
  <si>
    <t>46-M</t>
  </si>
  <si>
    <t>Zemní práce při extr.mont.pracích</t>
  </si>
  <si>
    <t>34</t>
  </si>
  <si>
    <t>460010024</t>
  </si>
  <si>
    <t>Vytyčení trasy vedení kabelového podzemního v zastavěném prostoru</t>
  </si>
  <si>
    <t>km</t>
  </si>
  <si>
    <t>660192974</t>
  </si>
  <si>
    <t>35</t>
  </si>
  <si>
    <t>460010025</t>
  </si>
  <si>
    <t>Vytyčení trasy inženýrských sítí v zastavěném prostoru</t>
  </si>
  <si>
    <t>1027597198</t>
  </si>
  <si>
    <t>36</t>
  </si>
  <si>
    <t>460131114</t>
  </si>
  <si>
    <t>Hloubení nezapažených jam při elektromontážích ručně v hornině tř II skupiny 4</t>
  </si>
  <si>
    <t>m3</t>
  </si>
  <si>
    <t>1387613903</t>
  </si>
  <si>
    <t>37</t>
  </si>
  <si>
    <t>460161173</t>
  </si>
  <si>
    <t>Hloubení kabelových rýh ručně š 35 cm hl 80 cm v hornině tř II skupiny 4</t>
  </si>
  <si>
    <t>2059550927</t>
  </si>
  <si>
    <t>38</t>
  </si>
  <si>
    <t>460241111</t>
  </si>
  <si>
    <t>Příplatek za ztížení vykopávky při elektromontážích v blízkosti podzemního vedení</t>
  </si>
  <si>
    <t>444732333</t>
  </si>
  <si>
    <t>39</t>
  </si>
  <si>
    <t>460341113</t>
  </si>
  <si>
    <t>Vodorovné přemístění horniny jakékoliv třídy dopravními prostředky při elektromontážích přes 500 do 1000 m</t>
  </si>
  <si>
    <t>1369267203</t>
  </si>
  <si>
    <t>40</t>
  </si>
  <si>
    <t>460341121</t>
  </si>
  <si>
    <t>Příplatek k vodorovnému přemístění horniny dopravními prostředky při elektromontážích za každých dalších i započatých 1000 m</t>
  </si>
  <si>
    <t>1544709412</t>
  </si>
  <si>
    <t>41</t>
  </si>
  <si>
    <t>460361121</t>
  </si>
  <si>
    <t>Poplatek za uložení zeminy na recyklační skládce (skládkovné) kód odpadu 17 05 04</t>
  </si>
  <si>
    <t>t</t>
  </si>
  <si>
    <t>214744119</t>
  </si>
  <si>
    <t>42</t>
  </si>
  <si>
    <t>460391124</t>
  </si>
  <si>
    <t>Zásyp jam při elektromontážích ručně se zhutněním z hornin třídy II skupiny 4</t>
  </si>
  <si>
    <t>-1334880350</t>
  </si>
  <si>
    <t>43</t>
  </si>
  <si>
    <t>460431183</t>
  </si>
  <si>
    <t>Zásyp kabelových rýh ručně se zhutněním š 35 cm hl 80 cm z horniny tř II skupiny 4</t>
  </si>
  <si>
    <t>-65865032</t>
  </si>
  <si>
    <t>44</t>
  </si>
  <si>
    <t>460481122</t>
  </si>
  <si>
    <t>Úprava pláně při elektromontážích v hornině třídy těžitelnosti I skupiny 3 se zhutněním ručně</t>
  </si>
  <si>
    <t>m2</t>
  </si>
  <si>
    <t>1946291887</t>
  </si>
  <si>
    <t>45</t>
  </si>
  <si>
    <t>460581121</t>
  </si>
  <si>
    <t>Zatravnění včetně zalití vodou na rovině</t>
  </si>
  <si>
    <t>-982714493</t>
  </si>
  <si>
    <t>46</t>
  </si>
  <si>
    <t>00572410</t>
  </si>
  <si>
    <t>osivo směs travní parková</t>
  </si>
  <si>
    <t>256</t>
  </si>
  <si>
    <t>869810943</t>
  </si>
  <si>
    <t>47</t>
  </si>
  <si>
    <t>10321310</t>
  </si>
  <si>
    <t>Trávníkové hnojivo</t>
  </si>
  <si>
    <t>1623460478</t>
  </si>
  <si>
    <t>48</t>
  </si>
  <si>
    <t>460641111</t>
  </si>
  <si>
    <t>Základové konstrukce při elektromontážích z monolitického betonu tř. C 8/10</t>
  </si>
  <si>
    <t>1326065225</t>
  </si>
  <si>
    <t>49</t>
  </si>
  <si>
    <t>59383557</t>
  </si>
  <si>
    <t>Prefabrikovaná základová patka B70 400x410x1200</t>
  </si>
  <si>
    <t>691554069</t>
  </si>
  <si>
    <t>50</t>
  </si>
  <si>
    <t>59383550</t>
  </si>
  <si>
    <t>Prefabrikovaná základová patka B60 320x330x1000</t>
  </si>
  <si>
    <t>1476800011</t>
  </si>
  <si>
    <t>51</t>
  </si>
  <si>
    <t>460661111</t>
  </si>
  <si>
    <t>Kabelové lože z písku pro kabely nn bez zakrytí š lože do 35 cm</t>
  </si>
  <si>
    <t>-1142517280</t>
  </si>
  <si>
    <t>52</t>
  </si>
  <si>
    <t>460671113</t>
  </si>
  <si>
    <t>Výstražná fólie pro krytí kabelů šířky 34 cm</t>
  </si>
  <si>
    <t>-1066950414</t>
  </si>
  <si>
    <t>53</t>
  </si>
  <si>
    <t>JTA.0013703.URS</t>
  </si>
  <si>
    <t>výstražná fólie červená šíře 33cm s bleskem</t>
  </si>
  <si>
    <t>-1990175420</t>
  </si>
  <si>
    <t>54</t>
  </si>
  <si>
    <t>460791112</t>
  </si>
  <si>
    <t>Montáž trubek ochranných plastových uložených volně do rýhy tuhých D přes 32 do 50 mm</t>
  </si>
  <si>
    <t>-1302305139</t>
  </si>
  <si>
    <t>55</t>
  </si>
  <si>
    <t>34571361</t>
  </si>
  <si>
    <t>KOPOS CHRÁNIČKA OPT KABELU HDPE 06040 AS100 750N 40/33MM SVAZEK 100M ORANŽOVÁ</t>
  </si>
  <si>
    <t>1013945015</t>
  </si>
  <si>
    <t>56</t>
  </si>
  <si>
    <t>460791213</t>
  </si>
  <si>
    <t>Montáž trubek ochranných plastových uložených volně do rýhy ohebných přes 50 do 90 mm</t>
  </si>
  <si>
    <t>1083269633</t>
  </si>
  <si>
    <t>57</t>
  </si>
  <si>
    <t>1000290694</t>
  </si>
  <si>
    <t>KOPOS KF 09063 BA  TRUBKA DVOUPL. KOPOFLEX</t>
  </si>
  <si>
    <t>-1643806004</t>
  </si>
  <si>
    <t>58</t>
  </si>
  <si>
    <t>-1134428086</t>
  </si>
  <si>
    <t>HZS</t>
  </si>
  <si>
    <t>Hodinové zúčtovací sazby</t>
  </si>
  <si>
    <t>59</t>
  </si>
  <si>
    <t>HZS4121</t>
  </si>
  <si>
    <t>Pronájem plošiny MP16</t>
  </si>
  <si>
    <t>hod</t>
  </si>
  <si>
    <t>512</t>
  </si>
  <si>
    <t>-1953029282</t>
  </si>
  <si>
    <t>60</t>
  </si>
  <si>
    <t>HZS4122</t>
  </si>
  <si>
    <t>Doprava</t>
  </si>
  <si>
    <t>kpl</t>
  </si>
  <si>
    <t>-692254743</t>
  </si>
  <si>
    <t>61</t>
  </si>
  <si>
    <t>HZS4212</t>
  </si>
  <si>
    <t>Hodinová zúčtovací sazba revizní technik specialista</t>
  </si>
  <si>
    <t>1567105144</t>
  </si>
  <si>
    <t>62</t>
  </si>
  <si>
    <t>HZS4221</t>
  </si>
  <si>
    <t>Dokumentace skutečného provedení stavby</t>
  </si>
  <si>
    <t>2119922475</t>
  </si>
  <si>
    <t>63</t>
  </si>
  <si>
    <t>HZS4222</t>
  </si>
  <si>
    <t>Geodetické zaměření skutečného provedení</t>
  </si>
  <si>
    <t>-2076868191</t>
  </si>
  <si>
    <t>HZS4232</t>
  </si>
  <si>
    <t>Hodinová zúčtovací sazba technik odborný - úprava RVO</t>
  </si>
  <si>
    <t>372535065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</si>
</sst>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26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27</v>
      </c>
      <c r="AK11" s="28" t="s">
        <v>28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29</v>
      </c>
      <c r="AK13" s="28" t="s">
        <v>25</v>
      </c>
      <c r="AN13" s="30" t="s">
        <v>30</v>
      </c>
      <c r="AR13" s="18"/>
      <c r="BE13" s="27"/>
      <c r="BS13" s="15" t="s">
        <v>6</v>
      </c>
    </row>
    <row r="14" spans="2:71" ht="12">
      <c r="B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N14" s="30" t="s">
        <v>30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31</v>
      </c>
      <c r="AK16" s="28" t="s">
        <v>25</v>
      </c>
      <c r="AN16" s="23" t="s">
        <v>32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33</v>
      </c>
      <c r="AK17" s="28" t="s">
        <v>28</v>
      </c>
      <c r="AN17" s="23" t="s">
        <v>1</v>
      </c>
      <c r="AR17" s="18"/>
      <c r="BE17" s="27"/>
      <c r="BS17" s="15" t="s">
        <v>34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35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36</v>
      </c>
      <c r="AK20" s="28" t="s">
        <v>28</v>
      </c>
      <c r="AN20" s="23" t="s">
        <v>1</v>
      </c>
      <c r="AR20" s="18"/>
      <c r="BE20" s="27"/>
      <c r="BS20" s="15" t="s">
        <v>34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37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39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40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41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42</v>
      </c>
      <c r="E29" s="3"/>
      <c r="F29" s="28" t="s">
        <v>43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44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45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46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47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48" t="s">
        <v>50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52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53</v>
      </c>
      <c r="AI60" s="37"/>
      <c r="AJ60" s="37"/>
      <c r="AK60" s="37"/>
      <c r="AL60" s="37"/>
      <c r="AM60" s="54" t="s">
        <v>54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55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56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53</v>
      </c>
      <c r="AI75" s="37"/>
      <c r="AJ75" s="37"/>
      <c r="AK75" s="37"/>
      <c r="AL75" s="37"/>
      <c r="AM75" s="54" t="s">
        <v>54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57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02072023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Šlapanice, Riegrova, Na Poříčí, výměna VO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2. 7. 2023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>Město Šlapanice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66" t="str">
        <f>IF(E17="","",E17)</f>
        <v>BAHAU CZ s.r.o.</v>
      </c>
      <c r="AN89" s="4"/>
      <c r="AO89" s="4"/>
      <c r="AP89" s="4"/>
      <c r="AQ89" s="34"/>
      <c r="AR89" s="35"/>
      <c r="AS89" s="67" t="s">
        <v>58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35</v>
      </c>
      <c r="AJ90" s="34"/>
      <c r="AK90" s="34"/>
      <c r="AL90" s="34"/>
      <c r="AM90" s="66" t="str">
        <f>IF(E20="","",E20)</f>
        <v>Ing. Richard Gábor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59</v>
      </c>
      <c r="D92" s="76"/>
      <c r="E92" s="76"/>
      <c r="F92" s="76"/>
      <c r="G92" s="76"/>
      <c r="H92" s="77"/>
      <c r="I92" s="78" t="s">
        <v>60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61</v>
      </c>
      <c r="AH92" s="76"/>
      <c r="AI92" s="76"/>
      <c r="AJ92" s="76"/>
      <c r="AK92" s="76"/>
      <c r="AL92" s="76"/>
      <c r="AM92" s="76"/>
      <c r="AN92" s="78" t="s">
        <v>62</v>
      </c>
      <c r="AO92" s="76"/>
      <c r="AP92" s="80"/>
      <c r="AQ92" s="81" t="s">
        <v>63</v>
      </c>
      <c r="AR92" s="35"/>
      <c r="AS92" s="82" t="s">
        <v>64</v>
      </c>
      <c r="AT92" s="83" t="s">
        <v>65</v>
      </c>
      <c r="AU92" s="83" t="s">
        <v>66</v>
      </c>
      <c r="AV92" s="83" t="s">
        <v>67</v>
      </c>
      <c r="AW92" s="83" t="s">
        <v>68</v>
      </c>
      <c r="AX92" s="83" t="s">
        <v>69</v>
      </c>
      <c r="AY92" s="83" t="s">
        <v>70</v>
      </c>
      <c r="AZ92" s="83" t="s">
        <v>71</v>
      </c>
      <c r="BA92" s="83" t="s">
        <v>72</v>
      </c>
      <c r="BB92" s="83" t="s">
        <v>73</v>
      </c>
      <c r="BC92" s="83" t="s">
        <v>74</v>
      </c>
      <c r="BD92" s="84" t="s">
        <v>75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76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77</v>
      </c>
      <c r="BT94" s="98" t="s">
        <v>78</v>
      </c>
      <c r="BU94" s="99" t="s">
        <v>79</v>
      </c>
      <c r="BV94" s="98" t="s">
        <v>80</v>
      </c>
      <c r="BW94" s="98" t="s">
        <v>4</v>
      </c>
      <c r="BX94" s="98" t="s">
        <v>81</v>
      </c>
      <c r="CL94" s="98" t="s">
        <v>1</v>
      </c>
    </row>
    <row r="95" spans="1:91" s="7" customFormat="1" ht="16.5" customHeight="1">
      <c r="A95" s="100" t="s">
        <v>82</v>
      </c>
      <c r="B95" s="101"/>
      <c r="C95" s="102"/>
      <c r="D95" s="103" t="s">
        <v>83</v>
      </c>
      <c r="E95" s="103"/>
      <c r="F95" s="103"/>
      <c r="G95" s="103"/>
      <c r="H95" s="103"/>
      <c r="I95" s="104"/>
      <c r="J95" s="103" t="s">
        <v>84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'SO 01 - ul. Riegrova'!J30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85</v>
      </c>
      <c r="AR95" s="101"/>
      <c r="AS95" s="107">
        <v>0</v>
      </c>
      <c r="AT95" s="108">
        <f>ROUND(SUM(AV95:AW95),2)</f>
        <v>0</v>
      </c>
      <c r="AU95" s="109">
        <f>'SO 01 - ul. Riegrova'!P120</f>
        <v>0</v>
      </c>
      <c r="AV95" s="108">
        <f>'SO 01 - ul. Riegrova'!J33</f>
        <v>0</v>
      </c>
      <c r="AW95" s="108">
        <f>'SO 01 - ul. Riegrova'!J34</f>
        <v>0</v>
      </c>
      <c r="AX95" s="108">
        <f>'SO 01 - ul. Riegrova'!J35</f>
        <v>0</v>
      </c>
      <c r="AY95" s="108">
        <f>'SO 01 - ul. Riegrova'!J36</f>
        <v>0</v>
      </c>
      <c r="AZ95" s="108">
        <f>'SO 01 - ul. Riegrova'!F33</f>
        <v>0</v>
      </c>
      <c r="BA95" s="108">
        <f>'SO 01 - ul. Riegrova'!F34</f>
        <v>0</v>
      </c>
      <c r="BB95" s="108">
        <f>'SO 01 - ul. Riegrova'!F35</f>
        <v>0</v>
      </c>
      <c r="BC95" s="108">
        <f>'SO 01 - ul. Riegrova'!F36</f>
        <v>0</v>
      </c>
      <c r="BD95" s="110">
        <f>'SO 01 - ul. Riegrova'!F37</f>
        <v>0</v>
      </c>
      <c r="BE95" s="7"/>
      <c r="BT95" s="111" t="s">
        <v>86</v>
      </c>
      <c r="BV95" s="111" t="s">
        <v>80</v>
      </c>
      <c r="BW95" s="111" t="s">
        <v>87</v>
      </c>
      <c r="BX95" s="111" t="s">
        <v>4</v>
      </c>
      <c r="CL95" s="111" t="s">
        <v>1</v>
      </c>
      <c r="CM95" s="111" t="s">
        <v>88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1 - ul. Riegrov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88</v>
      </c>
    </row>
    <row r="4" spans="2:46" s="1" customFormat="1" ht="24.95" customHeight="1">
      <c r="B4" s="18"/>
      <c r="D4" s="19" t="s">
        <v>89</v>
      </c>
      <c r="L4" s="18"/>
      <c r="M4" s="112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3" t="str">
        <f>'Rekapitulace stavby'!K6</f>
        <v>Šlapanice, Riegrova, Na Poříčí, výměna VO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91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2. 7. 2023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">
        <v>27</v>
      </c>
      <c r="F15" s="34"/>
      <c r="G15" s="34"/>
      <c r="H15" s="34"/>
      <c r="I15" s="28" t="s">
        <v>28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29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28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31</v>
      </c>
      <c r="E20" s="34"/>
      <c r="F20" s="34"/>
      <c r="G20" s="34"/>
      <c r="H20" s="34"/>
      <c r="I20" s="28" t="s">
        <v>25</v>
      </c>
      <c r="J20" s="2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">
        <v>33</v>
      </c>
      <c r="F21" s="34"/>
      <c r="G21" s="34"/>
      <c r="H21" s="34"/>
      <c r="I21" s="28" t="s">
        <v>28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35</v>
      </c>
      <c r="E23" s="34"/>
      <c r="F23" s="34"/>
      <c r="G23" s="34"/>
      <c r="H23" s="34"/>
      <c r="I23" s="28" t="s">
        <v>25</v>
      </c>
      <c r="J23" s="2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">
        <v>36</v>
      </c>
      <c r="F24" s="34"/>
      <c r="G24" s="34"/>
      <c r="H24" s="34"/>
      <c r="I24" s="28" t="s">
        <v>28</v>
      </c>
      <c r="J24" s="2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4"/>
      <c r="B27" s="115"/>
      <c r="C27" s="114"/>
      <c r="D27" s="114"/>
      <c r="E27" s="32" t="s">
        <v>1</v>
      </c>
      <c r="F27" s="32"/>
      <c r="G27" s="32"/>
      <c r="H27" s="32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17" t="s">
        <v>38</v>
      </c>
      <c r="E30" s="34"/>
      <c r="F30" s="34"/>
      <c r="G30" s="34"/>
      <c r="H30" s="34"/>
      <c r="I30" s="34"/>
      <c r="J30" s="92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40</v>
      </c>
      <c r="G32" s="34"/>
      <c r="H32" s="34"/>
      <c r="I32" s="39" t="s">
        <v>39</v>
      </c>
      <c r="J32" s="39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18" t="s">
        <v>42</v>
      </c>
      <c r="E33" s="28" t="s">
        <v>43</v>
      </c>
      <c r="F33" s="119">
        <f>ROUND((SUM(BE120:BE188)),2)</f>
        <v>0</v>
      </c>
      <c r="G33" s="34"/>
      <c r="H33" s="34"/>
      <c r="I33" s="120">
        <v>0.21</v>
      </c>
      <c r="J33" s="119">
        <f>ROUND(((SUM(BE120:BE188))*I33),2)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44</v>
      </c>
      <c r="F34" s="119">
        <f>ROUND((SUM(BF120:BF188)),2)</f>
        <v>0</v>
      </c>
      <c r="G34" s="34"/>
      <c r="H34" s="34"/>
      <c r="I34" s="120">
        <v>0.15</v>
      </c>
      <c r="J34" s="119">
        <f>ROUND(((SUM(BF120:BF188))*I34),2)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45</v>
      </c>
      <c r="F35" s="119">
        <f>ROUND((SUM(BG120:BG188)),2)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46</v>
      </c>
      <c r="F36" s="119">
        <f>ROUND((SUM(BH120:BH188)),2)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47</v>
      </c>
      <c r="F37" s="119">
        <f>ROUND((SUM(BI120:BI188)),2)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1"/>
      <c r="D39" s="122" t="s">
        <v>48</v>
      </c>
      <c r="E39" s="77"/>
      <c r="F39" s="77"/>
      <c r="G39" s="123" t="s">
        <v>49</v>
      </c>
      <c r="H39" s="124" t="s">
        <v>50</v>
      </c>
      <c r="I39" s="77"/>
      <c r="J39" s="125">
        <f>SUM(J30:J37)</f>
        <v>0</v>
      </c>
      <c r="K39" s="12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51</v>
      </c>
      <c r="E50" s="53"/>
      <c r="F50" s="53"/>
      <c r="G50" s="52" t="s">
        <v>52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53</v>
      </c>
      <c r="E61" s="37"/>
      <c r="F61" s="127" t="s">
        <v>54</v>
      </c>
      <c r="G61" s="54" t="s">
        <v>53</v>
      </c>
      <c r="H61" s="37"/>
      <c r="I61" s="37"/>
      <c r="J61" s="128" t="s">
        <v>54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55</v>
      </c>
      <c r="E65" s="55"/>
      <c r="F65" s="55"/>
      <c r="G65" s="52" t="s">
        <v>56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53</v>
      </c>
      <c r="E76" s="37"/>
      <c r="F76" s="127" t="s">
        <v>54</v>
      </c>
      <c r="G76" s="54" t="s">
        <v>53</v>
      </c>
      <c r="H76" s="37"/>
      <c r="I76" s="37"/>
      <c r="J76" s="128" t="s">
        <v>54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92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3" t="str">
        <f>E7</f>
        <v>Šlapanice, Riegrova, Na Poříčí, výměna VO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90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>SO 01 - ul. Riegrova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2. 7. 2023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>Město Šlapanice</v>
      </c>
      <c r="G91" s="34"/>
      <c r="H91" s="34"/>
      <c r="I91" s="28" t="s">
        <v>31</v>
      </c>
      <c r="J91" s="32" t="str">
        <f>E21</f>
        <v>BAHAU CZ s.r.o.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29</v>
      </c>
      <c r="D92" s="34"/>
      <c r="E92" s="34"/>
      <c r="F92" s="23" t="str">
        <f>IF(E18="","",E18)</f>
        <v>Vyplň údaj</v>
      </c>
      <c r="G92" s="34"/>
      <c r="H92" s="34"/>
      <c r="I92" s="28" t="s">
        <v>35</v>
      </c>
      <c r="J92" s="32" t="str">
        <f>E24</f>
        <v>Ing. Richard Gábor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29" t="s">
        <v>93</v>
      </c>
      <c r="D94" s="121"/>
      <c r="E94" s="121"/>
      <c r="F94" s="121"/>
      <c r="G94" s="121"/>
      <c r="H94" s="121"/>
      <c r="I94" s="121"/>
      <c r="J94" s="130" t="s">
        <v>94</v>
      </c>
      <c r="K94" s="12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1" t="s">
        <v>95</v>
      </c>
      <c r="D96" s="34"/>
      <c r="E96" s="34"/>
      <c r="F96" s="34"/>
      <c r="G96" s="34"/>
      <c r="H96" s="34"/>
      <c r="I96" s="34"/>
      <c r="J96" s="92">
        <f>J120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96</v>
      </c>
    </row>
    <row r="97" spans="1:31" s="9" customFormat="1" ht="24.95" customHeight="1" hidden="1">
      <c r="A97" s="9"/>
      <c r="B97" s="132"/>
      <c r="C97" s="9"/>
      <c r="D97" s="133" t="s">
        <v>97</v>
      </c>
      <c r="E97" s="134"/>
      <c r="F97" s="134"/>
      <c r="G97" s="134"/>
      <c r="H97" s="134"/>
      <c r="I97" s="134"/>
      <c r="J97" s="135">
        <f>J121</f>
        <v>0</v>
      </c>
      <c r="K97" s="9"/>
      <c r="L97" s="13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36"/>
      <c r="C98" s="10"/>
      <c r="D98" s="137" t="s">
        <v>98</v>
      </c>
      <c r="E98" s="138"/>
      <c r="F98" s="138"/>
      <c r="G98" s="138"/>
      <c r="H98" s="138"/>
      <c r="I98" s="138"/>
      <c r="J98" s="139">
        <f>J122</f>
        <v>0</v>
      </c>
      <c r="K98" s="10"/>
      <c r="L98" s="13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36"/>
      <c r="C99" s="10"/>
      <c r="D99" s="137" t="s">
        <v>99</v>
      </c>
      <c r="E99" s="138"/>
      <c r="F99" s="138"/>
      <c r="G99" s="138"/>
      <c r="H99" s="138"/>
      <c r="I99" s="138"/>
      <c r="J99" s="139">
        <f>J156</f>
        <v>0</v>
      </c>
      <c r="K99" s="10"/>
      <c r="L99" s="13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32"/>
      <c r="C100" s="9"/>
      <c r="D100" s="133" t="s">
        <v>100</v>
      </c>
      <c r="E100" s="134"/>
      <c r="F100" s="134"/>
      <c r="G100" s="134"/>
      <c r="H100" s="134"/>
      <c r="I100" s="134"/>
      <c r="J100" s="135">
        <f>J182</f>
        <v>0</v>
      </c>
      <c r="K100" s="9"/>
      <c r="L100" s="13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 hidden="1">
      <c r="A102" s="34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ht="12" hidden="1"/>
    <row r="104" ht="12" hidden="1"/>
    <row r="105" ht="12" hidden="1"/>
    <row r="106" spans="1:31" s="2" customFormat="1" ht="6.95" customHeight="1">
      <c r="A106" s="34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19" t="s">
        <v>101</v>
      </c>
      <c r="D107" s="34"/>
      <c r="E107" s="34"/>
      <c r="F107" s="34"/>
      <c r="G107" s="34"/>
      <c r="H107" s="34"/>
      <c r="I107" s="3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8" t="s">
        <v>16</v>
      </c>
      <c r="D109" s="34"/>
      <c r="E109" s="34"/>
      <c r="F109" s="34"/>
      <c r="G109" s="34"/>
      <c r="H109" s="34"/>
      <c r="I109" s="3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4"/>
      <c r="D110" s="34"/>
      <c r="E110" s="113" t="str">
        <f>E7</f>
        <v>Šlapanice, Riegrova, Na Poříčí, výměna VO</v>
      </c>
      <c r="F110" s="28"/>
      <c r="G110" s="28"/>
      <c r="H110" s="28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90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4"/>
      <c r="D112" s="34"/>
      <c r="E112" s="63" t="str">
        <f>E9</f>
        <v>SO 01 - ul. Riegrova</v>
      </c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20</v>
      </c>
      <c r="D114" s="34"/>
      <c r="E114" s="34"/>
      <c r="F114" s="23" t="str">
        <f>F12</f>
        <v xml:space="preserve"> </v>
      </c>
      <c r="G114" s="34"/>
      <c r="H114" s="34"/>
      <c r="I114" s="28" t="s">
        <v>22</v>
      </c>
      <c r="J114" s="65" t="str">
        <f>IF(J12="","",J12)</f>
        <v>2. 7. 2023</v>
      </c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15" customHeight="1">
      <c r="A116" s="34"/>
      <c r="B116" s="35"/>
      <c r="C116" s="28" t="s">
        <v>24</v>
      </c>
      <c r="D116" s="34"/>
      <c r="E116" s="34"/>
      <c r="F116" s="23" t="str">
        <f>E15</f>
        <v>Město Šlapanice</v>
      </c>
      <c r="G116" s="34"/>
      <c r="H116" s="34"/>
      <c r="I116" s="28" t="s">
        <v>31</v>
      </c>
      <c r="J116" s="32" t="str">
        <f>E21</f>
        <v>BAHAU CZ s.r.o.</v>
      </c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15" customHeight="1">
      <c r="A117" s="34"/>
      <c r="B117" s="35"/>
      <c r="C117" s="28" t="s">
        <v>29</v>
      </c>
      <c r="D117" s="34"/>
      <c r="E117" s="34"/>
      <c r="F117" s="23" t="str">
        <f>IF(E18="","",E18)</f>
        <v>Vyplň údaj</v>
      </c>
      <c r="G117" s="34"/>
      <c r="H117" s="34"/>
      <c r="I117" s="28" t="s">
        <v>35</v>
      </c>
      <c r="J117" s="32" t="str">
        <f>E24</f>
        <v>Ing. Richard Gábor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40"/>
      <c r="B119" s="141"/>
      <c r="C119" s="142" t="s">
        <v>102</v>
      </c>
      <c r="D119" s="143" t="s">
        <v>63</v>
      </c>
      <c r="E119" s="143" t="s">
        <v>59</v>
      </c>
      <c r="F119" s="143" t="s">
        <v>60</v>
      </c>
      <c r="G119" s="143" t="s">
        <v>103</v>
      </c>
      <c r="H119" s="143" t="s">
        <v>104</v>
      </c>
      <c r="I119" s="143" t="s">
        <v>105</v>
      </c>
      <c r="J119" s="144" t="s">
        <v>94</v>
      </c>
      <c r="K119" s="145" t="s">
        <v>106</v>
      </c>
      <c r="L119" s="146"/>
      <c r="M119" s="82" t="s">
        <v>1</v>
      </c>
      <c r="N119" s="83" t="s">
        <v>42</v>
      </c>
      <c r="O119" s="83" t="s">
        <v>107</v>
      </c>
      <c r="P119" s="83" t="s">
        <v>108</v>
      </c>
      <c r="Q119" s="83" t="s">
        <v>109</v>
      </c>
      <c r="R119" s="83" t="s">
        <v>110</v>
      </c>
      <c r="S119" s="83" t="s">
        <v>111</v>
      </c>
      <c r="T119" s="84" t="s">
        <v>112</v>
      </c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</row>
    <row r="120" spans="1:63" s="2" customFormat="1" ht="22.8" customHeight="1">
      <c r="A120" s="34"/>
      <c r="B120" s="35"/>
      <c r="C120" s="89" t="s">
        <v>113</v>
      </c>
      <c r="D120" s="34"/>
      <c r="E120" s="34"/>
      <c r="F120" s="34"/>
      <c r="G120" s="34"/>
      <c r="H120" s="34"/>
      <c r="I120" s="34"/>
      <c r="J120" s="147">
        <f>BK120</f>
        <v>0</v>
      </c>
      <c r="K120" s="34"/>
      <c r="L120" s="35"/>
      <c r="M120" s="85"/>
      <c r="N120" s="69"/>
      <c r="O120" s="86"/>
      <c r="P120" s="148">
        <f>P121+P182</f>
        <v>0</v>
      </c>
      <c r="Q120" s="86"/>
      <c r="R120" s="148">
        <f>R121+R182</f>
        <v>101.41508000000002</v>
      </c>
      <c r="S120" s="86"/>
      <c r="T120" s="149">
        <f>T121+T182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5" t="s">
        <v>77</v>
      </c>
      <c r="AU120" s="15" t="s">
        <v>96</v>
      </c>
      <c r="BK120" s="150">
        <f>BK121+BK182</f>
        <v>0</v>
      </c>
    </row>
    <row r="121" spans="1:63" s="12" customFormat="1" ht="25.9" customHeight="1">
      <c r="A121" s="12"/>
      <c r="B121" s="151"/>
      <c r="C121" s="12"/>
      <c r="D121" s="152" t="s">
        <v>77</v>
      </c>
      <c r="E121" s="153" t="s">
        <v>114</v>
      </c>
      <c r="F121" s="153" t="s">
        <v>115</v>
      </c>
      <c r="G121" s="12"/>
      <c r="H121" s="12"/>
      <c r="I121" s="154"/>
      <c r="J121" s="155">
        <f>BK121</f>
        <v>0</v>
      </c>
      <c r="K121" s="12"/>
      <c r="L121" s="151"/>
      <c r="M121" s="156"/>
      <c r="N121" s="157"/>
      <c r="O121" s="157"/>
      <c r="P121" s="158">
        <f>P122+P156</f>
        <v>0</v>
      </c>
      <c r="Q121" s="157"/>
      <c r="R121" s="158">
        <f>R122+R156</f>
        <v>101.41508000000002</v>
      </c>
      <c r="S121" s="157"/>
      <c r="T121" s="159">
        <f>T122+T156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2" t="s">
        <v>116</v>
      </c>
      <c r="AT121" s="160" t="s">
        <v>77</v>
      </c>
      <c r="AU121" s="160" t="s">
        <v>78</v>
      </c>
      <c r="AY121" s="152" t="s">
        <v>117</v>
      </c>
      <c r="BK121" s="161">
        <f>BK122+BK156</f>
        <v>0</v>
      </c>
    </row>
    <row r="122" spans="1:63" s="12" customFormat="1" ht="22.8" customHeight="1">
      <c r="A122" s="12"/>
      <c r="B122" s="151"/>
      <c r="C122" s="12"/>
      <c r="D122" s="152" t="s">
        <v>77</v>
      </c>
      <c r="E122" s="162" t="s">
        <v>118</v>
      </c>
      <c r="F122" s="162" t="s">
        <v>119</v>
      </c>
      <c r="G122" s="12"/>
      <c r="H122" s="12"/>
      <c r="I122" s="154"/>
      <c r="J122" s="163">
        <f>BK122</f>
        <v>0</v>
      </c>
      <c r="K122" s="12"/>
      <c r="L122" s="151"/>
      <c r="M122" s="156"/>
      <c r="N122" s="157"/>
      <c r="O122" s="157"/>
      <c r="P122" s="158">
        <f>SUM(P123:P155)</f>
        <v>0</v>
      </c>
      <c r="Q122" s="157"/>
      <c r="R122" s="158">
        <f>SUM(R123:R155)</f>
        <v>1.9636</v>
      </c>
      <c r="S122" s="157"/>
      <c r="T122" s="159">
        <f>SUM(T123:T155)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2" t="s">
        <v>116</v>
      </c>
      <c r="AT122" s="160" t="s">
        <v>77</v>
      </c>
      <c r="AU122" s="160" t="s">
        <v>86</v>
      </c>
      <c r="AY122" s="152" t="s">
        <v>117</v>
      </c>
      <c r="BK122" s="161">
        <f>SUM(BK123:BK155)</f>
        <v>0</v>
      </c>
    </row>
    <row r="123" spans="1:65" s="2" customFormat="1" ht="24.15" customHeight="1">
      <c r="A123" s="34"/>
      <c r="B123" s="164"/>
      <c r="C123" s="165" t="s">
        <v>86</v>
      </c>
      <c r="D123" s="165" t="s">
        <v>120</v>
      </c>
      <c r="E123" s="166" t="s">
        <v>121</v>
      </c>
      <c r="F123" s="167" t="s">
        <v>122</v>
      </c>
      <c r="G123" s="168" t="s">
        <v>123</v>
      </c>
      <c r="H123" s="169">
        <v>72</v>
      </c>
      <c r="I123" s="170"/>
      <c r="J123" s="171">
        <f>ROUND(I123*H123,2)</f>
        <v>0</v>
      </c>
      <c r="K123" s="172"/>
      <c r="L123" s="35"/>
      <c r="M123" s="173" t="s">
        <v>1</v>
      </c>
      <c r="N123" s="174" t="s">
        <v>43</v>
      </c>
      <c r="O123" s="73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7" t="s">
        <v>124</v>
      </c>
      <c r="AT123" s="177" t="s">
        <v>120</v>
      </c>
      <c r="AU123" s="177" t="s">
        <v>88</v>
      </c>
      <c r="AY123" s="15" t="s">
        <v>117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5" t="s">
        <v>86</v>
      </c>
      <c r="BK123" s="178">
        <f>ROUND(I123*H123,2)</f>
        <v>0</v>
      </c>
      <c r="BL123" s="15" t="s">
        <v>124</v>
      </c>
      <c r="BM123" s="177" t="s">
        <v>125</v>
      </c>
    </row>
    <row r="124" spans="1:65" s="2" customFormat="1" ht="33" customHeight="1">
      <c r="A124" s="34"/>
      <c r="B124" s="164"/>
      <c r="C124" s="165" t="s">
        <v>88</v>
      </c>
      <c r="D124" s="165" t="s">
        <v>120</v>
      </c>
      <c r="E124" s="166" t="s">
        <v>126</v>
      </c>
      <c r="F124" s="167" t="s">
        <v>127</v>
      </c>
      <c r="G124" s="168" t="s">
        <v>123</v>
      </c>
      <c r="H124" s="169">
        <v>26</v>
      </c>
      <c r="I124" s="170"/>
      <c r="J124" s="171">
        <f>ROUND(I124*H124,2)</f>
        <v>0</v>
      </c>
      <c r="K124" s="172"/>
      <c r="L124" s="35"/>
      <c r="M124" s="173" t="s">
        <v>1</v>
      </c>
      <c r="N124" s="174" t="s">
        <v>43</v>
      </c>
      <c r="O124" s="73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7" t="s">
        <v>124</v>
      </c>
      <c r="AT124" s="177" t="s">
        <v>120</v>
      </c>
      <c r="AU124" s="177" t="s">
        <v>88</v>
      </c>
      <c r="AY124" s="15" t="s">
        <v>117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5" t="s">
        <v>86</v>
      </c>
      <c r="BK124" s="178">
        <f>ROUND(I124*H124,2)</f>
        <v>0</v>
      </c>
      <c r="BL124" s="15" t="s">
        <v>124</v>
      </c>
      <c r="BM124" s="177" t="s">
        <v>128</v>
      </c>
    </row>
    <row r="125" spans="1:65" s="2" customFormat="1" ht="16.5" customHeight="1">
      <c r="A125" s="34"/>
      <c r="B125" s="164"/>
      <c r="C125" s="179" t="s">
        <v>116</v>
      </c>
      <c r="D125" s="179" t="s">
        <v>114</v>
      </c>
      <c r="E125" s="180" t="s">
        <v>129</v>
      </c>
      <c r="F125" s="181" t="s">
        <v>130</v>
      </c>
      <c r="G125" s="182" t="s">
        <v>123</v>
      </c>
      <c r="H125" s="183">
        <v>26</v>
      </c>
      <c r="I125" s="184"/>
      <c r="J125" s="185">
        <f>ROUND(I125*H125,2)</f>
        <v>0</v>
      </c>
      <c r="K125" s="186"/>
      <c r="L125" s="187"/>
      <c r="M125" s="188" t="s">
        <v>1</v>
      </c>
      <c r="N125" s="189" t="s">
        <v>43</v>
      </c>
      <c r="O125" s="73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7" t="s">
        <v>131</v>
      </c>
      <c r="AT125" s="177" t="s">
        <v>114</v>
      </c>
      <c r="AU125" s="177" t="s">
        <v>88</v>
      </c>
      <c r="AY125" s="15" t="s">
        <v>117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5" t="s">
        <v>86</v>
      </c>
      <c r="BK125" s="178">
        <f>ROUND(I125*H125,2)</f>
        <v>0</v>
      </c>
      <c r="BL125" s="15" t="s">
        <v>131</v>
      </c>
      <c r="BM125" s="177" t="s">
        <v>132</v>
      </c>
    </row>
    <row r="126" spans="1:65" s="2" customFormat="1" ht="16.5" customHeight="1">
      <c r="A126" s="34"/>
      <c r="B126" s="164"/>
      <c r="C126" s="165" t="s">
        <v>133</v>
      </c>
      <c r="D126" s="165" t="s">
        <v>120</v>
      </c>
      <c r="E126" s="166" t="s">
        <v>134</v>
      </c>
      <c r="F126" s="167" t="s">
        <v>135</v>
      </c>
      <c r="G126" s="168" t="s">
        <v>123</v>
      </c>
      <c r="H126" s="169">
        <v>1</v>
      </c>
      <c r="I126" s="170"/>
      <c r="J126" s="171">
        <f>ROUND(I126*H126,2)</f>
        <v>0</v>
      </c>
      <c r="K126" s="172"/>
      <c r="L126" s="35"/>
      <c r="M126" s="173" t="s">
        <v>1</v>
      </c>
      <c r="N126" s="174" t="s">
        <v>43</v>
      </c>
      <c r="O126" s="73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7" t="s">
        <v>124</v>
      </c>
      <c r="AT126" s="177" t="s">
        <v>120</v>
      </c>
      <c r="AU126" s="177" t="s">
        <v>88</v>
      </c>
      <c r="AY126" s="15" t="s">
        <v>117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5" t="s">
        <v>86</v>
      </c>
      <c r="BK126" s="178">
        <f>ROUND(I126*H126,2)</f>
        <v>0</v>
      </c>
      <c r="BL126" s="15" t="s">
        <v>124</v>
      </c>
      <c r="BM126" s="177" t="s">
        <v>136</v>
      </c>
    </row>
    <row r="127" spans="1:65" s="2" customFormat="1" ht="24.15" customHeight="1">
      <c r="A127" s="34"/>
      <c r="B127" s="164"/>
      <c r="C127" s="179" t="s">
        <v>137</v>
      </c>
      <c r="D127" s="179" t="s">
        <v>114</v>
      </c>
      <c r="E127" s="180" t="s">
        <v>138</v>
      </c>
      <c r="F127" s="181" t="s">
        <v>139</v>
      </c>
      <c r="G127" s="182" t="s">
        <v>123</v>
      </c>
      <c r="H127" s="183">
        <v>1</v>
      </c>
      <c r="I127" s="184"/>
      <c r="J127" s="185">
        <f>ROUND(I127*H127,2)</f>
        <v>0</v>
      </c>
      <c r="K127" s="186"/>
      <c r="L127" s="187"/>
      <c r="M127" s="188" t="s">
        <v>1</v>
      </c>
      <c r="N127" s="189" t="s">
        <v>43</v>
      </c>
      <c r="O127" s="73"/>
      <c r="P127" s="175">
        <f>O127*H127</f>
        <v>0</v>
      </c>
      <c r="Q127" s="175">
        <v>0.025</v>
      </c>
      <c r="R127" s="175">
        <f>Q127*H127</f>
        <v>0.025</v>
      </c>
      <c r="S127" s="175">
        <v>0</v>
      </c>
      <c r="T127" s="17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7" t="s">
        <v>131</v>
      </c>
      <c r="AT127" s="177" t="s">
        <v>114</v>
      </c>
      <c r="AU127" s="177" t="s">
        <v>88</v>
      </c>
      <c r="AY127" s="15" t="s">
        <v>117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5" t="s">
        <v>86</v>
      </c>
      <c r="BK127" s="178">
        <f>ROUND(I127*H127,2)</f>
        <v>0</v>
      </c>
      <c r="BL127" s="15" t="s">
        <v>131</v>
      </c>
      <c r="BM127" s="177" t="s">
        <v>140</v>
      </c>
    </row>
    <row r="128" spans="1:65" s="2" customFormat="1" ht="33" customHeight="1">
      <c r="A128" s="34"/>
      <c r="B128" s="164"/>
      <c r="C128" s="165" t="s">
        <v>141</v>
      </c>
      <c r="D128" s="165" t="s">
        <v>120</v>
      </c>
      <c r="E128" s="166" t="s">
        <v>142</v>
      </c>
      <c r="F128" s="167" t="s">
        <v>143</v>
      </c>
      <c r="G128" s="168" t="s">
        <v>123</v>
      </c>
      <c r="H128" s="169">
        <v>12</v>
      </c>
      <c r="I128" s="170"/>
      <c r="J128" s="171">
        <f>ROUND(I128*H128,2)</f>
        <v>0</v>
      </c>
      <c r="K128" s="172"/>
      <c r="L128" s="35"/>
      <c r="M128" s="173" t="s">
        <v>1</v>
      </c>
      <c r="N128" s="174" t="s">
        <v>43</v>
      </c>
      <c r="O128" s="73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7" t="s">
        <v>124</v>
      </c>
      <c r="AT128" s="177" t="s">
        <v>120</v>
      </c>
      <c r="AU128" s="177" t="s">
        <v>88</v>
      </c>
      <c r="AY128" s="15" t="s">
        <v>117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5" t="s">
        <v>86</v>
      </c>
      <c r="BK128" s="178">
        <f>ROUND(I128*H128,2)</f>
        <v>0</v>
      </c>
      <c r="BL128" s="15" t="s">
        <v>124</v>
      </c>
      <c r="BM128" s="177" t="s">
        <v>144</v>
      </c>
    </row>
    <row r="129" spans="1:65" s="2" customFormat="1" ht="16.5" customHeight="1">
      <c r="A129" s="34"/>
      <c r="B129" s="164"/>
      <c r="C129" s="179" t="s">
        <v>145</v>
      </c>
      <c r="D129" s="179" t="s">
        <v>114</v>
      </c>
      <c r="E129" s="180" t="s">
        <v>146</v>
      </c>
      <c r="F129" s="181" t="s">
        <v>147</v>
      </c>
      <c r="G129" s="182" t="s">
        <v>123</v>
      </c>
      <c r="H129" s="183">
        <v>1</v>
      </c>
      <c r="I129" s="184"/>
      <c r="J129" s="185">
        <f>ROUND(I129*H129,2)</f>
        <v>0</v>
      </c>
      <c r="K129" s="186"/>
      <c r="L129" s="187"/>
      <c r="M129" s="188" t="s">
        <v>1</v>
      </c>
      <c r="N129" s="189" t="s">
        <v>43</v>
      </c>
      <c r="O129" s="73"/>
      <c r="P129" s="175">
        <f>O129*H129</f>
        <v>0</v>
      </c>
      <c r="Q129" s="175">
        <v>0.0033</v>
      </c>
      <c r="R129" s="175">
        <f>Q129*H129</f>
        <v>0.0033</v>
      </c>
      <c r="S129" s="175">
        <v>0</v>
      </c>
      <c r="T129" s="17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7" t="s">
        <v>131</v>
      </c>
      <c r="AT129" s="177" t="s">
        <v>114</v>
      </c>
      <c r="AU129" s="177" t="s">
        <v>88</v>
      </c>
      <c r="AY129" s="15" t="s">
        <v>117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5" t="s">
        <v>86</v>
      </c>
      <c r="BK129" s="178">
        <f>ROUND(I129*H129,2)</f>
        <v>0</v>
      </c>
      <c r="BL129" s="15" t="s">
        <v>131</v>
      </c>
      <c r="BM129" s="177" t="s">
        <v>148</v>
      </c>
    </row>
    <row r="130" spans="1:65" s="2" customFormat="1" ht="16.5" customHeight="1">
      <c r="A130" s="34"/>
      <c r="B130" s="164"/>
      <c r="C130" s="179" t="s">
        <v>149</v>
      </c>
      <c r="D130" s="179" t="s">
        <v>114</v>
      </c>
      <c r="E130" s="180" t="s">
        <v>150</v>
      </c>
      <c r="F130" s="181" t="s">
        <v>151</v>
      </c>
      <c r="G130" s="182" t="s">
        <v>123</v>
      </c>
      <c r="H130" s="183">
        <v>11</v>
      </c>
      <c r="I130" s="184"/>
      <c r="J130" s="185">
        <f>ROUND(I130*H130,2)</f>
        <v>0</v>
      </c>
      <c r="K130" s="186"/>
      <c r="L130" s="187"/>
      <c r="M130" s="188" t="s">
        <v>1</v>
      </c>
      <c r="N130" s="189" t="s">
        <v>43</v>
      </c>
      <c r="O130" s="73"/>
      <c r="P130" s="175">
        <f>O130*H130</f>
        <v>0</v>
      </c>
      <c r="Q130" s="175">
        <v>0.0033</v>
      </c>
      <c r="R130" s="175">
        <f>Q130*H130</f>
        <v>0.0363</v>
      </c>
      <c r="S130" s="175">
        <v>0</v>
      </c>
      <c r="T130" s="17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7" t="s">
        <v>131</v>
      </c>
      <c r="AT130" s="177" t="s">
        <v>114</v>
      </c>
      <c r="AU130" s="177" t="s">
        <v>88</v>
      </c>
      <c r="AY130" s="15" t="s">
        <v>117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5" t="s">
        <v>86</v>
      </c>
      <c r="BK130" s="178">
        <f>ROUND(I130*H130,2)</f>
        <v>0</v>
      </c>
      <c r="BL130" s="15" t="s">
        <v>131</v>
      </c>
      <c r="BM130" s="177" t="s">
        <v>152</v>
      </c>
    </row>
    <row r="131" spans="1:65" s="2" customFormat="1" ht="24.15" customHeight="1">
      <c r="A131" s="34"/>
      <c r="B131" s="164"/>
      <c r="C131" s="165" t="s">
        <v>153</v>
      </c>
      <c r="D131" s="165" t="s">
        <v>120</v>
      </c>
      <c r="E131" s="166" t="s">
        <v>154</v>
      </c>
      <c r="F131" s="167" t="s">
        <v>155</v>
      </c>
      <c r="G131" s="168" t="s">
        <v>123</v>
      </c>
      <c r="H131" s="169">
        <v>12</v>
      </c>
      <c r="I131" s="170"/>
      <c r="J131" s="171">
        <f>ROUND(I131*H131,2)</f>
        <v>0</v>
      </c>
      <c r="K131" s="172"/>
      <c r="L131" s="35"/>
      <c r="M131" s="173" t="s">
        <v>1</v>
      </c>
      <c r="N131" s="174" t="s">
        <v>43</v>
      </c>
      <c r="O131" s="73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7" t="s">
        <v>124</v>
      </c>
      <c r="AT131" s="177" t="s">
        <v>120</v>
      </c>
      <c r="AU131" s="177" t="s">
        <v>88</v>
      </c>
      <c r="AY131" s="15" t="s">
        <v>117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5" t="s">
        <v>86</v>
      </c>
      <c r="BK131" s="178">
        <f>ROUND(I131*H131,2)</f>
        <v>0</v>
      </c>
      <c r="BL131" s="15" t="s">
        <v>124</v>
      </c>
      <c r="BM131" s="177" t="s">
        <v>156</v>
      </c>
    </row>
    <row r="132" spans="1:65" s="2" customFormat="1" ht="16.5" customHeight="1">
      <c r="A132" s="34"/>
      <c r="B132" s="164"/>
      <c r="C132" s="179" t="s">
        <v>157</v>
      </c>
      <c r="D132" s="179" t="s">
        <v>114</v>
      </c>
      <c r="E132" s="180" t="s">
        <v>158</v>
      </c>
      <c r="F132" s="181" t="s">
        <v>159</v>
      </c>
      <c r="G132" s="182" t="s">
        <v>123</v>
      </c>
      <c r="H132" s="183">
        <v>2</v>
      </c>
      <c r="I132" s="184"/>
      <c r="J132" s="185">
        <f>ROUND(I132*H132,2)</f>
        <v>0</v>
      </c>
      <c r="K132" s="186"/>
      <c r="L132" s="187"/>
      <c r="M132" s="188" t="s">
        <v>1</v>
      </c>
      <c r="N132" s="189" t="s">
        <v>43</v>
      </c>
      <c r="O132" s="73"/>
      <c r="P132" s="175">
        <f>O132*H132</f>
        <v>0</v>
      </c>
      <c r="Q132" s="175">
        <v>0.127</v>
      </c>
      <c r="R132" s="175">
        <f>Q132*H132</f>
        <v>0.254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131</v>
      </c>
      <c r="AT132" s="177" t="s">
        <v>114</v>
      </c>
      <c r="AU132" s="177" t="s">
        <v>88</v>
      </c>
      <c r="AY132" s="15" t="s">
        <v>117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86</v>
      </c>
      <c r="BK132" s="178">
        <f>ROUND(I132*H132,2)</f>
        <v>0</v>
      </c>
      <c r="BL132" s="15" t="s">
        <v>131</v>
      </c>
      <c r="BM132" s="177" t="s">
        <v>160</v>
      </c>
    </row>
    <row r="133" spans="1:65" s="2" customFormat="1" ht="16.5" customHeight="1">
      <c r="A133" s="34"/>
      <c r="B133" s="164"/>
      <c r="C133" s="179" t="s">
        <v>161</v>
      </c>
      <c r="D133" s="179" t="s">
        <v>114</v>
      </c>
      <c r="E133" s="180" t="s">
        <v>162</v>
      </c>
      <c r="F133" s="181" t="s">
        <v>163</v>
      </c>
      <c r="G133" s="182" t="s">
        <v>123</v>
      </c>
      <c r="H133" s="183">
        <v>10</v>
      </c>
      <c r="I133" s="184"/>
      <c r="J133" s="185">
        <f>ROUND(I133*H133,2)</f>
        <v>0</v>
      </c>
      <c r="K133" s="186"/>
      <c r="L133" s="187"/>
      <c r="M133" s="188" t="s">
        <v>1</v>
      </c>
      <c r="N133" s="189" t="s">
        <v>43</v>
      </c>
      <c r="O133" s="73"/>
      <c r="P133" s="175">
        <f>O133*H133</f>
        <v>0</v>
      </c>
      <c r="Q133" s="175">
        <v>0.115</v>
      </c>
      <c r="R133" s="175">
        <f>Q133*H133</f>
        <v>1.1500000000000001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131</v>
      </c>
      <c r="AT133" s="177" t="s">
        <v>114</v>
      </c>
      <c r="AU133" s="177" t="s">
        <v>88</v>
      </c>
      <c r="AY133" s="15" t="s">
        <v>117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86</v>
      </c>
      <c r="BK133" s="178">
        <f>ROUND(I133*H133,2)</f>
        <v>0</v>
      </c>
      <c r="BL133" s="15" t="s">
        <v>131</v>
      </c>
      <c r="BM133" s="177" t="s">
        <v>164</v>
      </c>
    </row>
    <row r="134" spans="1:65" s="2" customFormat="1" ht="16.5" customHeight="1">
      <c r="A134" s="34"/>
      <c r="B134" s="164"/>
      <c r="C134" s="179" t="s">
        <v>165</v>
      </c>
      <c r="D134" s="179" t="s">
        <v>114</v>
      </c>
      <c r="E134" s="180" t="s">
        <v>166</v>
      </c>
      <c r="F134" s="181" t="s">
        <v>167</v>
      </c>
      <c r="G134" s="182" t="s">
        <v>123</v>
      </c>
      <c r="H134" s="183">
        <v>2</v>
      </c>
      <c r="I134" s="184"/>
      <c r="J134" s="185">
        <f>ROUND(I134*H134,2)</f>
        <v>0</v>
      </c>
      <c r="K134" s="186"/>
      <c r="L134" s="187"/>
      <c r="M134" s="188" t="s">
        <v>1</v>
      </c>
      <c r="N134" s="189" t="s">
        <v>43</v>
      </c>
      <c r="O134" s="73"/>
      <c r="P134" s="175">
        <f>O134*H134</f>
        <v>0</v>
      </c>
      <c r="Q134" s="175">
        <v>0.00013</v>
      </c>
      <c r="R134" s="175">
        <f>Q134*H134</f>
        <v>0.00026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131</v>
      </c>
      <c r="AT134" s="177" t="s">
        <v>114</v>
      </c>
      <c r="AU134" s="177" t="s">
        <v>88</v>
      </c>
      <c r="AY134" s="15" t="s">
        <v>117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86</v>
      </c>
      <c r="BK134" s="178">
        <f>ROUND(I134*H134,2)</f>
        <v>0</v>
      </c>
      <c r="BL134" s="15" t="s">
        <v>131</v>
      </c>
      <c r="BM134" s="177" t="s">
        <v>168</v>
      </c>
    </row>
    <row r="135" spans="1:65" s="2" customFormat="1" ht="16.5" customHeight="1">
      <c r="A135" s="34"/>
      <c r="B135" s="164"/>
      <c r="C135" s="179" t="s">
        <v>169</v>
      </c>
      <c r="D135" s="179" t="s">
        <v>114</v>
      </c>
      <c r="E135" s="180" t="s">
        <v>170</v>
      </c>
      <c r="F135" s="181" t="s">
        <v>171</v>
      </c>
      <c r="G135" s="182" t="s">
        <v>123</v>
      </c>
      <c r="H135" s="183">
        <v>10</v>
      </c>
      <c r="I135" s="184"/>
      <c r="J135" s="185">
        <f>ROUND(I135*H135,2)</f>
        <v>0</v>
      </c>
      <c r="K135" s="186"/>
      <c r="L135" s="187"/>
      <c r="M135" s="188" t="s">
        <v>1</v>
      </c>
      <c r="N135" s="189" t="s">
        <v>43</v>
      </c>
      <c r="O135" s="73"/>
      <c r="P135" s="175">
        <f>O135*H135</f>
        <v>0</v>
      </c>
      <c r="Q135" s="175">
        <v>0.00015</v>
      </c>
      <c r="R135" s="175">
        <f>Q135*H135</f>
        <v>0.0014999999999999998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131</v>
      </c>
      <c r="AT135" s="177" t="s">
        <v>114</v>
      </c>
      <c r="AU135" s="177" t="s">
        <v>88</v>
      </c>
      <c r="AY135" s="15" t="s">
        <v>117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86</v>
      </c>
      <c r="BK135" s="178">
        <f>ROUND(I135*H135,2)</f>
        <v>0</v>
      </c>
      <c r="BL135" s="15" t="s">
        <v>131</v>
      </c>
      <c r="BM135" s="177" t="s">
        <v>172</v>
      </c>
    </row>
    <row r="136" spans="1:65" s="2" customFormat="1" ht="16.5" customHeight="1">
      <c r="A136" s="34"/>
      <c r="B136" s="164"/>
      <c r="C136" s="179" t="s">
        <v>173</v>
      </c>
      <c r="D136" s="179" t="s">
        <v>114</v>
      </c>
      <c r="E136" s="180" t="s">
        <v>174</v>
      </c>
      <c r="F136" s="181" t="s">
        <v>175</v>
      </c>
      <c r="G136" s="182" t="s">
        <v>123</v>
      </c>
      <c r="H136" s="183">
        <v>2</v>
      </c>
      <c r="I136" s="184"/>
      <c r="J136" s="185">
        <f>ROUND(I136*H136,2)</f>
        <v>0</v>
      </c>
      <c r="K136" s="186"/>
      <c r="L136" s="187"/>
      <c r="M136" s="188" t="s">
        <v>1</v>
      </c>
      <c r="N136" s="189" t="s">
        <v>43</v>
      </c>
      <c r="O136" s="73"/>
      <c r="P136" s="175">
        <f>O136*H136</f>
        <v>0</v>
      </c>
      <c r="Q136" s="175">
        <v>0.0017</v>
      </c>
      <c r="R136" s="175">
        <f>Q136*H136</f>
        <v>0.0034</v>
      </c>
      <c r="S136" s="175">
        <v>0</v>
      </c>
      <c r="T136" s="17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131</v>
      </c>
      <c r="AT136" s="177" t="s">
        <v>114</v>
      </c>
      <c r="AU136" s="177" t="s">
        <v>88</v>
      </c>
      <c r="AY136" s="15" t="s">
        <v>117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86</v>
      </c>
      <c r="BK136" s="178">
        <f>ROUND(I136*H136,2)</f>
        <v>0</v>
      </c>
      <c r="BL136" s="15" t="s">
        <v>131</v>
      </c>
      <c r="BM136" s="177" t="s">
        <v>176</v>
      </c>
    </row>
    <row r="137" spans="1:65" s="2" customFormat="1" ht="16.5" customHeight="1">
      <c r="A137" s="34"/>
      <c r="B137" s="164"/>
      <c r="C137" s="179" t="s">
        <v>8</v>
      </c>
      <c r="D137" s="179" t="s">
        <v>114</v>
      </c>
      <c r="E137" s="180" t="s">
        <v>177</v>
      </c>
      <c r="F137" s="181" t="s">
        <v>178</v>
      </c>
      <c r="G137" s="182" t="s">
        <v>123</v>
      </c>
      <c r="H137" s="183">
        <v>10</v>
      </c>
      <c r="I137" s="184"/>
      <c r="J137" s="185">
        <f>ROUND(I137*H137,2)</f>
        <v>0</v>
      </c>
      <c r="K137" s="186"/>
      <c r="L137" s="187"/>
      <c r="M137" s="188" t="s">
        <v>1</v>
      </c>
      <c r="N137" s="189" t="s">
        <v>43</v>
      </c>
      <c r="O137" s="73"/>
      <c r="P137" s="175">
        <f>O137*H137</f>
        <v>0</v>
      </c>
      <c r="Q137" s="175">
        <v>0.0016</v>
      </c>
      <c r="R137" s="175">
        <f>Q137*H137</f>
        <v>0.016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131</v>
      </c>
      <c r="AT137" s="177" t="s">
        <v>114</v>
      </c>
      <c r="AU137" s="177" t="s">
        <v>88</v>
      </c>
      <c r="AY137" s="15" t="s">
        <v>117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86</v>
      </c>
      <c r="BK137" s="178">
        <f>ROUND(I137*H137,2)</f>
        <v>0</v>
      </c>
      <c r="BL137" s="15" t="s">
        <v>131</v>
      </c>
      <c r="BM137" s="177" t="s">
        <v>179</v>
      </c>
    </row>
    <row r="138" spans="1:65" s="2" customFormat="1" ht="24.15" customHeight="1">
      <c r="A138" s="34"/>
      <c r="B138" s="164"/>
      <c r="C138" s="165" t="s">
        <v>180</v>
      </c>
      <c r="D138" s="165" t="s">
        <v>120</v>
      </c>
      <c r="E138" s="166" t="s">
        <v>181</v>
      </c>
      <c r="F138" s="167" t="s">
        <v>182</v>
      </c>
      <c r="G138" s="168" t="s">
        <v>123</v>
      </c>
      <c r="H138" s="169">
        <v>2</v>
      </c>
      <c r="I138" s="170"/>
      <c r="J138" s="171">
        <f>ROUND(I138*H138,2)</f>
        <v>0</v>
      </c>
      <c r="K138" s="172"/>
      <c r="L138" s="35"/>
      <c r="M138" s="173" t="s">
        <v>1</v>
      </c>
      <c r="N138" s="174" t="s">
        <v>43</v>
      </c>
      <c r="O138" s="73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7" t="s">
        <v>124</v>
      </c>
      <c r="AT138" s="177" t="s">
        <v>120</v>
      </c>
      <c r="AU138" s="177" t="s">
        <v>88</v>
      </c>
      <c r="AY138" s="15" t="s">
        <v>117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5" t="s">
        <v>86</v>
      </c>
      <c r="BK138" s="178">
        <f>ROUND(I138*H138,2)</f>
        <v>0</v>
      </c>
      <c r="BL138" s="15" t="s">
        <v>124</v>
      </c>
      <c r="BM138" s="177" t="s">
        <v>183</v>
      </c>
    </row>
    <row r="139" spans="1:65" s="2" customFormat="1" ht="16.5" customHeight="1">
      <c r="A139" s="34"/>
      <c r="B139" s="164"/>
      <c r="C139" s="179" t="s">
        <v>184</v>
      </c>
      <c r="D139" s="179" t="s">
        <v>114</v>
      </c>
      <c r="E139" s="180" t="s">
        <v>185</v>
      </c>
      <c r="F139" s="181" t="s">
        <v>186</v>
      </c>
      <c r="G139" s="182" t="s">
        <v>123</v>
      </c>
      <c r="H139" s="183">
        <v>2</v>
      </c>
      <c r="I139" s="184"/>
      <c r="J139" s="185">
        <f>ROUND(I139*H139,2)</f>
        <v>0</v>
      </c>
      <c r="K139" s="186"/>
      <c r="L139" s="187"/>
      <c r="M139" s="188" t="s">
        <v>1</v>
      </c>
      <c r="N139" s="189" t="s">
        <v>43</v>
      </c>
      <c r="O139" s="73"/>
      <c r="P139" s="175">
        <f>O139*H139</f>
        <v>0</v>
      </c>
      <c r="Q139" s="175">
        <v>0.0185</v>
      </c>
      <c r="R139" s="175">
        <f>Q139*H139</f>
        <v>0.037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131</v>
      </c>
      <c r="AT139" s="177" t="s">
        <v>114</v>
      </c>
      <c r="AU139" s="177" t="s">
        <v>88</v>
      </c>
      <c r="AY139" s="15" t="s">
        <v>117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86</v>
      </c>
      <c r="BK139" s="178">
        <f>ROUND(I139*H139,2)</f>
        <v>0</v>
      </c>
      <c r="BL139" s="15" t="s">
        <v>131</v>
      </c>
      <c r="BM139" s="177" t="s">
        <v>187</v>
      </c>
    </row>
    <row r="140" spans="1:65" s="2" customFormat="1" ht="16.5" customHeight="1">
      <c r="A140" s="34"/>
      <c r="B140" s="164"/>
      <c r="C140" s="165" t="s">
        <v>188</v>
      </c>
      <c r="D140" s="165" t="s">
        <v>120</v>
      </c>
      <c r="E140" s="166" t="s">
        <v>189</v>
      </c>
      <c r="F140" s="167" t="s">
        <v>190</v>
      </c>
      <c r="G140" s="168" t="s">
        <v>123</v>
      </c>
      <c r="H140" s="169">
        <v>12</v>
      </c>
      <c r="I140" s="170"/>
      <c r="J140" s="171">
        <f>ROUND(I140*H140,2)</f>
        <v>0</v>
      </c>
      <c r="K140" s="172"/>
      <c r="L140" s="35"/>
      <c r="M140" s="173" t="s">
        <v>1</v>
      </c>
      <c r="N140" s="174" t="s">
        <v>43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124</v>
      </c>
      <c r="AT140" s="177" t="s">
        <v>120</v>
      </c>
      <c r="AU140" s="177" t="s">
        <v>88</v>
      </c>
      <c r="AY140" s="15" t="s">
        <v>117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86</v>
      </c>
      <c r="BK140" s="178">
        <f>ROUND(I140*H140,2)</f>
        <v>0</v>
      </c>
      <c r="BL140" s="15" t="s">
        <v>124</v>
      </c>
      <c r="BM140" s="177" t="s">
        <v>191</v>
      </c>
    </row>
    <row r="141" spans="1:65" s="2" customFormat="1" ht="16.5" customHeight="1">
      <c r="A141" s="34"/>
      <c r="B141" s="164"/>
      <c r="C141" s="179" t="s">
        <v>192</v>
      </c>
      <c r="D141" s="179" t="s">
        <v>114</v>
      </c>
      <c r="E141" s="180" t="s">
        <v>193</v>
      </c>
      <c r="F141" s="181" t="s">
        <v>194</v>
      </c>
      <c r="G141" s="182" t="s">
        <v>123</v>
      </c>
      <c r="H141" s="183">
        <v>12</v>
      </c>
      <c r="I141" s="184"/>
      <c r="J141" s="185">
        <f>ROUND(I141*H141,2)</f>
        <v>0</v>
      </c>
      <c r="K141" s="186"/>
      <c r="L141" s="187"/>
      <c r="M141" s="188" t="s">
        <v>1</v>
      </c>
      <c r="N141" s="189" t="s">
        <v>43</v>
      </c>
      <c r="O141" s="73"/>
      <c r="P141" s="175">
        <f>O141*H141</f>
        <v>0</v>
      </c>
      <c r="Q141" s="175">
        <v>0.0002</v>
      </c>
      <c r="R141" s="175">
        <f>Q141*H141</f>
        <v>0.0024000000000000002</v>
      </c>
      <c r="S141" s="175">
        <v>0</v>
      </c>
      <c r="T141" s="17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131</v>
      </c>
      <c r="AT141" s="177" t="s">
        <v>114</v>
      </c>
      <c r="AU141" s="177" t="s">
        <v>88</v>
      </c>
      <c r="AY141" s="15" t="s">
        <v>117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86</v>
      </c>
      <c r="BK141" s="178">
        <f>ROUND(I141*H141,2)</f>
        <v>0</v>
      </c>
      <c r="BL141" s="15" t="s">
        <v>131</v>
      </c>
      <c r="BM141" s="177" t="s">
        <v>195</v>
      </c>
    </row>
    <row r="142" spans="1:65" s="2" customFormat="1" ht="37.8" customHeight="1">
      <c r="A142" s="34"/>
      <c r="B142" s="164"/>
      <c r="C142" s="165" t="s">
        <v>196</v>
      </c>
      <c r="D142" s="165" t="s">
        <v>120</v>
      </c>
      <c r="E142" s="166" t="s">
        <v>197</v>
      </c>
      <c r="F142" s="167" t="s">
        <v>198</v>
      </c>
      <c r="G142" s="168" t="s">
        <v>199</v>
      </c>
      <c r="H142" s="169">
        <v>433</v>
      </c>
      <c r="I142" s="170"/>
      <c r="J142" s="171">
        <f>ROUND(I142*H142,2)</f>
        <v>0</v>
      </c>
      <c r="K142" s="172"/>
      <c r="L142" s="35"/>
      <c r="M142" s="173" t="s">
        <v>1</v>
      </c>
      <c r="N142" s="174" t="s">
        <v>43</v>
      </c>
      <c r="O142" s="73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7" t="s">
        <v>124</v>
      </c>
      <c r="AT142" s="177" t="s">
        <v>120</v>
      </c>
      <c r="AU142" s="177" t="s">
        <v>88</v>
      </c>
      <c r="AY142" s="15" t="s">
        <v>117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86</v>
      </c>
      <c r="BK142" s="178">
        <f>ROUND(I142*H142,2)</f>
        <v>0</v>
      </c>
      <c r="BL142" s="15" t="s">
        <v>124</v>
      </c>
      <c r="BM142" s="177" t="s">
        <v>200</v>
      </c>
    </row>
    <row r="143" spans="1:65" s="2" customFormat="1" ht="21.75" customHeight="1">
      <c r="A143" s="34"/>
      <c r="B143" s="164"/>
      <c r="C143" s="179" t="s">
        <v>7</v>
      </c>
      <c r="D143" s="179" t="s">
        <v>114</v>
      </c>
      <c r="E143" s="180" t="s">
        <v>201</v>
      </c>
      <c r="F143" s="181" t="s">
        <v>202</v>
      </c>
      <c r="G143" s="182" t="s">
        <v>203</v>
      </c>
      <c r="H143" s="183">
        <v>268.46</v>
      </c>
      <c r="I143" s="184"/>
      <c r="J143" s="185">
        <f>ROUND(I143*H143,2)</f>
        <v>0</v>
      </c>
      <c r="K143" s="186"/>
      <c r="L143" s="187"/>
      <c r="M143" s="188" t="s">
        <v>1</v>
      </c>
      <c r="N143" s="189" t="s">
        <v>43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131</v>
      </c>
      <c r="AT143" s="177" t="s">
        <v>114</v>
      </c>
      <c r="AU143" s="177" t="s">
        <v>88</v>
      </c>
      <c r="AY143" s="15" t="s">
        <v>117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86</v>
      </c>
      <c r="BK143" s="178">
        <f>ROUND(I143*H143,2)</f>
        <v>0</v>
      </c>
      <c r="BL143" s="15" t="s">
        <v>131</v>
      </c>
      <c r="BM143" s="177" t="s">
        <v>204</v>
      </c>
    </row>
    <row r="144" spans="1:65" s="2" customFormat="1" ht="16.5" customHeight="1">
      <c r="A144" s="34"/>
      <c r="B144" s="164"/>
      <c r="C144" s="179" t="s">
        <v>205</v>
      </c>
      <c r="D144" s="179" t="s">
        <v>114</v>
      </c>
      <c r="E144" s="180" t="s">
        <v>206</v>
      </c>
      <c r="F144" s="181" t="s">
        <v>207</v>
      </c>
      <c r="G144" s="182" t="s">
        <v>123</v>
      </c>
      <c r="H144" s="183">
        <v>1</v>
      </c>
      <c r="I144" s="184"/>
      <c r="J144" s="185">
        <f>ROUND(I144*H144,2)</f>
        <v>0</v>
      </c>
      <c r="K144" s="186"/>
      <c r="L144" s="187"/>
      <c r="M144" s="188" t="s">
        <v>1</v>
      </c>
      <c r="N144" s="189" t="s">
        <v>43</v>
      </c>
      <c r="O144" s="73"/>
      <c r="P144" s="175">
        <f>O144*H144</f>
        <v>0</v>
      </c>
      <c r="Q144" s="175">
        <v>0.0003</v>
      </c>
      <c r="R144" s="175">
        <f>Q144*H144</f>
        <v>0.0003</v>
      </c>
      <c r="S144" s="175">
        <v>0</v>
      </c>
      <c r="T144" s="17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7" t="s">
        <v>131</v>
      </c>
      <c r="AT144" s="177" t="s">
        <v>114</v>
      </c>
      <c r="AU144" s="177" t="s">
        <v>88</v>
      </c>
      <c r="AY144" s="15" t="s">
        <v>117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5" t="s">
        <v>86</v>
      </c>
      <c r="BK144" s="178">
        <f>ROUND(I144*H144,2)</f>
        <v>0</v>
      </c>
      <c r="BL144" s="15" t="s">
        <v>131</v>
      </c>
      <c r="BM144" s="177" t="s">
        <v>208</v>
      </c>
    </row>
    <row r="145" spans="1:65" s="2" customFormat="1" ht="16.5" customHeight="1">
      <c r="A145" s="34"/>
      <c r="B145" s="164"/>
      <c r="C145" s="165" t="s">
        <v>209</v>
      </c>
      <c r="D145" s="165" t="s">
        <v>120</v>
      </c>
      <c r="E145" s="166" t="s">
        <v>210</v>
      </c>
      <c r="F145" s="167" t="s">
        <v>211</v>
      </c>
      <c r="G145" s="168" t="s">
        <v>123</v>
      </c>
      <c r="H145" s="169">
        <v>38</v>
      </c>
      <c r="I145" s="170"/>
      <c r="J145" s="171">
        <f>ROUND(I145*H145,2)</f>
        <v>0</v>
      </c>
      <c r="K145" s="172"/>
      <c r="L145" s="35"/>
      <c r="M145" s="173" t="s">
        <v>1</v>
      </c>
      <c r="N145" s="174" t="s">
        <v>43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124</v>
      </c>
      <c r="AT145" s="177" t="s">
        <v>120</v>
      </c>
      <c r="AU145" s="177" t="s">
        <v>88</v>
      </c>
      <c r="AY145" s="15" t="s">
        <v>117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5" t="s">
        <v>86</v>
      </c>
      <c r="BK145" s="178">
        <f>ROUND(I145*H145,2)</f>
        <v>0</v>
      </c>
      <c r="BL145" s="15" t="s">
        <v>124</v>
      </c>
      <c r="BM145" s="177" t="s">
        <v>212</v>
      </c>
    </row>
    <row r="146" spans="1:65" s="2" customFormat="1" ht="16.5" customHeight="1">
      <c r="A146" s="34"/>
      <c r="B146" s="164"/>
      <c r="C146" s="179" t="s">
        <v>213</v>
      </c>
      <c r="D146" s="179" t="s">
        <v>114</v>
      </c>
      <c r="E146" s="180" t="s">
        <v>214</v>
      </c>
      <c r="F146" s="181" t="s">
        <v>215</v>
      </c>
      <c r="G146" s="182" t="s">
        <v>123</v>
      </c>
      <c r="H146" s="183">
        <v>38</v>
      </c>
      <c r="I146" s="184"/>
      <c r="J146" s="185">
        <f>ROUND(I146*H146,2)</f>
        <v>0</v>
      </c>
      <c r="K146" s="186"/>
      <c r="L146" s="187"/>
      <c r="M146" s="188" t="s">
        <v>1</v>
      </c>
      <c r="N146" s="189" t="s">
        <v>43</v>
      </c>
      <c r="O146" s="73"/>
      <c r="P146" s="175">
        <f>O146*H146</f>
        <v>0</v>
      </c>
      <c r="Q146" s="175">
        <v>0.00023</v>
      </c>
      <c r="R146" s="175">
        <f>Q146*H146</f>
        <v>0.00874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131</v>
      </c>
      <c r="AT146" s="177" t="s">
        <v>114</v>
      </c>
      <c r="AU146" s="177" t="s">
        <v>88</v>
      </c>
      <c r="AY146" s="15" t="s">
        <v>117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86</v>
      </c>
      <c r="BK146" s="178">
        <f>ROUND(I146*H146,2)</f>
        <v>0</v>
      </c>
      <c r="BL146" s="15" t="s">
        <v>131</v>
      </c>
      <c r="BM146" s="177" t="s">
        <v>216</v>
      </c>
    </row>
    <row r="147" spans="1:65" s="2" customFormat="1" ht="37.8" customHeight="1">
      <c r="A147" s="34"/>
      <c r="B147" s="164"/>
      <c r="C147" s="165" t="s">
        <v>217</v>
      </c>
      <c r="D147" s="165" t="s">
        <v>120</v>
      </c>
      <c r="E147" s="166" t="s">
        <v>218</v>
      </c>
      <c r="F147" s="167" t="s">
        <v>219</v>
      </c>
      <c r="G147" s="168" t="s">
        <v>199</v>
      </c>
      <c r="H147" s="169">
        <v>110</v>
      </c>
      <c r="I147" s="170"/>
      <c r="J147" s="171">
        <f>ROUND(I147*H147,2)</f>
        <v>0</v>
      </c>
      <c r="K147" s="172"/>
      <c r="L147" s="35"/>
      <c r="M147" s="173" t="s">
        <v>1</v>
      </c>
      <c r="N147" s="174" t="s">
        <v>43</v>
      </c>
      <c r="O147" s="73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7" t="s">
        <v>124</v>
      </c>
      <c r="AT147" s="177" t="s">
        <v>120</v>
      </c>
      <c r="AU147" s="177" t="s">
        <v>88</v>
      </c>
      <c r="AY147" s="15" t="s">
        <v>117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5" t="s">
        <v>86</v>
      </c>
      <c r="BK147" s="178">
        <f>ROUND(I147*H147,2)</f>
        <v>0</v>
      </c>
      <c r="BL147" s="15" t="s">
        <v>124</v>
      </c>
      <c r="BM147" s="177" t="s">
        <v>220</v>
      </c>
    </row>
    <row r="148" spans="1:65" s="2" customFormat="1" ht="24.15" customHeight="1">
      <c r="A148" s="34"/>
      <c r="B148" s="164"/>
      <c r="C148" s="179" t="s">
        <v>221</v>
      </c>
      <c r="D148" s="179" t="s">
        <v>114</v>
      </c>
      <c r="E148" s="180" t="s">
        <v>222</v>
      </c>
      <c r="F148" s="181" t="s">
        <v>223</v>
      </c>
      <c r="G148" s="182" t="s">
        <v>199</v>
      </c>
      <c r="H148" s="183">
        <v>110</v>
      </c>
      <c r="I148" s="184"/>
      <c r="J148" s="185">
        <f>ROUND(I148*H148,2)</f>
        <v>0</v>
      </c>
      <c r="K148" s="186"/>
      <c r="L148" s="187"/>
      <c r="M148" s="188" t="s">
        <v>1</v>
      </c>
      <c r="N148" s="189" t="s">
        <v>43</v>
      </c>
      <c r="O148" s="73"/>
      <c r="P148" s="175">
        <f>O148*H148</f>
        <v>0</v>
      </c>
      <c r="Q148" s="175">
        <v>0.00012</v>
      </c>
      <c r="R148" s="175">
        <f>Q148*H148</f>
        <v>0.0132</v>
      </c>
      <c r="S148" s="175">
        <v>0</v>
      </c>
      <c r="T148" s="17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131</v>
      </c>
      <c r="AT148" s="177" t="s">
        <v>114</v>
      </c>
      <c r="AU148" s="177" t="s">
        <v>88</v>
      </c>
      <c r="AY148" s="15" t="s">
        <v>117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86</v>
      </c>
      <c r="BK148" s="178">
        <f>ROUND(I148*H148,2)</f>
        <v>0</v>
      </c>
      <c r="BL148" s="15" t="s">
        <v>131</v>
      </c>
      <c r="BM148" s="177" t="s">
        <v>224</v>
      </c>
    </row>
    <row r="149" spans="1:65" s="2" customFormat="1" ht="37.8" customHeight="1">
      <c r="A149" s="34"/>
      <c r="B149" s="164"/>
      <c r="C149" s="165" t="s">
        <v>225</v>
      </c>
      <c r="D149" s="165" t="s">
        <v>120</v>
      </c>
      <c r="E149" s="166" t="s">
        <v>226</v>
      </c>
      <c r="F149" s="167" t="s">
        <v>227</v>
      </c>
      <c r="G149" s="168" t="s">
        <v>199</v>
      </c>
      <c r="H149" s="169">
        <v>458</v>
      </c>
      <c r="I149" s="170"/>
      <c r="J149" s="171">
        <f>ROUND(I149*H149,2)</f>
        <v>0</v>
      </c>
      <c r="K149" s="172"/>
      <c r="L149" s="35"/>
      <c r="M149" s="173" t="s">
        <v>1</v>
      </c>
      <c r="N149" s="174" t="s">
        <v>43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124</v>
      </c>
      <c r="AT149" s="177" t="s">
        <v>120</v>
      </c>
      <c r="AU149" s="177" t="s">
        <v>88</v>
      </c>
      <c r="AY149" s="15" t="s">
        <v>117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86</v>
      </c>
      <c r="BK149" s="178">
        <f>ROUND(I149*H149,2)</f>
        <v>0</v>
      </c>
      <c r="BL149" s="15" t="s">
        <v>124</v>
      </c>
      <c r="BM149" s="177" t="s">
        <v>228</v>
      </c>
    </row>
    <row r="150" spans="1:65" s="2" customFormat="1" ht="24.15" customHeight="1">
      <c r="A150" s="34"/>
      <c r="B150" s="164"/>
      <c r="C150" s="179" t="s">
        <v>229</v>
      </c>
      <c r="D150" s="179" t="s">
        <v>114</v>
      </c>
      <c r="E150" s="180" t="s">
        <v>230</v>
      </c>
      <c r="F150" s="181" t="s">
        <v>231</v>
      </c>
      <c r="G150" s="182" t="s">
        <v>199</v>
      </c>
      <c r="H150" s="183">
        <v>458</v>
      </c>
      <c r="I150" s="184"/>
      <c r="J150" s="185">
        <f>ROUND(I150*H150,2)</f>
        <v>0</v>
      </c>
      <c r="K150" s="186"/>
      <c r="L150" s="187"/>
      <c r="M150" s="188" t="s">
        <v>1</v>
      </c>
      <c r="N150" s="189" t="s">
        <v>43</v>
      </c>
      <c r="O150" s="73"/>
      <c r="P150" s="175">
        <f>O150*H150</f>
        <v>0</v>
      </c>
      <c r="Q150" s="175">
        <v>0.0009</v>
      </c>
      <c r="R150" s="175">
        <f>Q150*H150</f>
        <v>0.4122</v>
      </c>
      <c r="S150" s="175">
        <v>0</v>
      </c>
      <c r="T150" s="17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7" t="s">
        <v>131</v>
      </c>
      <c r="AT150" s="177" t="s">
        <v>114</v>
      </c>
      <c r="AU150" s="177" t="s">
        <v>88</v>
      </c>
      <c r="AY150" s="15" t="s">
        <v>117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86</v>
      </c>
      <c r="BK150" s="178">
        <f>ROUND(I150*H150,2)</f>
        <v>0</v>
      </c>
      <c r="BL150" s="15" t="s">
        <v>131</v>
      </c>
      <c r="BM150" s="177" t="s">
        <v>232</v>
      </c>
    </row>
    <row r="151" spans="1:65" s="2" customFormat="1" ht="24.15" customHeight="1">
      <c r="A151" s="34"/>
      <c r="B151" s="164"/>
      <c r="C151" s="165" t="s">
        <v>233</v>
      </c>
      <c r="D151" s="165" t="s">
        <v>120</v>
      </c>
      <c r="E151" s="166" t="s">
        <v>234</v>
      </c>
      <c r="F151" s="167" t="s">
        <v>235</v>
      </c>
      <c r="G151" s="168" t="s">
        <v>199</v>
      </c>
      <c r="H151" s="169">
        <v>458</v>
      </c>
      <c r="I151" s="170"/>
      <c r="J151" s="171">
        <f>ROUND(I151*H151,2)</f>
        <v>0</v>
      </c>
      <c r="K151" s="172"/>
      <c r="L151" s="35"/>
      <c r="M151" s="173" t="s">
        <v>1</v>
      </c>
      <c r="N151" s="174" t="s">
        <v>43</v>
      </c>
      <c r="O151" s="73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124</v>
      </c>
      <c r="AT151" s="177" t="s">
        <v>120</v>
      </c>
      <c r="AU151" s="177" t="s">
        <v>88</v>
      </c>
      <c r="AY151" s="15" t="s">
        <v>117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86</v>
      </c>
      <c r="BK151" s="178">
        <f>ROUND(I151*H151,2)</f>
        <v>0</v>
      </c>
      <c r="BL151" s="15" t="s">
        <v>124</v>
      </c>
      <c r="BM151" s="177" t="s">
        <v>236</v>
      </c>
    </row>
    <row r="152" spans="1:65" s="2" customFormat="1" ht="24.15" customHeight="1">
      <c r="A152" s="34"/>
      <c r="B152" s="164"/>
      <c r="C152" s="165" t="s">
        <v>237</v>
      </c>
      <c r="D152" s="165" t="s">
        <v>120</v>
      </c>
      <c r="E152" s="166" t="s">
        <v>238</v>
      </c>
      <c r="F152" s="167" t="s">
        <v>239</v>
      </c>
      <c r="G152" s="168" t="s">
        <v>123</v>
      </c>
      <c r="H152" s="169">
        <v>11</v>
      </c>
      <c r="I152" s="170"/>
      <c r="J152" s="171">
        <f>ROUND(I152*H152,2)</f>
        <v>0</v>
      </c>
      <c r="K152" s="172"/>
      <c r="L152" s="35"/>
      <c r="M152" s="173" t="s">
        <v>1</v>
      </c>
      <c r="N152" s="174" t="s">
        <v>43</v>
      </c>
      <c r="O152" s="73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7" t="s">
        <v>124</v>
      </c>
      <c r="AT152" s="177" t="s">
        <v>120</v>
      </c>
      <c r="AU152" s="177" t="s">
        <v>88</v>
      </c>
      <c r="AY152" s="15" t="s">
        <v>117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5" t="s">
        <v>86</v>
      </c>
      <c r="BK152" s="178">
        <f>ROUND(I152*H152,2)</f>
        <v>0</v>
      </c>
      <c r="BL152" s="15" t="s">
        <v>124</v>
      </c>
      <c r="BM152" s="177" t="s">
        <v>240</v>
      </c>
    </row>
    <row r="153" spans="1:65" s="2" customFormat="1" ht="24.15" customHeight="1">
      <c r="A153" s="34"/>
      <c r="B153" s="164"/>
      <c r="C153" s="165" t="s">
        <v>241</v>
      </c>
      <c r="D153" s="165" t="s">
        <v>120</v>
      </c>
      <c r="E153" s="166" t="s">
        <v>242</v>
      </c>
      <c r="F153" s="167" t="s">
        <v>243</v>
      </c>
      <c r="G153" s="168" t="s">
        <v>123</v>
      </c>
      <c r="H153" s="169">
        <v>11</v>
      </c>
      <c r="I153" s="170"/>
      <c r="J153" s="171">
        <f>ROUND(I153*H153,2)</f>
        <v>0</v>
      </c>
      <c r="K153" s="172"/>
      <c r="L153" s="35"/>
      <c r="M153" s="173" t="s">
        <v>1</v>
      </c>
      <c r="N153" s="174" t="s">
        <v>43</v>
      </c>
      <c r="O153" s="73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7" t="s">
        <v>124</v>
      </c>
      <c r="AT153" s="177" t="s">
        <v>120</v>
      </c>
      <c r="AU153" s="177" t="s">
        <v>88</v>
      </c>
      <c r="AY153" s="15" t="s">
        <v>117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5" t="s">
        <v>86</v>
      </c>
      <c r="BK153" s="178">
        <f>ROUND(I153*H153,2)</f>
        <v>0</v>
      </c>
      <c r="BL153" s="15" t="s">
        <v>124</v>
      </c>
      <c r="BM153" s="177" t="s">
        <v>244</v>
      </c>
    </row>
    <row r="154" spans="1:65" s="2" customFormat="1" ht="16.5" customHeight="1">
      <c r="A154" s="34"/>
      <c r="B154" s="164"/>
      <c r="C154" s="165" t="s">
        <v>245</v>
      </c>
      <c r="D154" s="165" t="s">
        <v>120</v>
      </c>
      <c r="E154" s="166" t="s">
        <v>246</v>
      </c>
      <c r="F154" s="167" t="s">
        <v>247</v>
      </c>
      <c r="G154" s="168" t="s">
        <v>248</v>
      </c>
      <c r="H154" s="190"/>
      <c r="I154" s="170"/>
      <c r="J154" s="171">
        <f>ROUND(I154*H154,2)</f>
        <v>0</v>
      </c>
      <c r="K154" s="172"/>
      <c r="L154" s="35"/>
      <c r="M154" s="173" t="s">
        <v>1</v>
      </c>
      <c r="N154" s="174" t="s">
        <v>43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7" t="s">
        <v>131</v>
      </c>
      <c r="AT154" s="177" t="s">
        <v>120</v>
      </c>
      <c r="AU154" s="177" t="s">
        <v>88</v>
      </c>
      <c r="AY154" s="15" t="s">
        <v>117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5" t="s">
        <v>86</v>
      </c>
      <c r="BK154" s="178">
        <f>ROUND(I154*H154,2)</f>
        <v>0</v>
      </c>
      <c r="BL154" s="15" t="s">
        <v>131</v>
      </c>
      <c r="BM154" s="177" t="s">
        <v>249</v>
      </c>
    </row>
    <row r="155" spans="1:65" s="2" customFormat="1" ht="16.5" customHeight="1">
      <c r="A155" s="34"/>
      <c r="B155" s="164"/>
      <c r="C155" s="165" t="s">
        <v>250</v>
      </c>
      <c r="D155" s="165" t="s">
        <v>120</v>
      </c>
      <c r="E155" s="166" t="s">
        <v>251</v>
      </c>
      <c r="F155" s="167" t="s">
        <v>252</v>
      </c>
      <c r="G155" s="168" t="s">
        <v>248</v>
      </c>
      <c r="H155" s="190"/>
      <c r="I155" s="170"/>
      <c r="J155" s="171">
        <f>ROUND(I155*H155,2)</f>
        <v>0</v>
      </c>
      <c r="K155" s="172"/>
      <c r="L155" s="35"/>
      <c r="M155" s="173" t="s">
        <v>1</v>
      </c>
      <c r="N155" s="174" t="s">
        <v>43</v>
      </c>
      <c r="O155" s="73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7" t="s">
        <v>124</v>
      </c>
      <c r="AT155" s="177" t="s">
        <v>120</v>
      </c>
      <c r="AU155" s="177" t="s">
        <v>88</v>
      </c>
      <c r="AY155" s="15" t="s">
        <v>117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5" t="s">
        <v>86</v>
      </c>
      <c r="BK155" s="178">
        <f>ROUND(I155*H155,2)</f>
        <v>0</v>
      </c>
      <c r="BL155" s="15" t="s">
        <v>124</v>
      </c>
      <c r="BM155" s="177" t="s">
        <v>253</v>
      </c>
    </row>
    <row r="156" spans="1:63" s="12" customFormat="1" ht="22.8" customHeight="1">
      <c r="A156" s="12"/>
      <c r="B156" s="151"/>
      <c r="C156" s="12"/>
      <c r="D156" s="152" t="s">
        <v>77</v>
      </c>
      <c r="E156" s="162" t="s">
        <v>254</v>
      </c>
      <c r="F156" s="162" t="s">
        <v>255</v>
      </c>
      <c r="G156" s="12"/>
      <c r="H156" s="12"/>
      <c r="I156" s="154"/>
      <c r="J156" s="163">
        <f>BK156</f>
        <v>0</v>
      </c>
      <c r="K156" s="12"/>
      <c r="L156" s="151"/>
      <c r="M156" s="156"/>
      <c r="N156" s="157"/>
      <c r="O156" s="157"/>
      <c r="P156" s="158">
        <f>SUM(P157:P181)</f>
        <v>0</v>
      </c>
      <c r="Q156" s="157"/>
      <c r="R156" s="158">
        <f>SUM(R157:R181)</f>
        <v>99.45148000000002</v>
      </c>
      <c r="S156" s="157"/>
      <c r="T156" s="159">
        <f>SUM(T157:T181)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2" t="s">
        <v>116</v>
      </c>
      <c r="AT156" s="160" t="s">
        <v>77</v>
      </c>
      <c r="AU156" s="160" t="s">
        <v>86</v>
      </c>
      <c r="AY156" s="152" t="s">
        <v>117</v>
      </c>
      <c r="BK156" s="161">
        <f>SUM(BK157:BK181)</f>
        <v>0</v>
      </c>
    </row>
    <row r="157" spans="1:65" s="2" customFormat="1" ht="24.15" customHeight="1">
      <c r="A157" s="34"/>
      <c r="B157" s="164"/>
      <c r="C157" s="165" t="s">
        <v>256</v>
      </c>
      <c r="D157" s="165" t="s">
        <v>120</v>
      </c>
      <c r="E157" s="166" t="s">
        <v>257</v>
      </c>
      <c r="F157" s="167" t="s">
        <v>258</v>
      </c>
      <c r="G157" s="168" t="s">
        <v>259</v>
      </c>
      <c r="H157" s="169">
        <v>0.4</v>
      </c>
      <c r="I157" s="170"/>
      <c r="J157" s="171">
        <f>ROUND(I157*H157,2)</f>
        <v>0</v>
      </c>
      <c r="K157" s="172"/>
      <c r="L157" s="35"/>
      <c r="M157" s="173" t="s">
        <v>1</v>
      </c>
      <c r="N157" s="174" t="s">
        <v>43</v>
      </c>
      <c r="O157" s="73"/>
      <c r="P157" s="175">
        <f>O157*H157</f>
        <v>0</v>
      </c>
      <c r="Q157" s="175">
        <v>0.0088</v>
      </c>
      <c r="R157" s="175">
        <f>Q157*H157</f>
        <v>0.0035200000000000006</v>
      </c>
      <c r="S157" s="175">
        <v>0</v>
      </c>
      <c r="T157" s="17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7" t="s">
        <v>124</v>
      </c>
      <c r="AT157" s="177" t="s">
        <v>120</v>
      </c>
      <c r="AU157" s="177" t="s">
        <v>88</v>
      </c>
      <c r="AY157" s="15" t="s">
        <v>117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86</v>
      </c>
      <c r="BK157" s="178">
        <f>ROUND(I157*H157,2)</f>
        <v>0</v>
      </c>
      <c r="BL157" s="15" t="s">
        <v>124</v>
      </c>
      <c r="BM157" s="177" t="s">
        <v>260</v>
      </c>
    </row>
    <row r="158" spans="1:65" s="2" customFormat="1" ht="21.75" customHeight="1">
      <c r="A158" s="34"/>
      <c r="B158" s="164"/>
      <c r="C158" s="165" t="s">
        <v>261</v>
      </c>
      <c r="D158" s="165" t="s">
        <v>120</v>
      </c>
      <c r="E158" s="166" t="s">
        <v>262</v>
      </c>
      <c r="F158" s="167" t="s">
        <v>263</v>
      </c>
      <c r="G158" s="168" t="s">
        <v>259</v>
      </c>
      <c r="H158" s="169">
        <v>0.4</v>
      </c>
      <c r="I158" s="170"/>
      <c r="J158" s="171">
        <f>ROUND(I158*H158,2)</f>
        <v>0</v>
      </c>
      <c r="K158" s="172"/>
      <c r="L158" s="35"/>
      <c r="M158" s="173" t="s">
        <v>1</v>
      </c>
      <c r="N158" s="174" t="s">
        <v>43</v>
      </c>
      <c r="O158" s="73"/>
      <c r="P158" s="175">
        <f>O158*H158</f>
        <v>0</v>
      </c>
      <c r="Q158" s="175">
        <v>0.0099</v>
      </c>
      <c r="R158" s="175">
        <f>Q158*H158</f>
        <v>0.003960000000000001</v>
      </c>
      <c r="S158" s="175">
        <v>0</v>
      </c>
      <c r="T158" s="17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7" t="s">
        <v>124</v>
      </c>
      <c r="AT158" s="177" t="s">
        <v>120</v>
      </c>
      <c r="AU158" s="177" t="s">
        <v>88</v>
      </c>
      <c r="AY158" s="15" t="s">
        <v>117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86</v>
      </c>
      <c r="BK158" s="178">
        <f>ROUND(I158*H158,2)</f>
        <v>0</v>
      </c>
      <c r="BL158" s="15" t="s">
        <v>124</v>
      </c>
      <c r="BM158" s="177" t="s">
        <v>264</v>
      </c>
    </row>
    <row r="159" spans="1:65" s="2" customFormat="1" ht="24.15" customHeight="1">
      <c r="A159" s="34"/>
      <c r="B159" s="164"/>
      <c r="C159" s="165" t="s">
        <v>265</v>
      </c>
      <c r="D159" s="165" t="s">
        <v>120</v>
      </c>
      <c r="E159" s="166" t="s">
        <v>266</v>
      </c>
      <c r="F159" s="167" t="s">
        <v>267</v>
      </c>
      <c r="G159" s="168" t="s">
        <v>268</v>
      </c>
      <c r="H159" s="169">
        <v>10</v>
      </c>
      <c r="I159" s="170"/>
      <c r="J159" s="171">
        <f>ROUND(I159*H159,2)</f>
        <v>0</v>
      </c>
      <c r="K159" s="172"/>
      <c r="L159" s="35"/>
      <c r="M159" s="173" t="s">
        <v>1</v>
      </c>
      <c r="N159" s="174" t="s">
        <v>43</v>
      </c>
      <c r="O159" s="73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7" t="s">
        <v>124</v>
      </c>
      <c r="AT159" s="177" t="s">
        <v>120</v>
      </c>
      <c r="AU159" s="177" t="s">
        <v>88</v>
      </c>
      <c r="AY159" s="15" t="s">
        <v>117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5" t="s">
        <v>86</v>
      </c>
      <c r="BK159" s="178">
        <f>ROUND(I159*H159,2)</f>
        <v>0</v>
      </c>
      <c r="BL159" s="15" t="s">
        <v>124</v>
      </c>
      <c r="BM159" s="177" t="s">
        <v>269</v>
      </c>
    </row>
    <row r="160" spans="1:65" s="2" customFormat="1" ht="24.15" customHeight="1">
      <c r="A160" s="34"/>
      <c r="B160" s="164"/>
      <c r="C160" s="165" t="s">
        <v>270</v>
      </c>
      <c r="D160" s="165" t="s">
        <v>120</v>
      </c>
      <c r="E160" s="166" t="s">
        <v>271</v>
      </c>
      <c r="F160" s="167" t="s">
        <v>272</v>
      </c>
      <c r="G160" s="168" t="s">
        <v>199</v>
      </c>
      <c r="H160" s="169">
        <v>400</v>
      </c>
      <c r="I160" s="170"/>
      <c r="J160" s="171">
        <f>ROUND(I160*H160,2)</f>
        <v>0</v>
      </c>
      <c r="K160" s="172"/>
      <c r="L160" s="35"/>
      <c r="M160" s="173" t="s">
        <v>1</v>
      </c>
      <c r="N160" s="174" t="s">
        <v>43</v>
      </c>
      <c r="O160" s="73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7" t="s">
        <v>124</v>
      </c>
      <c r="AT160" s="177" t="s">
        <v>120</v>
      </c>
      <c r="AU160" s="177" t="s">
        <v>88</v>
      </c>
      <c r="AY160" s="15" t="s">
        <v>117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5" t="s">
        <v>86</v>
      </c>
      <c r="BK160" s="178">
        <f>ROUND(I160*H160,2)</f>
        <v>0</v>
      </c>
      <c r="BL160" s="15" t="s">
        <v>124</v>
      </c>
      <c r="BM160" s="177" t="s">
        <v>273</v>
      </c>
    </row>
    <row r="161" spans="1:65" s="2" customFormat="1" ht="24.15" customHeight="1">
      <c r="A161" s="34"/>
      <c r="B161" s="164"/>
      <c r="C161" s="165" t="s">
        <v>274</v>
      </c>
      <c r="D161" s="165" t="s">
        <v>120</v>
      </c>
      <c r="E161" s="166" t="s">
        <v>275</v>
      </c>
      <c r="F161" s="167" t="s">
        <v>276</v>
      </c>
      <c r="G161" s="168" t="s">
        <v>268</v>
      </c>
      <c r="H161" s="169">
        <v>10</v>
      </c>
      <c r="I161" s="170"/>
      <c r="J161" s="171">
        <f>ROUND(I161*H161,2)</f>
        <v>0</v>
      </c>
      <c r="K161" s="172"/>
      <c r="L161" s="35"/>
      <c r="M161" s="173" t="s">
        <v>1</v>
      </c>
      <c r="N161" s="174" t="s">
        <v>43</v>
      </c>
      <c r="O161" s="73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7" t="s">
        <v>124</v>
      </c>
      <c r="AT161" s="177" t="s">
        <v>120</v>
      </c>
      <c r="AU161" s="177" t="s">
        <v>88</v>
      </c>
      <c r="AY161" s="15" t="s">
        <v>117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5" t="s">
        <v>86</v>
      </c>
      <c r="BK161" s="178">
        <f>ROUND(I161*H161,2)</f>
        <v>0</v>
      </c>
      <c r="BL161" s="15" t="s">
        <v>124</v>
      </c>
      <c r="BM161" s="177" t="s">
        <v>277</v>
      </c>
    </row>
    <row r="162" spans="1:65" s="2" customFormat="1" ht="37.8" customHeight="1">
      <c r="A162" s="34"/>
      <c r="B162" s="164"/>
      <c r="C162" s="165" t="s">
        <v>278</v>
      </c>
      <c r="D162" s="165" t="s">
        <v>120</v>
      </c>
      <c r="E162" s="166" t="s">
        <v>279</v>
      </c>
      <c r="F162" s="167" t="s">
        <v>280</v>
      </c>
      <c r="G162" s="168" t="s">
        <v>268</v>
      </c>
      <c r="H162" s="169">
        <v>10</v>
      </c>
      <c r="I162" s="170"/>
      <c r="J162" s="171">
        <f>ROUND(I162*H162,2)</f>
        <v>0</v>
      </c>
      <c r="K162" s="172"/>
      <c r="L162" s="35"/>
      <c r="M162" s="173" t="s">
        <v>1</v>
      </c>
      <c r="N162" s="174" t="s">
        <v>43</v>
      </c>
      <c r="O162" s="73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7" t="s">
        <v>124</v>
      </c>
      <c r="AT162" s="177" t="s">
        <v>120</v>
      </c>
      <c r="AU162" s="177" t="s">
        <v>88</v>
      </c>
      <c r="AY162" s="15" t="s">
        <v>117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5" t="s">
        <v>86</v>
      </c>
      <c r="BK162" s="178">
        <f>ROUND(I162*H162,2)</f>
        <v>0</v>
      </c>
      <c r="BL162" s="15" t="s">
        <v>124</v>
      </c>
      <c r="BM162" s="177" t="s">
        <v>281</v>
      </c>
    </row>
    <row r="163" spans="1:65" s="2" customFormat="1" ht="37.8" customHeight="1">
      <c r="A163" s="34"/>
      <c r="B163" s="164"/>
      <c r="C163" s="165" t="s">
        <v>282</v>
      </c>
      <c r="D163" s="165" t="s">
        <v>120</v>
      </c>
      <c r="E163" s="166" t="s">
        <v>283</v>
      </c>
      <c r="F163" s="167" t="s">
        <v>284</v>
      </c>
      <c r="G163" s="168" t="s">
        <v>268</v>
      </c>
      <c r="H163" s="169">
        <v>100</v>
      </c>
      <c r="I163" s="170"/>
      <c r="J163" s="171">
        <f>ROUND(I163*H163,2)</f>
        <v>0</v>
      </c>
      <c r="K163" s="172"/>
      <c r="L163" s="35"/>
      <c r="M163" s="173" t="s">
        <v>1</v>
      </c>
      <c r="N163" s="174" t="s">
        <v>43</v>
      </c>
      <c r="O163" s="73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7" t="s">
        <v>124</v>
      </c>
      <c r="AT163" s="177" t="s">
        <v>120</v>
      </c>
      <c r="AU163" s="177" t="s">
        <v>88</v>
      </c>
      <c r="AY163" s="15" t="s">
        <v>117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5" t="s">
        <v>86</v>
      </c>
      <c r="BK163" s="178">
        <f>ROUND(I163*H163,2)</f>
        <v>0</v>
      </c>
      <c r="BL163" s="15" t="s">
        <v>124</v>
      </c>
      <c r="BM163" s="177" t="s">
        <v>285</v>
      </c>
    </row>
    <row r="164" spans="1:65" s="2" customFormat="1" ht="24.15" customHeight="1">
      <c r="A164" s="34"/>
      <c r="B164" s="164"/>
      <c r="C164" s="165" t="s">
        <v>286</v>
      </c>
      <c r="D164" s="165" t="s">
        <v>120</v>
      </c>
      <c r="E164" s="166" t="s">
        <v>287</v>
      </c>
      <c r="F164" s="167" t="s">
        <v>288</v>
      </c>
      <c r="G164" s="168" t="s">
        <v>289</v>
      </c>
      <c r="H164" s="169">
        <v>54</v>
      </c>
      <c r="I164" s="170"/>
      <c r="J164" s="171">
        <f>ROUND(I164*H164,2)</f>
        <v>0</v>
      </c>
      <c r="K164" s="172"/>
      <c r="L164" s="35"/>
      <c r="M164" s="173" t="s">
        <v>1</v>
      </c>
      <c r="N164" s="174" t="s">
        <v>43</v>
      </c>
      <c r="O164" s="73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7" t="s">
        <v>124</v>
      </c>
      <c r="AT164" s="177" t="s">
        <v>120</v>
      </c>
      <c r="AU164" s="177" t="s">
        <v>88</v>
      </c>
      <c r="AY164" s="15" t="s">
        <v>117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5" t="s">
        <v>86</v>
      </c>
      <c r="BK164" s="178">
        <f>ROUND(I164*H164,2)</f>
        <v>0</v>
      </c>
      <c r="BL164" s="15" t="s">
        <v>124</v>
      </c>
      <c r="BM164" s="177" t="s">
        <v>290</v>
      </c>
    </row>
    <row r="165" spans="1:65" s="2" customFormat="1" ht="24.15" customHeight="1">
      <c r="A165" s="34"/>
      <c r="B165" s="164"/>
      <c r="C165" s="165" t="s">
        <v>291</v>
      </c>
      <c r="D165" s="165" t="s">
        <v>120</v>
      </c>
      <c r="E165" s="166" t="s">
        <v>292</v>
      </c>
      <c r="F165" s="167" t="s">
        <v>293</v>
      </c>
      <c r="G165" s="168" t="s">
        <v>268</v>
      </c>
      <c r="H165" s="169">
        <v>8</v>
      </c>
      <c r="I165" s="170"/>
      <c r="J165" s="171">
        <f>ROUND(I165*H165,2)</f>
        <v>0</v>
      </c>
      <c r="K165" s="172"/>
      <c r="L165" s="35"/>
      <c r="M165" s="173" t="s">
        <v>1</v>
      </c>
      <c r="N165" s="174" t="s">
        <v>43</v>
      </c>
      <c r="O165" s="73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7" t="s">
        <v>124</v>
      </c>
      <c r="AT165" s="177" t="s">
        <v>120</v>
      </c>
      <c r="AU165" s="177" t="s">
        <v>88</v>
      </c>
      <c r="AY165" s="15" t="s">
        <v>117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5" t="s">
        <v>86</v>
      </c>
      <c r="BK165" s="178">
        <f>ROUND(I165*H165,2)</f>
        <v>0</v>
      </c>
      <c r="BL165" s="15" t="s">
        <v>124</v>
      </c>
      <c r="BM165" s="177" t="s">
        <v>294</v>
      </c>
    </row>
    <row r="166" spans="1:65" s="2" customFormat="1" ht="24.15" customHeight="1">
      <c r="A166" s="34"/>
      <c r="B166" s="164"/>
      <c r="C166" s="165" t="s">
        <v>295</v>
      </c>
      <c r="D166" s="165" t="s">
        <v>120</v>
      </c>
      <c r="E166" s="166" t="s">
        <v>296</v>
      </c>
      <c r="F166" s="167" t="s">
        <v>297</v>
      </c>
      <c r="G166" s="168" t="s">
        <v>199</v>
      </c>
      <c r="H166" s="169">
        <v>400</v>
      </c>
      <c r="I166" s="170"/>
      <c r="J166" s="171">
        <f>ROUND(I166*H166,2)</f>
        <v>0</v>
      </c>
      <c r="K166" s="172"/>
      <c r="L166" s="35"/>
      <c r="M166" s="173" t="s">
        <v>1</v>
      </c>
      <c r="N166" s="174" t="s">
        <v>43</v>
      </c>
      <c r="O166" s="73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7" t="s">
        <v>124</v>
      </c>
      <c r="AT166" s="177" t="s">
        <v>120</v>
      </c>
      <c r="AU166" s="177" t="s">
        <v>88</v>
      </c>
      <c r="AY166" s="15" t="s">
        <v>117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5" t="s">
        <v>86</v>
      </c>
      <c r="BK166" s="178">
        <f>ROUND(I166*H166,2)</f>
        <v>0</v>
      </c>
      <c r="BL166" s="15" t="s">
        <v>124</v>
      </c>
      <c r="BM166" s="177" t="s">
        <v>298</v>
      </c>
    </row>
    <row r="167" spans="1:65" s="2" customFormat="1" ht="24.15" customHeight="1">
      <c r="A167" s="34"/>
      <c r="B167" s="164"/>
      <c r="C167" s="165" t="s">
        <v>299</v>
      </c>
      <c r="D167" s="165" t="s">
        <v>120</v>
      </c>
      <c r="E167" s="166" t="s">
        <v>300</v>
      </c>
      <c r="F167" s="167" t="s">
        <v>301</v>
      </c>
      <c r="G167" s="168" t="s">
        <v>302</v>
      </c>
      <c r="H167" s="169">
        <v>400</v>
      </c>
      <c r="I167" s="170"/>
      <c r="J167" s="171">
        <f>ROUND(I167*H167,2)</f>
        <v>0</v>
      </c>
      <c r="K167" s="172"/>
      <c r="L167" s="35"/>
      <c r="M167" s="173" t="s">
        <v>1</v>
      </c>
      <c r="N167" s="174" t="s">
        <v>43</v>
      </c>
      <c r="O167" s="73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7" t="s">
        <v>124</v>
      </c>
      <c r="AT167" s="177" t="s">
        <v>120</v>
      </c>
      <c r="AU167" s="177" t="s">
        <v>88</v>
      </c>
      <c r="AY167" s="15" t="s">
        <v>117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5" t="s">
        <v>86</v>
      </c>
      <c r="BK167" s="178">
        <f>ROUND(I167*H167,2)</f>
        <v>0</v>
      </c>
      <c r="BL167" s="15" t="s">
        <v>124</v>
      </c>
      <c r="BM167" s="177" t="s">
        <v>303</v>
      </c>
    </row>
    <row r="168" spans="1:65" s="2" customFormat="1" ht="16.5" customHeight="1">
      <c r="A168" s="34"/>
      <c r="B168" s="164"/>
      <c r="C168" s="165" t="s">
        <v>304</v>
      </c>
      <c r="D168" s="165" t="s">
        <v>120</v>
      </c>
      <c r="E168" s="166" t="s">
        <v>305</v>
      </c>
      <c r="F168" s="167" t="s">
        <v>306</v>
      </c>
      <c r="G168" s="168" t="s">
        <v>302</v>
      </c>
      <c r="H168" s="169">
        <v>400</v>
      </c>
      <c r="I168" s="170"/>
      <c r="J168" s="171">
        <f>ROUND(I168*H168,2)</f>
        <v>0</v>
      </c>
      <c r="K168" s="172"/>
      <c r="L168" s="35"/>
      <c r="M168" s="173" t="s">
        <v>1</v>
      </c>
      <c r="N168" s="174" t="s">
        <v>43</v>
      </c>
      <c r="O168" s="73"/>
      <c r="P168" s="175">
        <f>O168*H168</f>
        <v>0</v>
      </c>
      <c r="Q168" s="175">
        <v>3E-05</v>
      </c>
      <c r="R168" s="175">
        <f>Q168*H168</f>
        <v>0.012</v>
      </c>
      <c r="S168" s="175">
        <v>0</v>
      </c>
      <c r="T168" s="17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7" t="s">
        <v>124</v>
      </c>
      <c r="AT168" s="177" t="s">
        <v>120</v>
      </c>
      <c r="AU168" s="177" t="s">
        <v>88</v>
      </c>
      <c r="AY168" s="15" t="s">
        <v>117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5" t="s">
        <v>86</v>
      </c>
      <c r="BK168" s="178">
        <f>ROUND(I168*H168,2)</f>
        <v>0</v>
      </c>
      <c r="BL168" s="15" t="s">
        <v>124</v>
      </c>
      <c r="BM168" s="177" t="s">
        <v>307</v>
      </c>
    </row>
    <row r="169" spans="1:65" s="2" customFormat="1" ht="16.5" customHeight="1">
      <c r="A169" s="34"/>
      <c r="B169" s="164"/>
      <c r="C169" s="179" t="s">
        <v>308</v>
      </c>
      <c r="D169" s="179" t="s">
        <v>114</v>
      </c>
      <c r="E169" s="180" t="s">
        <v>309</v>
      </c>
      <c r="F169" s="181" t="s">
        <v>310</v>
      </c>
      <c r="G169" s="182" t="s">
        <v>203</v>
      </c>
      <c r="H169" s="183">
        <v>10</v>
      </c>
      <c r="I169" s="184"/>
      <c r="J169" s="185">
        <f>ROUND(I169*H169,2)</f>
        <v>0</v>
      </c>
      <c r="K169" s="186"/>
      <c r="L169" s="187"/>
      <c r="M169" s="188" t="s">
        <v>1</v>
      </c>
      <c r="N169" s="189" t="s">
        <v>43</v>
      </c>
      <c r="O169" s="73"/>
      <c r="P169" s="175">
        <f>O169*H169</f>
        <v>0</v>
      </c>
      <c r="Q169" s="175">
        <v>0.001</v>
      </c>
      <c r="R169" s="175">
        <f>Q169*H169</f>
        <v>0.01</v>
      </c>
      <c r="S169" s="175">
        <v>0</v>
      </c>
      <c r="T169" s="17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7" t="s">
        <v>311</v>
      </c>
      <c r="AT169" s="177" t="s">
        <v>114</v>
      </c>
      <c r="AU169" s="177" t="s">
        <v>88</v>
      </c>
      <c r="AY169" s="15" t="s">
        <v>117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5" t="s">
        <v>86</v>
      </c>
      <c r="BK169" s="178">
        <f>ROUND(I169*H169,2)</f>
        <v>0</v>
      </c>
      <c r="BL169" s="15" t="s">
        <v>124</v>
      </c>
      <c r="BM169" s="177" t="s">
        <v>312</v>
      </c>
    </row>
    <row r="170" spans="1:65" s="2" customFormat="1" ht="16.5" customHeight="1">
      <c r="A170" s="34"/>
      <c r="B170" s="164"/>
      <c r="C170" s="179" t="s">
        <v>313</v>
      </c>
      <c r="D170" s="179" t="s">
        <v>114</v>
      </c>
      <c r="E170" s="180" t="s">
        <v>314</v>
      </c>
      <c r="F170" s="181" t="s">
        <v>315</v>
      </c>
      <c r="G170" s="182" t="s">
        <v>203</v>
      </c>
      <c r="H170" s="183">
        <v>10</v>
      </c>
      <c r="I170" s="184"/>
      <c r="J170" s="185">
        <f>ROUND(I170*H170,2)</f>
        <v>0</v>
      </c>
      <c r="K170" s="186"/>
      <c r="L170" s="187"/>
      <c r="M170" s="188" t="s">
        <v>1</v>
      </c>
      <c r="N170" s="189" t="s">
        <v>43</v>
      </c>
      <c r="O170" s="73"/>
      <c r="P170" s="175">
        <f>O170*H170</f>
        <v>0</v>
      </c>
      <c r="Q170" s="175">
        <v>0.001</v>
      </c>
      <c r="R170" s="175">
        <f>Q170*H170</f>
        <v>0.01</v>
      </c>
      <c r="S170" s="175">
        <v>0</v>
      </c>
      <c r="T170" s="17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7" t="s">
        <v>311</v>
      </c>
      <c r="AT170" s="177" t="s">
        <v>114</v>
      </c>
      <c r="AU170" s="177" t="s">
        <v>88</v>
      </c>
      <c r="AY170" s="15" t="s">
        <v>117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5" t="s">
        <v>86</v>
      </c>
      <c r="BK170" s="178">
        <f>ROUND(I170*H170,2)</f>
        <v>0</v>
      </c>
      <c r="BL170" s="15" t="s">
        <v>124</v>
      </c>
      <c r="BM170" s="177" t="s">
        <v>316</v>
      </c>
    </row>
    <row r="171" spans="1:65" s="2" customFormat="1" ht="24.15" customHeight="1">
      <c r="A171" s="34"/>
      <c r="B171" s="164"/>
      <c r="C171" s="165" t="s">
        <v>317</v>
      </c>
      <c r="D171" s="165" t="s">
        <v>120</v>
      </c>
      <c r="E171" s="166" t="s">
        <v>318</v>
      </c>
      <c r="F171" s="167" t="s">
        <v>319</v>
      </c>
      <c r="G171" s="168" t="s">
        <v>123</v>
      </c>
      <c r="H171" s="169">
        <v>12</v>
      </c>
      <c r="I171" s="170"/>
      <c r="J171" s="171">
        <f>ROUND(I171*H171,2)</f>
        <v>0</v>
      </c>
      <c r="K171" s="172"/>
      <c r="L171" s="35"/>
      <c r="M171" s="173" t="s">
        <v>1</v>
      </c>
      <c r="N171" s="174" t="s">
        <v>43</v>
      </c>
      <c r="O171" s="73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7" t="s">
        <v>124</v>
      </c>
      <c r="AT171" s="177" t="s">
        <v>120</v>
      </c>
      <c r="AU171" s="177" t="s">
        <v>88</v>
      </c>
      <c r="AY171" s="15" t="s">
        <v>117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5" t="s">
        <v>86</v>
      </c>
      <c r="BK171" s="178">
        <f>ROUND(I171*H171,2)</f>
        <v>0</v>
      </c>
      <c r="BL171" s="15" t="s">
        <v>124</v>
      </c>
      <c r="BM171" s="177" t="s">
        <v>320</v>
      </c>
    </row>
    <row r="172" spans="1:65" s="2" customFormat="1" ht="21.75" customHeight="1">
      <c r="A172" s="34"/>
      <c r="B172" s="164"/>
      <c r="C172" s="179" t="s">
        <v>321</v>
      </c>
      <c r="D172" s="179" t="s">
        <v>114</v>
      </c>
      <c r="E172" s="180" t="s">
        <v>322</v>
      </c>
      <c r="F172" s="181" t="s">
        <v>323</v>
      </c>
      <c r="G172" s="182" t="s">
        <v>123</v>
      </c>
      <c r="H172" s="183">
        <v>2</v>
      </c>
      <c r="I172" s="184"/>
      <c r="J172" s="185">
        <f>ROUND(I172*H172,2)</f>
        <v>0</v>
      </c>
      <c r="K172" s="186"/>
      <c r="L172" s="187"/>
      <c r="M172" s="188" t="s">
        <v>1</v>
      </c>
      <c r="N172" s="189" t="s">
        <v>43</v>
      </c>
      <c r="O172" s="73"/>
      <c r="P172" s="175">
        <f>O172*H172</f>
        <v>0</v>
      </c>
      <c r="Q172" s="175">
        <v>7.23</v>
      </c>
      <c r="R172" s="175">
        <f>Q172*H172</f>
        <v>14.46</v>
      </c>
      <c r="S172" s="175">
        <v>0</v>
      </c>
      <c r="T172" s="17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7" t="s">
        <v>311</v>
      </c>
      <c r="AT172" s="177" t="s">
        <v>114</v>
      </c>
      <c r="AU172" s="177" t="s">
        <v>88</v>
      </c>
      <c r="AY172" s="15" t="s">
        <v>117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5" t="s">
        <v>86</v>
      </c>
      <c r="BK172" s="178">
        <f>ROUND(I172*H172,2)</f>
        <v>0</v>
      </c>
      <c r="BL172" s="15" t="s">
        <v>124</v>
      </c>
      <c r="BM172" s="177" t="s">
        <v>324</v>
      </c>
    </row>
    <row r="173" spans="1:65" s="2" customFormat="1" ht="21.75" customHeight="1">
      <c r="A173" s="34"/>
      <c r="B173" s="164"/>
      <c r="C173" s="179" t="s">
        <v>325</v>
      </c>
      <c r="D173" s="179" t="s">
        <v>114</v>
      </c>
      <c r="E173" s="180" t="s">
        <v>326</v>
      </c>
      <c r="F173" s="181" t="s">
        <v>327</v>
      </c>
      <c r="G173" s="182" t="s">
        <v>123</v>
      </c>
      <c r="H173" s="183">
        <v>10</v>
      </c>
      <c r="I173" s="184"/>
      <c r="J173" s="185">
        <f>ROUND(I173*H173,2)</f>
        <v>0</v>
      </c>
      <c r="K173" s="186"/>
      <c r="L173" s="187"/>
      <c r="M173" s="188" t="s">
        <v>1</v>
      </c>
      <c r="N173" s="189" t="s">
        <v>43</v>
      </c>
      <c r="O173" s="73"/>
      <c r="P173" s="175">
        <f>O173*H173</f>
        <v>0</v>
      </c>
      <c r="Q173" s="175">
        <v>8.48</v>
      </c>
      <c r="R173" s="175">
        <f>Q173*H173</f>
        <v>84.80000000000001</v>
      </c>
      <c r="S173" s="175">
        <v>0</v>
      </c>
      <c r="T173" s="17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7" t="s">
        <v>311</v>
      </c>
      <c r="AT173" s="177" t="s">
        <v>114</v>
      </c>
      <c r="AU173" s="177" t="s">
        <v>88</v>
      </c>
      <c r="AY173" s="15" t="s">
        <v>117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5" t="s">
        <v>86</v>
      </c>
      <c r="BK173" s="178">
        <f>ROUND(I173*H173,2)</f>
        <v>0</v>
      </c>
      <c r="BL173" s="15" t="s">
        <v>124</v>
      </c>
      <c r="BM173" s="177" t="s">
        <v>328</v>
      </c>
    </row>
    <row r="174" spans="1:65" s="2" customFormat="1" ht="24.15" customHeight="1">
      <c r="A174" s="34"/>
      <c r="B174" s="164"/>
      <c r="C174" s="165" t="s">
        <v>329</v>
      </c>
      <c r="D174" s="165" t="s">
        <v>120</v>
      </c>
      <c r="E174" s="166" t="s">
        <v>330</v>
      </c>
      <c r="F174" s="167" t="s">
        <v>331</v>
      </c>
      <c r="G174" s="168" t="s">
        <v>199</v>
      </c>
      <c r="H174" s="169">
        <v>400</v>
      </c>
      <c r="I174" s="170"/>
      <c r="J174" s="171">
        <f>ROUND(I174*H174,2)</f>
        <v>0</v>
      </c>
      <c r="K174" s="172"/>
      <c r="L174" s="35"/>
      <c r="M174" s="173" t="s">
        <v>1</v>
      </c>
      <c r="N174" s="174" t="s">
        <v>43</v>
      </c>
      <c r="O174" s="73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7" t="s">
        <v>124</v>
      </c>
      <c r="AT174" s="177" t="s">
        <v>120</v>
      </c>
      <c r="AU174" s="177" t="s">
        <v>88</v>
      </c>
      <c r="AY174" s="15" t="s">
        <v>117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5" t="s">
        <v>86</v>
      </c>
      <c r="BK174" s="178">
        <f>ROUND(I174*H174,2)</f>
        <v>0</v>
      </c>
      <c r="BL174" s="15" t="s">
        <v>124</v>
      </c>
      <c r="BM174" s="177" t="s">
        <v>332</v>
      </c>
    </row>
    <row r="175" spans="1:65" s="2" customFormat="1" ht="16.5" customHeight="1">
      <c r="A175" s="34"/>
      <c r="B175" s="164"/>
      <c r="C175" s="165" t="s">
        <v>333</v>
      </c>
      <c r="D175" s="165" t="s">
        <v>120</v>
      </c>
      <c r="E175" s="166" t="s">
        <v>334</v>
      </c>
      <c r="F175" s="167" t="s">
        <v>335</v>
      </c>
      <c r="G175" s="168" t="s">
        <v>199</v>
      </c>
      <c r="H175" s="169">
        <v>400</v>
      </c>
      <c r="I175" s="170"/>
      <c r="J175" s="171">
        <f>ROUND(I175*H175,2)</f>
        <v>0</v>
      </c>
      <c r="K175" s="172"/>
      <c r="L175" s="35"/>
      <c r="M175" s="173" t="s">
        <v>1</v>
      </c>
      <c r="N175" s="174" t="s">
        <v>43</v>
      </c>
      <c r="O175" s="73"/>
      <c r="P175" s="175">
        <f>O175*H175</f>
        <v>0</v>
      </c>
      <c r="Q175" s="175">
        <v>9E-05</v>
      </c>
      <c r="R175" s="175">
        <f>Q175*H175</f>
        <v>0.036000000000000004</v>
      </c>
      <c r="S175" s="175">
        <v>0</v>
      </c>
      <c r="T175" s="17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7" t="s">
        <v>124</v>
      </c>
      <c r="AT175" s="177" t="s">
        <v>120</v>
      </c>
      <c r="AU175" s="177" t="s">
        <v>88</v>
      </c>
      <c r="AY175" s="15" t="s">
        <v>117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5" t="s">
        <v>86</v>
      </c>
      <c r="BK175" s="178">
        <f>ROUND(I175*H175,2)</f>
        <v>0</v>
      </c>
      <c r="BL175" s="15" t="s">
        <v>124</v>
      </c>
      <c r="BM175" s="177" t="s">
        <v>336</v>
      </c>
    </row>
    <row r="176" spans="1:65" s="2" customFormat="1" ht="24.15" customHeight="1">
      <c r="A176" s="34"/>
      <c r="B176" s="164"/>
      <c r="C176" s="179" t="s">
        <v>337</v>
      </c>
      <c r="D176" s="179" t="s">
        <v>114</v>
      </c>
      <c r="E176" s="180" t="s">
        <v>338</v>
      </c>
      <c r="F176" s="181" t="s">
        <v>339</v>
      </c>
      <c r="G176" s="182" t="s">
        <v>199</v>
      </c>
      <c r="H176" s="183">
        <v>400</v>
      </c>
      <c r="I176" s="184"/>
      <c r="J176" s="185">
        <f>ROUND(I176*H176,2)</f>
        <v>0</v>
      </c>
      <c r="K176" s="186"/>
      <c r="L176" s="187"/>
      <c r="M176" s="188" t="s">
        <v>1</v>
      </c>
      <c r="N176" s="189" t="s">
        <v>43</v>
      </c>
      <c r="O176" s="73"/>
      <c r="P176" s="175">
        <f>O176*H176</f>
        <v>0</v>
      </c>
      <c r="Q176" s="175">
        <v>2E-05</v>
      </c>
      <c r="R176" s="175">
        <f>Q176*H176</f>
        <v>0.008</v>
      </c>
      <c r="S176" s="175">
        <v>0</v>
      </c>
      <c r="T176" s="17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7" t="s">
        <v>311</v>
      </c>
      <c r="AT176" s="177" t="s">
        <v>114</v>
      </c>
      <c r="AU176" s="177" t="s">
        <v>88</v>
      </c>
      <c r="AY176" s="15" t="s">
        <v>117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5" t="s">
        <v>86</v>
      </c>
      <c r="BK176" s="178">
        <f>ROUND(I176*H176,2)</f>
        <v>0</v>
      </c>
      <c r="BL176" s="15" t="s">
        <v>124</v>
      </c>
      <c r="BM176" s="177" t="s">
        <v>340</v>
      </c>
    </row>
    <row r="177" spans="1:65" s="2" customFormat="1" ht="24.15" customHeight="1">
      <c r="A177" s="34"/>
      <c r="B177" s="164"/>
      <c r="C177" s="165" t="s">
        <v>341</v>
      </c>
      <c r="D177" s="165" t="s">
        <v>120</v>
      </c>
      <c r="E177" s="166" t="s">
        <v>342</v>
      </c>
      <c r="F177" s="167" t="s">
        <v>343</v>
      </c>
      <c r="G177" s="168" t="s">
        <v>199</v>
      </c>
      <c r="H177" s="169">
        <v>400</v>
      </c>
      <c r="I177" s="170"/>
      <c r="J177" s="171">
        <f>ROUND(I177*H177,2)</f>
        <v>0</v>
      </c>
      <c r="K177" s="172"/>
      <c r="L177" s="35"/>
      <c r="M177" s="173" t="s">
        <v>1</v>
      </c>
      <c r="N177" s="174" t="s">
        <v>43</v>
      </c>
      <c r="O177" s="73"/>
      <c r="P177" s="175">
        <f>O177*H177</f>
        <v>0</v>
      </c>
      <c r="Q177" s="175">
        <v>0</v>
      </c>
      <c r="R177" s="175">
        <f>Q177*H177</f>
        <v>0</v>
      </c>
      <c r="S177" s="175">
        <v>0</v>
      </c>
      <c r="T177" s="17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7" t="s">
        <v>124</v>
      </c>
      <c r="AT177" s="177" t="s">
        <v>120</v>
      </c>
      <c r="AU177" s="177" t="s">
        <v>88</v>
      </c>
      <c r="AY177" s="15" t="s">
        <v>117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5" t="s">
        <v>86</v>
      </c>
      <c r="BK177" s="178">
        <f>ROUND(I177*H177,2)</f>
        <v>0</v>
      </c>
      <c r="BL177" s="15" t="s">
        <v>124</v>
      </c>
      <c r="BM177" s="177" t="s">
        <v>344</v>
      </c>
    </row>
    <row r="178" spans="1:65" s="2" customFormat="1" ht="33" customHeight="1">
      <c r="A178" s="34"/>
      <c r="B178" s="164"/>
      <c r="C178" s="179" t="s">
        <v>345</v>
      </c>
      <c r="D178" s="179" t="s">
        <v>114</v>
      </c>
      <c r="E178" s="180" t="s">
        <v>346</v>
      </c>
      <c r="F178" s="181" t="s">
        <v>347</v>
      </c>
      <c r="G178" s="182" t="s">
        <v>199</v>
      </c>
      <c r="H178" s="183">
        <v>400</v>
      </c>
      <c r="I178" s="184"/>
      <c r="J178" s="185">
        <f>ROUND(I178*H178,2)</f>
        <v>0</v>
      </c>
      <c r="K178" s="186"/>
      <c r="L178" s="187"/>
      <c r="M178" s="188" t="s">
        <v>1</v>
      </c>
      <c r="N178" s="189" t="s">
        <v>43</v>
      </c>
      <c r="O178" s="73"/>
      <c r="P178" s="175">
        <f>O178*H178</f>
        <v>0</v>
      </c>
      <c r="Q178" s="175">
        <v>0.00027</v>
      </c>
      <c r="R178" s="175">
        <f>Q178*H178</f>
        <v>0.108</v>
      </c>
      <c r="S178" s="175">
        <v>0</v>
      </c>
      <c r="T178" s="17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7" t="s">
        <v>131</v>
      </c>
      <c r="AT178" s="177" t="s">
        <v>114</v>
      </c>
      <c r="AU178" s="177" t="s">
        <v>88</v>
      </c>
      <c r="AY178" s="15" t="s">
        <v>117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5" t="s">
        <v>86</v>
      </c>
      <c r="BK178" s="178">
        <f>ROUND(I178*H178,2)</f>
        <v>0</v>
      </c>
      <c r="BL178" s="15" t="s">
        <v>131</v>
      </c>
      <c r="BM178" s="177" t="s">
        <v>348</v>
      </c>
    </row>
    <row r="179" spans="1:65" s="2" customFormat="1" ht="24.15" customHeight="1">
      <c r="A179" s="34"/>
      <c r="B179" s="164"/>
      <c r="C179" s="165" t="s">
        <v>349</v>
      </c>
      <c r="D179" s="165" t="s">
        <v>120</v>
      </c>
      <c r="E179" s="166" t="s">
        <v>350</v>
      </c>
      <c r="F179" s="167" t="s">
        <v>351</v>
      </c>
      <c r="G179" s="168" t="s">
        <v>199</v>
      </c>
      <c r="H179" s="169">
        <v>458</v>
      </c>
      <c r="I179" s="170"/>
      <c r="J179" s="171">
        <f>ROUND(I179*H179,2)</f>
        <v>0</v>
      </c>
      <c r="K179" s="172"/>
      <c r="L179" s="35"/>
      <c r="M179" s="173" t="s">
        <v>1</v>
      </c>
      <c r="N179" s="174" t="s">
        <v>43</v>
      </c>
      <c r="O179" s="73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7" t="s">
        <v>124</v>
      </c>
      <c r="AT179" s="177" t="s">
        <v>120</v>
      </c>
      <c r="AU179" s="177" t="s">
        <v>88</v>
      </c>
      <c r="AY179" s="15" t="s">
        <v>117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5" t="s">
        <v>86</v>
      </c>
      <c r="BK179" s="178">
        <f>ROUND(I179*H179,2)</f>
        <v>0</v>
      </c>
      <c r="BL179" s="15" t="s">
        <v>124</v>
      </c>
      <c r="BM179" s="177" t="s">
        <v>352</v>
      </c>
    </row>
    <row r="180" spans="1:65" s="2" customFormat="1" ht="21.75" customHeight="1">
      <c r="A180" s="34"/>
      <c r="B180" s="164"/>
      <c r="C180" s="179" t="s">
        <v>353</v>
      </c>
      <c r="D180" s="179" t="s">
        <v>114</v>
      </c>
      <c r="E180" s="180" t="s">
        <v>354</v>
      </c>
      <c r="F180" s="181" t="s">
        <v>355</v>
      </c>
      <c r="G180" s="182" t="s">
        <v>199</v>
      </c>
      <c r="H180" s="183">
        <v>458</v>
      </c>
      <c r="I180" s="184"/>
      <c r="J180" s="185">
        <f>ROUND(I180*H180,2)</f>
        <v>0</v>
      </c>
      <c r="K180" s="186"/>
      <c r="L180" s="187"/>
      <c r="M180" s="188" t="s">
        <v>1</v>
      </c>
      <c r="N180" s="189" t="s">
        <v>43</v>
      </c>
      <c r="O180" s="73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7" t="s">
        <v>131</v>
      </c>
      <c r="AT180" s="177" t="s">
        <v>114</v>
      </c>
      <c r="AU180" s="177" t="s">
        <v>88</v>
      </c>
      <c r="AY180" s="15" t="s">
        <v>117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5" t="s">
        <v>86</v>
      </c>
      <c r="BK180" s="178">
        <f>ROUND(I180*H180,2)</f>
        <v>0</v>
      </c>
      <c r="BL180" s="15" t="s">
        <v>131</v>
      </c>
      <c r="BM180" s="177" t="s">
        <v>356</v>
      </c>
    </row>
    <row r="181" spans="1:65" s="2" customFormat="1" ht="16.5" customHeight="1">
      <c r="A181" s="34"/>
      <c r="B181" s="164"/>
      <c r="C181" s="165" t="s">
        <v>357</v>
      </c>
      <c r="D181" s="165" t="s">
        <v>120</v>
      </c>
      <c r="E181" s="166" t="s">
        <v>251</v>
      </c>
      <c r="F181" s="167" t="s">
        <v>252</v>
      </c>
      <c r="G181" s="168" t="s">
        <v>248</v>
      </c>
      <c r="H181" s="190"/>
      <c r="I181" s="170"/>
      <c r="J181" s="171">
        <f>ROUND(I181*H181,2)</f>
        <v>0</v>
      </c>
      <c r="K181" s="172"/>
      <c r="L181" s="35"/>
      <c r="M181" s="173" t="s">
        <v>1</v>
      </c>
      <c r="N181" s="174" t="s">
        <v>43</v>
      </c>
      <c r="O181" s="73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7" t="s">
        <v>124</v>
      </c>
      <c r="AT181" s="177" t="s">
        <v>120</v>
      </c>
      <c r="AU181" s="177" t="s">
        <v>88</v>
      </c>
      <c r="AY181" s="15" t="s">
        <v>117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5" t="s">
        <v>86</v>
      </c>
      <c r="BK181" s="178">
        <f>ROUND(I181*H181,2)</f>
        <v>0</v>
      </c>
      <c r="BL181" s="15" t="s">
        <v>124</v>
      </c>
      <c r="BM181" s="177" t="s">
        <v>358</v>
      </c>
    </row>
    <row r="182" spans="1:63" s="12" customFormat="1" ht="25.9" customHeight="1">
      <c r="A182" s="12"/>
      <c r="B182" s="151"/>
      <c r="C182" s="12"/>
      <c r="D182" s="152" t="s">
        <v>77</v>
      </c>
      <c r="E182" s="153" t="s">
        <v>359</v>
      </c>
      <c r="F182" s="153" t="s">
        <v>360</v>
      </c>
      <c r="G182" s="12"/>
      <c r="H182" s="12"/>
      <c r="I182" s="154"/>
      <c r="J182" s="155">
        <f>BK182</f>
        <v>0</v>
      </c>
      <c r="K182" s="12"/>
      <c r="L182" s="151"/>
      <c r="M182" s="156"/>
      <c r="N182" s="157"/>
      <c r="O182" s="157"/>
      <c r="P182" s="158">
        <f>SUM(P183:P188)</f>
        <v>0</v>
      </c>
      <c r="Q182" s="157"/>
      <c r="R182" s="158">
        <f>SUM(R183:R188)</f>
        <v>0</v>
      </c>
      <c r="S182" s="157"/>
      <c r="T182" s="159">
        <f>SUM(T183:T188)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2" t="s">
        <v>133</v>
      </c>
      <c r="AT182" s="160" t="s">
        <v>77</v>
      </c>
      <c r="AU182" s="160" t="s">
        <v>78</v>
      </c>
      <c r="AY182" s="152" t="s">
        <v>117</v>
      </c>
      <c r="BK182" s="161">
        <f>SUM(BK183:BK188)</f>
        <v>0</v>
      </c>
    </row>
    <row r="183" spans="1:65" s="2" customFormat="1" ht="16.5" customHeight="1">
      <c r="A183" s="34"/>
      <c r="B183" s="164"/>
      <c r="C183" s="165" t="s">
        <v>361</v>
      </c>
      <c r="D183" s="165" t="s">
        <v>120</v>
      </c>
      <c r="E183" s="166" t="s">
        <v>362</v>
      </c>
      <c r="F183" s="167" t="s">
        <v>363</v>
      </c>
      <c r="G183" s="168" t="s">
        <v>364</v>
      </c>
      <c r="H183" s="169">
        <v>12</v>
      </c>
      <c r="I183" s="170"/>
      <c r="J183" s="171">
        <f>ROUND(I183*H183,2)</f>
        <v>0</v>
      </c>
      <c r="K183" s="172"/>
      <c r="L183" s="35"/>
      <c r="M183" s="173" t="s">
        <v>1</v>
      </c>
      <c r="N183" s="174" t="s">
        <v>43</v>
      </c>
      <c r="O183" s="73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7" t="s">
        <v>365</v>
      </c>
      <c r="AT183" s="177" t="s">
        <v>120</v>
      </c>
      <c r="AU183" s="177" t="s">
        <v>86</v>
      </c>
      <c r="AY183" s="15" t="s">
        <v>117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5" t="s">
        <v>86</v>
      </c>
      <c r="BK183" s="178">
        <f>ROUND(I183*H183,2)</f>
        <v>0</v>
      </c>
      <c r="BL183" s="15" t="s">
        <v>365</v>
      </c>
      <c r="BM183" s="177" t="s">
        <v>366</v>
      </c>
    </row>
    <row r="184" spans="1:65" s="2" customFormat="1" ht="16.5" customHeight="1">
      <c r="A184" s="34"/>
      <c r="B184" s="164"/>
      <c r="C184" s="165" t="s">
        <v>367</v>
      </c>
      <c r="D184" s="165" t="s">
        <v>120</v>
      </c>
      <c r="E184" s="166" t="s">
        <v>368</v>
      </c>
      <c r="F184" s="167" t="s">
        <v>369</v>
      </c>
      <c r="G184" s="168" t="s">
        <v>370</v>
      </c>
      <c r="H184" s="169">
        <v>1</v>
      </c>
      <c r="I184" s="170"/>
      <c r="J184" s="171">
        <f>ROUND(I184*H184,2)</f>
        <v>0</v>
      </c>
      <c r="K184" s="172"/>
      <c r="L184" s="35"/>
      <c r="M184" s="173" t="s">
        <v>1</v>
      </c>
      <c r="N184" s="174" t="s">
        <v>43</v>
      </c>
      <c r="O184" s="73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7" t="s">
        <v>365</v>
      </c>
      <c r="AT184" s="177" t="s">
        <v>120</v>
      </c>
      <c r="AU184" s="177" t="s">
        <v>86</v>
      </c>
      <c r="AY184" s="15" t="s">
        <v>117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5" t="s">
        <v>86</v>
      </c>
      <c r="BK184" s="178">
        <f>ROUND(I184*H184,2)</f>
        <v>0</v>
      </c>
      <c r="BL184" s="15" t="s">
        <v>365</v>
      </c>
      <c r="BM184" s="177" t="s">
        <v>371</v>
      </c>
    </row>
    <row r="185" spans="1:65" s="2" customFormat="1" ht="21.75" customHeight="1">
      <c r="A185" s="34"/>
      <c r="B185" s="164"/>
      <c r="C185" s="165" t="s">
        <v>372</v>
      </c>
      <c r="D185" s="165" t="s">
        <v>120</v>
      </c>
      <c r="E185" s="166" t="s">
        <v>373</v>
      </c>
      <c r="F185" s="167" t="s">
        <v>374</v>
      </c>
      <c r="G185" s="168" t="s">
        <v>364</v>
      </c>
      <c r="H185" s="169">
        <v>15</v>
      </c>
      <c r="I185" s="170"/>
      <c r="J185" s="171">
        <f>ROUND(I185*H185,2)</f>
        <v>0</v>
      </c>
      <c r="K185" s="172"/>
      <c r="L185" s="35"/>
      <c r="M185" s="173" t="s">
        <v>1</v>
      </c>
      <c r="N185" s="174" t="s">
        <v>43</v>
      </c>
      <c r="O185" s="73"/>
      <c r="P185" s="175">
        <f>O185*H185</f>
        <v>0</v>
      </c>
      <c r="Q185" s="175">
        <v>0</v>
      </c>
      <c r="R185" s="175">
        <f>Q185*H185</f>
        <v>0</v>
      </c>
      <c r="S185" s="175">
        <v>0</v>
      </c>
      <c r="T185" s="17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7" t="s">
        <v>365</v>
      </c>
      <c r="AT185" s="177" t="s">
        <v>120</v>
      </c>
      <c r="AU185" s="177" t="s">
        <v>86</v>
      </c>
      <c r="AY185" s="15" t="s">
        <v>117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5" t="s">
        <v>86</v>
      </c>
      <c r="BK185" s="178">
        <f>ROUND(I185*H185,2)</f>
        <v>0</v>
      </c>
      <c r="BL185" s="15" t="s">
        <v>365</v>
      </c>
      <c r="BM185" s="177" t="s">
        <v>375</v>
      </c>
    </row>
    <row r="186" spans="1:65" s="2" customFormat="1" ht="16.5" customHeight="1">
      <c r="A186" s="34"/>
      <c r="B186" s="164"/>
      <c r="C186" s="165" t="s">
        <v>376</v>
      </c>
      <c r="D186" s="165" t="s">
        <v>120</v>
      </c>
      <c r="E186" s="166" t="s">
        <v>377</v>
      </c>
      <c r="F186" s="167" t="s">
        <v>378</v>
      </c>
      <c r="G186" s="168" t="s">
        <v>370</v>
      </c>
      <c r="H186" s="169">
        <v>1</v>
      </c>
      <c r="I186" s="170"/>
      <c r="J186" s="171">
        <f>ROUND(I186*H186,2)</f>
        <v>0</v>
      </c>
      <c r="K186" s="172"/>
      <c r="L186" s="35"/>
      <c r="M186" s="173" t="s">
        <v>1</v>
      </c>
      <c r="N186" s="174" t="s">
        <v>43</v>
      </c>
      <c r="O186" s="73"/>
      <c r="P186" s="175">
        <f>O186*H186</f>
        <v>0</v>
      </c>
      <c r="Q186" s="175">
        <v>0</v>
      </c>
      <c r="R186" s="175">
        <f>Q186*H186</f>
        <v>0</v>
      </c>
      <c r="S186" s="175">
        <v>0</v>
      </c>
      <c r="T186" s="17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7" t="s">
        <v>365</v>
      </c>
      <c r="AT186" s="177" t="s">
        <v>120</v>
      </c>
      <c r="AU186" s="177" t="s">
        <v>86</v>
      </c>
      <c r="AY186" s="15" t="s">
        <v>117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5" t="s">
        <v>86</v>
      </c>
      <c r="BK186" s="178">
        <f>ROUND(I186*H186,2)</f>
        <v>0</v>
      </c>
      <c r="BL186" s="15" t="s">
        <v>365</v>
      </c>
      <c r="BM186" s="177" t="s">
        <v>379</v>
      </c>
    </row>
    <row r="187" spans="1:65" s="2" customFormat="1" ht="16.5" customHeight="1">
      <c r="A187" s="34"/>
      <c r="B187" s="164"/>
      <c r="C187" s="165" t="s">
        <v>380</v>
      </c>
      <c r="D187" s="165" t="s">
        <v>120</v>
      </c>
      <c r="E187" s="166" t="s">
        <v>381</v>
      </c>
      <c r="F187" s="167" t="s">
        <v>382</v>
      </c>
      <c r="G187" s="168" t="s">
        <v>370</v>
      </c>
      <c r="H187" s="169">
        <v>1</v>
      </c>
      <c r="I187" s="170"/>
      <c r="J187" s="171">
        <f>ROUND(I187*H187,2)</f>
        <v>0</v>
      </c>
      <c r="K187" s="172"/>
      <c r="L187" s="35"/>
      <c r="M187" s="173" t="s">
        <v>1</v>
      </c>
      <c r="N187" s="174" t="s">
        <v>43</v>
      </c>
      <c r="O187" s="73"/>
      <c r="P187" s="175">
        <f>O187*H187</f>
        <v>0</v>
      </c>
      <c r="Q187" s="175">
        <v>0</v>
      </c>
      <c r="R187" s="175">
        <f>Q187*H187</f>
        <v>0</v>
      </c>
      <c r="S187" s="175">
        <v>0</v>
      </c>
      <c r="T187" s="17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77" t="s">
        <v>365</v>
      </c>
      <c r="AT187" s="177" t="s">
        <v>120</v>
      </c>
      <c r="AU187" s="177" t="s">
        <v>86</v>
      </c>
      <c r="AY187" s="15" t="s">
        <v>117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5" t="s">
        <v>86</v>
      </c>
      <c r="BK187" s="178">
        <f>ROUND(I187*H187,2)</f>
        <v>0</v>
      </c>
      <c r="BL187" s="15" t="s">
        <v>365</v>
      </c>
      <c r="BM187" s="177" t="s">
        <v>383</v>
      </c>
    </row>
    <row r="188" spans="1:65" s="2" customFormat="1" ht="24.15" customHeight="1">
      <c r="A188" s="34"/>
      <c r="B188" s="164"/>
      <c r="C188" s="165" t="s">
        <v>124</v>
      </c>
      <c r="D188" s="165" t="s">
        <v>120</v>
      </c>
      <c r="E188" s="166" t="s">
        <v>384</v>
      </c>
      <c r="F188" s="167" t="s">
        <v>385</v>
      </c>
      <c r="G188" s="168" t="s">
        <v>364</v>
      </c>
      <c r="H188" s="169">
        <v>4</v>
      </c>
      <c r="I188" s="170"/>
      <c r="J188" s="171">
        <f>ROUND(I188*H188,2)</f>
        <v>0</v>
      </c>
      <c r="K188" s="172"/>
      <c r="L188" s="35"/>
      <c r="M188" s="191" t="s">
        <v>1</v>
      </c>
      <c r="N188" s="192" t="s">
        <v>43</v>
      </c>
      <c r="O188" s="193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7" t="s">
        <v>365</v>
      </c>
      <c r="AT188" s="177" t="s">
        <v>120</v>
      </c>
      <c r="AU188" s="177" t="s">
        <v>86</v>
      </c>
      <c r="AY188" s="15" t="s">
        <v>117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5" t="s">
        <v>86</v>
      </c>
      <c r="BK188" s="178">
        <f>ROUND(I188*H188,2)</f>
        <v>0</v>
      </c>
      <c r="BL188" s="15" t="s">
        <v>365</v>
      </c>
      <c r="BM188" s="177" t="s">
        <v>386</v>
      </c>
    </row>
    <row r="189" spans="1:31" s="2" customFormat="1" ht="6.95" customHeight="1">
      <c r="A189" s="34"/>
      <c r="B189" s="56"/>
      <c r="C189" s="57"/>
      <c r="D189" s="57"/>
      <c r="E189" s="57"/>
      <c r="F189" s="57"/>
      <c r="G189" s="57"/>
      <c r="H189" s="57"/>
      <c r="I189" s="57"/>
      <c r="J189" s="57"/>
      <c r="K189" s="57"/>
      <c r="L189" s="35"/>
      <c r="M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</sheetData>
  <autoFilter ref="C119:K18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Gábor</dc:creator>
  <cp:keywords/>
  <dc:description/>
  <cp:lastModifiedBy>Richard Gábor</cp:lastModifiedBy>
  <dcterms:created xsi:type="dcterms:W3CDTF">2023-09-07T09:40:38Z</dcterms:created>
  <dcterms:modified xsi:type="dcterms:W3CDTF">2023-09-07T09:40:39Z</dcterms:modified>
  <cp:category/>
  <cp:version/>
  <cp:contentType/>
  <cp:contentStatus/>
</cp:coreProperties>
</file>