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Rekonstrukce stře..." sheetId="2" r:id="rId2"/>
    <sheet name="SO 02 - Rekonstrukce stře..." sheetId="3" r:id="rId3"/>
    <sheet name="SO 03 - Bleskosvod" sheetId="4" r:id="rId4"/>
    <sheet name="VRN - Vedlejší rozpočtové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 01 - Rekonstrukce stře...'!$C$128:$K$236</definedName>
    <definedName name="_xlnm.Print_Area" localSheetId="1">'SO 01 - Rekonstrukce stře...'!$C$4:$J$76,'SO 01 - Rekonstrukce stře...'!$C$82:$J$110,'SO 01 - Rekonstrukce stře...'!$C$116:$K$236</definedName>
    <definedName name="_xlnm._FilterDatabase" localSheetId="2" hidden="1">'SO 02 - Rekonstrukce stře...'!$C$130:$K$525</definedName>
    <definedName name="_xlnm.Print_Area" localSheetId="2">'SO 02 - Rekonstrukce stře...'!$C$4:$J$76,'SO 02 - Rekonstrukce stře...'!$C$82:$J$112,'SO 02 - Rekonstrukce stře...'!$C$118:$K$525</definedName>
    <definedName name="_xlnm._FilterDatabase" localSheetId="3" hidden="1">'SO 03 - Bleskosvod'!$C$117:$K$134</definedName>
    <definedName name="_xlnm.Print_Area" localSheetId="3">'SO 03 - Bleskosvod'!$C$4:$J$76,'SO 03 - Bleskosvod'!$C$82:$J$99,'SO 03 - Bleskosvod'!$C$105:$K$134</definedName>
    <definedName name="_xlnm._FilterDatabase" localSheetId="4" hidden="1">'VRN - Vedlejší rozpočtové...'!$C$122:$K$161</definedName>
    <definedName name="_xlnm.Print_Area" localSheetId="4">'VRN - Vedlejší rozpočtové...'!$C$4:$J$76,'VRN - Vedlejší rozpočtové...'!$C$82:$J$104,'VRN - Vedlejší rozpočtové...'!$C$110:$K$161</definedName>
    <definedName name="_xlnm.Print_Area" localSheetId="5">'Seznam figur'!$C$4:$G$178</definedName>
    <definedName name="_xlnm.Print_Titles" localSheetId="0">'Rekapitulace stavby'!$92:$92</definedName>
    <definedName name="_xlnm.Print_Titles" localSheetId="1">'SO 01 - Rekonstrukce stře...'!$128:$128</definedName>
    <definedName name="_xlnm.Print_Titles" localSheetId="2">'SO 02 - Rekonstrukce stře...'!$130:$130</definedName>
    <definedName name="_xlnm.Print_Titles" localSheetId="3">'SO 03 - Bleskosvod'!$117:$117</definedName>
    <definedName name="_xlnm.Print_Titles" localSheetId="4">'VRN - Vedlejší rozpočtové...'!$122:$122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<sst xmlns="http://schemas.openxmlformats.org/spreadsheetml/2006/main" count="6759" uniqueCount="1220">
  <si>
    <t>Export Komplet</t>
  </si>
  <si>
    <t/>
  </si>
  <si>
    <t>2.0</t>
  </si>
  <si>
    <t>ZAMOK</t>
  </si>
  <si>
    <t>False</t>
  </si>
  <si>
    <t>{ea69104a-d210-41c2-bf77-1bdf7973abf9}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</si>
  <si>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</si>
  <si>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</si>
  <si>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</si>
  <si>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</si>
  <si>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</si>
  <si>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</si>
  <si>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</si>
  <si>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</si>
  <si>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20240118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</si>
  <si>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</si>
  <si>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</si>
  <si>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ploché a šikmé střechy - Mateřská škola Hvězdička</t>
  </si>
  <si>
    <t>KSO:</t>
  </si>
  <si>
    <t>CC-CZ:</t>
  </si>
  <si>
    <t>Místo:</t>
  </si>
  <si>
    <t>Masarykovo náměstí 1664/6</t>
  </si>
  <si>
    <t>Datum:</t>
  </si>
  <si>
    <t>1. 1. 2024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</si>
  <si>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</si>
  <si>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</si>
  <si>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</si>
  <si>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</si>
  <si>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</si>
  <si>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</si>
  <si>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</si>
  <si>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</si>
  <si>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</si>
  <si>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</si>
  <si>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</si>
  <si>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26226367</t>
  </si>
  <si>
    <t>G SERVIS CZ, s.r.o.</t>
  </si>
  <si>
    <t>CZ699000797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</si>
  <si>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</si>
  <si>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</si>
  <si>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</si>
  <si>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</si>
  <si>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</si>
  <si>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</si>
  <si>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</si>
  <si>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</si>
  <si>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</si>
  <si>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</si>
  <si>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</si>
  <si>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</si>
  <si>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</si>
  <si>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</si>
  <si>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</si>
  <si>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</si>
  <si>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</si>
  <si>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</si>
  <si>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</si>
  <si>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</si>
  <si>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</si>
  <si>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</si>
  <si>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</si>
  <si>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</si>
  <si>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</si>
  <si>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</si>
  <si>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</si>
  <si>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</si>
  <si>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</si>
  <si>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</si>
  <si>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</si>
  <si>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</si>
  <si>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</si>
  <si>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</si>
  <si>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</si>
  <si>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</si>
  <si>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</si>
  <si>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</si>
  <si>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</si>
  <si>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</si>
  <si>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</si>
  <si>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</si>
  <si>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</si>
  <si>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</si>
  <si>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</si>
  <si>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</si>
  <si>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</si>
  <si>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</si>
  <si>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střechy - demontáž</t>
  </si>
  <si>
    <t>STA</t>
  </si>
  <si>
    <t>1</t>
  </si>
  <si>
    <t>{f866070e-7d53-4b83-a12c-326a787713f9}</t>
  </si>
  <si>
    <t>2</t>
  </si>
  <si>
    <t>SO 02</t>
  </si>
  <si>
    <t>Rekonstrukce střechy - nové konstrukce</t>
  </si>
  <si>
    <t>{d065b1b5-7e63-4ed2-a325-6d36d1e2d2f7}</t>
  </si>
  <si>
    <t>SO 03</t>
  </si>
  <si>
    <t>Bleskosvod</t>
  </si>
  <si>
    <t>{2f027d3c-05ab-4046-a427-fcd2aa0e6d7e}</t>
  </si>
  <si>
    <t>VRN</t>
  </si>
  <si>
    <t>Vedlejší rozpočtové náklady</t>
  </si>
  <si>
    <t>{1dd295b3-6fd9-470a-bb1d-b2b064132461}</t>
  </si>
  <si>
    <t>S01</t>
  </si>
  <si>
    <t>Skladba ploché střechy</t>
  </si>
  <si>
    <t>m2</t>
  </si>
  <si>
    <t>59</t>
  </si>
  <si>
    <t>3</t>
  </si>
  <si>
    <t>S02X</t>
  </si>
  <si>
    <t>Skladba šikmé střechy - vodorovná část</t>
  </si>
  <si>
    <t>174,145</t>
  </si>
  <si>
    <t>KRYCÍ LIST SOUPISU PRACÍ</t>
  </si>
  <si>
    <t>S03</t>
  </si>
  <si>
    <t>Skladba stříšky zadního vchodu</t>
  </si>
  <si>
    <t>16,485</t>
  </si>
  <si>
    <t>S02</t>
  </si>
  <si>
    <t>Skladba šikmé střechy - šikmá část</t>
  </si>
  <si>
    <t>199,538</t>
  </si>
  <si>
    <t>Objekt:</t>
  </si>
  <si>
    <t>SO 01 - Rekonstrukce střechy - demontáž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</si>
  <si>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</si>
  <si>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</si>
  <si>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</si>
  <si>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</si>
  <si>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</si>
  <si>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</si>
  <si>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</si>
  <si>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</si>
  <si>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</si>
  <si>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</si>
  <si>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</si>
  <si>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</si>
  <si>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</si>
  <si>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</si>
  <si>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</si>
  <si>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</si>
  <si>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</si>
  <si>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</si>
  <si>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</si>
  <si>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</si>
  <si>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</si>
  <si>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</si>
  <si>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</si>
  <si>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</si>
  <si>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</si>
  <si>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</si>
  <si>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</si>
  <si>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</si>
  <si>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</si>
  <si>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</si>
  <si>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</si>
  <si>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</si>
  <si>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</si>
  <si>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</si>
  <si>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</si>
  <si>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</si>
  <si>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</si>
  <si>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965081423</t>
  </si>
  <si>
    <t>Demontáž podlah z dlaždic betonových kladených na sucho na terče o výšce do 100 mm plochy přes 1 m2</t>
  </si>
  <si>
    <t>CS ÚRS 2024 01</t>
  </si>
  <si>
    <t>4</t>
  </si>
  <si>
    <t>-259257008</t>
  </si>
  <si>
    <t>Online PSC</t>
  </si>
  <si>
    <t>https://podminky.urs.cz/item/CS_URS_2024_01/965081423</t>
  </si>
  <si>
    <t>VV</t>
  </si>
  <si>
    <t>0,8*24,0</t>
  </si>
  <si>
    <t>997</t>
  </si>
  <si>
    <t>Přesun sutě</t>
  </si>
  <si>
    <t>997013311</t>
  </si>
  <si>
    <t>Montáž a demontáž shozu suti v do 10 m</t>
  </si>
  <si>
    <t>m</t>
  </si>
  <si>
    <t>-1293810028</t>
  </si>
  <si>
    <t>https://podminky.urs.cz/item/CS_URS_2024_01/997013311</t>
  </si>
  <si>
    <t>997013501</t>
  </si>
  <si>
    <t>Odvoz suti a vybouraných hmot na skládku nebo meziskládku do 1 km se složením</t>
  </si>
  <si>
    <t>t</t>
  </si>
  <si>
    <t>2059454552</t>
  </si>
  <si>
    <t>https://podminky.urs.cz/item/CS_URS_2024_01/997013501</t>
  </si>
  <si>
    <t>997013509</t>
  </si>
  <si>
    <t>Příplatek k odvozu suti a vybouraných hmot na skládku ZKD 1 km přes 1 km</t>
  </si>
  <si>
    <t>-530347864</t>
  </si>
  <si>
    <t>https://podminky.urs.cz/item/CS_URS_2024_01/997013509</t>
  </si>
  <si>
    <t>5</t>
  </si>
  <si>
    <t>997013631</t>
  </si>
  <si>
    <t>Poplatek za uložení na skládce (skládkovné) stavebního odpadu směsného kód odpadu 17 09 04</t>
  </si>
  <si>
    <t>CS ÚRS 2023 01</t>
  </si>
  <si>
    <t>1558228031</t>
  </si>
  <si>
    <t>https://podminky.urs.cz/item/CS_URS_2023_01/997013631</t>
  </si>
  <si>
    <t>16,057-(1,952+2,612+1,269)</t>
  </si>
  <si>
    <t>6</t>
  </si>
  <si>
    <t>997013811</t>
  </si>
  <si>
    <t>Poplatek za uložení na skládce (skládkovné) stavebního odpadu dřevěného kód odpadu 17 02 01</t>
  </si>
  <si>
    <t>-185545896</t>
  </si>
  <si>
    <t>https://podminky.urs.cz/item/CS_URS_2023_01/997013811</t>
  </si>
  <si>
    <t>1,952</t>
  </si>
  <si>
    <t>7</t>
  </si>
  <si>
    <t>997013812</t>
  </si>
  <si>
    <t>Poplatek za uložení na skládce (skládkovné) stavebního odpadu na bázi sádry kód odpadu 17 08 02</t>
  </si>
  <si>
    <t>-1909453064</t>
  </si>
  <si>
    <t>https://podminky.urs.cz/item/CS_URS_2023_01/997013812</t>
  </si>
  <si>
    <t>2,612</t>
  </si>
  <si>
    <t>8</t>
  </si>
  <si>
    <t>997013814</t>
  </si>
  <si>
    <t>Poplatek za uložení na skládce (skládkovné) stavebního odpadu izolací kód odpadu 17 06 04</t>
  </si>
  <si>
    <t>CS ÚRS 2023 02</t>
  </si>
  <si>
    <t>-451200928</t>
  </si>
  <si>
    <t>https://podminky.urs.cz/item/CS_URS_2023_02/997013814</t>
  </si>
  <si>
    <t>1,269</t>
  </si>
  <si>
    <t>PSV</t>
  </si>
  <si>
    <t>Práce a dodávky PSV</t>
  </si>
  <si>
    <t>712</t>
  </si>
  <si>
    <t>Povlakové krytiny</t>
  </si>
  <si>
    <t>712300802X</t>
  </si>
  <si>
    <t>Demontáž geotextílie</t>
  </si>
  <si>
    <t>16</t>
  </si>
  <si>
    <t>-268198016</t>
  </si>
  <si>
    <t>10</t>
  </si>
  <si>
    <t>712331801</t>
  </si>
  <si>
    <t>Odstranění povlakové krytiny střech do 10° z pásů uložených na sucho AIP nebo NAIP</t>
  </si>
  <si>
    <t>102136877</t>
  </si>
  <si>
    <t>https://podminky.urs.cz/item/CS_URS_2023_01/712331801</t>
  </si>
  <si>
    <t>11</t>
  </si>
  <si>
    <t>712361801</t>
  </si>
  <si>
    <t>Odstranění povlakové krytiny střech do 10° z fólií položených volně</t>
  </si>
  <si>
    <t>-1953747327</t>
  </si>
  <si>
    <t>https://podminky.urs.cz/item/CS_URS_2023_01/712361801</t>
  </si>
  <si>
    <t>713</t>
  </si>
  <si>
    <t>Izolace tepelné</t>
  </si>
  <si>
    <t>713110814</t>
  </si>
  <si>
    <t>Odstranění tepelné izolace stropů volně kladené z vláknitých materiálů nasáklých vodou tl přes 100 mm</t>
  </si>
  <si>
    <t>-403583310</t>
  </si>
  <si>
    <t>https://podminky.urs.cz/item/CS_URS_2024_01/713110814</t>
  </si>
  <si>
    <t>13</t>
  </si>
  <si>
    <t>713110853</t>
  </si>
  <si>
    <t>Odstranění tepelné izolace stropů lepené z polystyrenu suchého tl přes 100 mm</t>
  </si>
  <si>
    <t>-1734229756</t>
  </si>
  <si>
    <t>https://podminky.urs.cz/item/CS_URS_2024_01/713110853</t>
  </si>
  <si>
    <t>14</t>
  </si>
  <si>
    <t>713140864</t>
  </si>
  <si>
    <t>Odstranění tepelné izolace střech nadstřešní lepené z polystyrenu nasáklého vodou tl přes 100 mm</t>
  </si>
  <si>
    <t>-1651910088</t>
  </si>
  <si>
    <t>https://podminky.urs.cz/item/CS_URS_2024_01/713140864</t>
  </si>
  <si>
    <t>721</t>
  </si>
  <si>
    <t>Zdravotechnika - vnitřní kanalizace</t>
  </si>
  <si>
    <t>15</t>
  </si>
  <si>
    <t>721210822</t>
  </si>
  <si>
    <t>Demontáž vpustí střešních DN 100</t>
  </si>
  <si>
    <t>kus</t>
  </si>
  <si>
    <t>-711870246</t>
  </si>
  <si>
    <t>https://podminky.urs.cz/item/CS_URS_2023_01/721210822</t>
  </si>
  <si>
    <t>762</t>
  </si>
  <si>
    <t>Konstrukce tesařské</t>
  </si>
  <si>
    <t>762341811</t>
  </si>
  <si>
    <t>Demontáž bednění střech z prken</t>
  </si>
  <si>
    <t>-370942317</t>
  </si>
  <si>
    <t>https://podminky.urs.cz/item/CS_URS_2023_01/762341811</t>
  </si>
  <si>
    <t>2*S03</t>
  </si>
  <si>
    <t>17</t>
  </si>
  <si>
    <t>762342812</t>
  </si>
  <si>
    <t>Demontáž laťování střech z latí osové vzdálenosti do 0,50 m</t>
  </si>
  <si>
    <t>-810712803</t>
  </si>
  <si>
    <t>https://podminky.urs.cz/item/CS_URS_2023_01/762342812</t>
  </si>
  <si>
    <t>18</t>
  </si>
  <si>
    <t>762512811</t>
  </si>
  <si>
    <t>Demontáž kce podkladového roštu</t>
  </si>
  <si>
    <t>116693473</t>
  </si>
  <si>
    <t>https://podminky.urs.cz/item/CS_URS_2023_01/762512811</t>
  </si>
  <si>
    <t>demontáž dvouúrovňovéhp roštu z latí 45/25</t>
  </si>
  <si>
    <t>2*S02X</t>
  </si>
  <si>
    <t>763</t>
  </si>
  <si>
    <t>Konstrukce suché výstavby</t>
  </si>
  <si>
    <t>19</t>
  </si>
  <si>
    <t>763135801</t>
  </si>
  <si>
    <t>Demontáž podhledu sádrokartonového z desek děrovaných se spárami lepenými</t>
  </si>
  <si>
    <t>-353844175</t>
  </si>
  <si>
    <t>https://podminky.urs.cz/item/CS_URS_2024_01/763135801</t>
  </si>
  <si>
    <t>764</t>
  </si>
  <si>
    <t>Konstrukce klempířské</t>
  </si>
  <si>
    <t>20</t>
  </si>
  <si>
    <t>764001821</t>
  </si>
  <si>
    <t>Demontáž krytiny ze svitků nebo tabulí do suti</t>
  </si>
  <si>
    <t>405136090</t>
  </si>
  <si>
    <t>https://podminky.urs.cz/item/CS_URS_2024_01/764001821</t>
  </si>
  <si>
    <t>76400282501X</t>
  </si>
  <si>
    <t>Demontáž komínků do suti</t>
  </si>
  <si>
    <t>-1958326056</t>
  </si>
  <si>
    <t>4+3</t>
  </si>
  <si>
    <t>22</t>
  </si>
  <si>
    <t>764002841</t>
  </si>
  <si>
    <t>Demontáž oplechování horních ploch zdí a nadezdívek do suti</t>
  </si>
  <si>
    <t>-691785877</t>
  </si>
  <si>
    <t>https://podminky.urs.cz/item/CS_URS_2023_02/764002841</t>
  </si>
  <si>
    <t>oplechování atiky</t>
  </si>
  <si>
    <t>24,0+2,5+3,6+4,7</t>
  </si>
  <si>
    <t>23</t>
  </si>
  <si>
    <t>764002881X</t>
  </si>
  <si>
    <t>Demontáž oplechování do suti</t>
  </si>
  <si>
    <t>1224647716</t>
  </si>
  <si>
    <t>oplechování markýzy</t>
  </si>
  <si>
    <t>3,5*1,25</t>
  </si>
  <si>
    <t>24</t>
  </si>
  <si>
    <t>764004801</t>
  </si>
  <si>
    <t>Demontáž podokapního žlabu do suti</t>
  </si>
  <si>
    <t>2127385196</t>
  </si>
  <si>
    <t>https://podminky.urs.cz/item/CS_URS_2024_01/764004801</t>
  </si>
  <si>
    <t>20,44+2,7</t>
  </si>
  <si>
    <t>25</t>
  </si>
  <si>
    <t>764004861</t>
  </si>
  <si>
    <t>Demontáž svodu do suti</t>
  </si>
  <si>
    <t>-83858982</t>
  </si>
  <si>
    <t>https://podminky.urs.cz/item/CS_URS_2024_01/764004861</t>
  </si>
  <si>
    <t>2*2,86</t>
  </si>
  <si>
    <t>765</t>
  </si>
  <si>
    <t>Krytina skládaná</t>
  </si>
  <si>
    <t>26</t>
  </si>
  <si>
    <t>765111803</t>
  </si>
  <si>
    <t>Demontáž krytiny keramické drážkové sklonu do 30° na sucho k dalšímu použití</t>
  </si>
  <si>
    <t>-1647763026</t>
  </si>
  <si>
    <t>https://podminky.urs.cz/item/CS_URS_2023_01/765111803</t>
  </si>
  <si>
    <t>27</t>
  </si>
  <si>
    <t>765112901</t>
  </si>
  <si>
    <t>Čištění krytiny keramické kladené na sucho</t>
  </si>
  <si>
    <t>259343867</t>
  </si>
  <si>
    <t>https://podminky.urs.cz/item/CS_URS_2024_01/765112901</t>
  </si>
  <si>
    <t>28</t>
  </si>
  <si>
    <t>765191901</t>
  </si>
  <si>
    <t>Demontáž pojistné hydroizolační fólie kladené ve sklonu do 30°</t>
  </si>
  <si>
    <t>-1371883589</t>
  </si>
  <si>
    <t>https://podminky.urs.cz/item/CS_URS_2023_01/765191901</t>
  </si>
  <si>
    <t>S02+S02X+S03</t>
  </si>
  <si>
    <t>766</t>
  </si>
  <si>
    <t>Konstrukce truhlářské</t>
  </si>
  <si>
    <t>29</t>
  </si>
  <si>
    <t>766674810</t>
  </si>
  <si>
    <t>Demontáž střešního okna hladká krytina do 30°</t>
  </si>
  <si>
    <t>909699863</t>
  </si>
  <si>
    <t>https://podminky.urs.cz/item/CS_URS_2024_01/766674810</t>
  </si>
  <si>
    <t>767</t>
  </si>
  <si>
    <t>Konstrukce zámečnické</t>
  </si>
  <si>
    <t>30</t>
  </si>
  <si>
    <t>767153110</t>
  </si>
  <si>
    <t>Montáž rozebíratelného mobilního přístřešku ze zpětným rozebráním</t>
  </si>
  <si>
    <t>818855119</t>
  </si>
  <si>
    <t>https://podminky.urs.cz/item/CS_URS_2024_01/767153110</t>
  </si>
  <si>
    <t>S01+S02X+S03"cenu je potřebné upravit dle skutečné cenové nabídky od dodavatele</t>
  </si>
  <si>
    <t>31</t>
  </si>
  <si>
    <t>M</t>
  </si>
  <si>
    <t>RMAT0001</t>
  </si>
  <si>
    <t>mobilní přístřešek</t>
  </si>
  <si>
    <t>32</t>
  </si>
  <si>
    <t>1539940227</t>
  </si>
  <si>
    <t>767161831</t>
  </si>
  <si>
    <t>Demontáž zábradlí rovného rozebíratelného hmotnosti 1 m zábradlí do 20 kg k dalšímu použítí</t>
  </si>
  <si>
    <t>1788916135</t>
  </si>
  <si>
    <t>https://podminky.urs.cz/item/CS_URS_2024_01/767161831</t>
  </si>
  <si>
    <t>demontáž zábradlí včetně vstupní branky</t>
  </si>
  <si>
    <t>23,81+5,1</t>
  </si>
  <si>
    <t>33</t>
  </si>
  <si>
    <t>767223110X</t>
  </si>
  <si>
    <t>Montáž provizorního zábradlí výšky 1,1 m</t>
  </si>
  <si>
    <t>2024655665</t>
  </si>
  <si>
    <t>34</t>
  </si>
  <si>
    <t>RMAT0002</t>
  </si>
  <si>
    <t>Provizorní zábradlí DOKA XP</t>
  </si>
  <si>
    <t>440171931</t>
  </si>
  <si>
    <t>A</t>
  </si>
  <si>
    <t>Detail A - Napojení šikmé střechy na stěnu</t>
  </si>
  <si>
    <t>10,8</t>
  </si>
  <si>
    <t>B</t>
  </si>
  <si>
    <t>Detail B - Hřeben</t>
  </si>
  <si>
    <t>23,75</t>
  </si>
  <si>
    <t>C</t>
  </si>
  <si>
    <t>Detail C - Okap</t>
  </si>
  <si>
    <t>23,14</t>
  </si>
  <si>
    <t>Detail D - Parapet střešního okna</t>
  </si>
  <si>
    <t>6,6</t>
  </si>
  <si>
    <t>E</t>
  </si>
  <si>
    <t>Detail E - Nadpraží střešního okna</t>
  </si>
  <si>
    <t>F</t>
  </si>
  <si>
    <t>Detail F - Ostění střešního okna</t>
  </si>
  <si>
    <t>16,1</t>
  </si>
  <si>
    <t>G</t>
  </si>
  <si>
    <t>Detail G - Vtok</t>
  </si>
  <si>
    <t>SO 02 - Rekonstrukce střechy - nové konstrukce</t>
  </si>
  <si>
    <t>H</t>
  </si>
  <si>
    <t>Detail H - Napojení ploché střechy na stěnu</t>
  </si>
  <si>
    <t>2,5</t>
  </si>
  <si>
    <t>CH</t>
  </si>
  <si>
    <t>Detail CH - Atika</t>
  </si>
  <si>
    <t>34,8</t>
  </si>
  <si>
    <t>I</t>
  </si>
  <si>
    <t>Detail I - Napojení šikmé střechy na plochou</t>
  </si>
  <si>
    <t>23,6</t>
  </si>
  <si>
    <t>S01N</t>
  </si>
  <si>
    <t xml:space="preserve">Navrhovaná skladba ploché střechy </t>
  </si>
  <si>
    <t>52,75</t>
  </si>
  <si>
    <t>S02N</t>
  </si>
  <si>
    <t>Navrhovaná skladba šikmé střechy</t>
  </si>
  <si>
    <t>S03N</t>
  </si>
  <si>
    <t>S04N</t>
  </si>
  <si>
    <t>Navrhovaná skladba ploché střechy - požárně uzavřená s klasifikací Broof(t3)</t>
  </si>
  <si>
    <t>6,4</t>
  </si>
  <si>
    <t>S00</t>
  </si>
  <si>
    <t>Podhled střechy S02N a S03N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</si>
  <si>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</si>
  <si>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</si>
  <si>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</si>
  <si>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>Úpravy povrchů, podlahy a osazování výplní</t>
  </si>
  <si>
    <t>622231121</t>
  </si>
  <si>
    <t>Montáž kontaktního zateplení vnějších stěn lepením a mechanickým kotvením desek z fenolické pěny tl přes 80 do 120 mm</t>
  </si>
  <si>
    <t>-339153820</t>
  </si>
  <si>
    <t>https://podminky.urs.cz/item/CS_URS_2024_01/622231121</t>
  </si>
  <si>
    <t>C*(0,2+0,3)</t>
  </si>
  <si>
    <t>28376808</t>
  </si>
  <si>
    <t>deska fenolická tepelně izolační fasádní λ=0,020 tl 100mm</t>
  </si>
  <si>
    <t>-979110878</t>
  </si>
  <si>
    <t>11,57*1,05 'Přepočtené koeficientem množství</t>
  </si>
  <si>
    <t>632452512</t>
  </si>
  <si>
    <t>Cementový rychletuhnoucí potěr ze suchých směsí tl přes 10 do 15 mm</t>
  </si>
  <si>
    <t>1224084371</t>
  </si>
  <si>
    <t>https://podminky.urs.cz/item/CS_URS_2024_01/632452512</t>
  </si>
  <si>
    <t>srovnávací vrstva</t>
  </si>
  <si>
    <t>S01N+S04N</t>
  </si>
  <si>
    <t>636311112</t>
  </si>
  <si>
    <t xml:space="preserve">Kladení dlažby z betonových dlaždic 40x40 cm na sucho na terče z umělé hmoty do výšky přes 25 do 70 mm </t>
  </si>
  <si>
    <t>-1870847067</t>
  </si>
  <si>
    <t>https://podminky.urs.cz/item/CS_URS_2024_01/636311112</t>
  </si>
  <si>
    <t>59245320</t>
  </si>
  <si>
    <t>dlažba chodníková betonová 400x400mm tl 50mm přírodní - opětovná montáž</t>
  </si>
  <si>
    <t>1715421941</t>
  </si>
  <si>
    <t>19,2*1,02 'Přepočtené koeficientem množství</t>
  </si>
  <si>
    <t>953961215</t>
  </si>
  <si>
    <t>Kotva chemickou patronou M 20 hl 170 mm do betonu, ŽB nebo kamene s vyvrtáním otvoru</t>
  </si>
  <si>
    <t>1595919615</t>
  </si>
  <si>
    <t>https://podminky.urs.cz/item/CS_URS_2024_01/953961215</t>
  </si>
  <si>
    <t>30"Z1</t>
  </si>
  <si>
    <t>998</t>
  </si>
  <si>
    <t>Přesun hmot</t>
  </si>
  <si>
    <t>998011001</t>
  </si>
  <si>
    <t>Přesun hmot pro budovy zděné v do 6 m</t>
  </si>
  <si>
    <t>-1054593157</t>
  </si>
  <si>
    <t>https://podminky.urs.cz/item/CS_URS_2024_01/998011001</t>
  </si>
  <si>
    <t>711</t>
  </si>
  <si>
    <t>Izolace proti vodě, vlhkosti a plynům</t>
  </si>
  <si>
    <t>711713416</t>
  </si>
  <si>
    <t>Izolace proti vodě provedení detailů spár 20 x 100 mm za studena tmelem</t>
  </si>
  <si>
    <t>-2081017320</t>
  </si>
  <si>
    <t>https://podminky.urs.cz/item/CS_URS_2024_01/711713416</t>
  </si>
  <si>
    <t>D+E+F</t>
  </si>
  <si>
    <t>24638020</t>
  </si>
  <si>
    <t>tmel bitumenový izolační trvale pružný</t>
  </si>
  <si>
    <t>kg</t>
  </si>
  <si>
    <t>37583219</t>
  </si>
  <si>
    <t>29,3*2,604 'Přepočtené koeficientem množství</t>
  </si>
  <si>
    <t>998711101</t>
  </si>
  <si>
    <t>Přesun hmot tonážní pro izolace proti vodě, vlhkosti a plynům v objektech v do 6 m</t>
  </si>
  <si>
    <t>-1062175363</t>
  </si>
  <si>
    <t>https://podminky.urs.cz/item/CS_URS_2024_01/998711101</t>
  </si>
  <si>
    <t>712321132</t>
  </si>
  <si>
    <t>Provedení povlakové krytiny střech do 10° za horka nátěrem asfaltovým</t>
  </si>
  <si>
    <t>-72426957</t>
  </si>
  <si>
    <t>https://podminky.urs.cz/item/CS_URS_2024_01/712321132</t>
  </si>
  <si>
    <t>0,5*A</t>
  </si>
  <si>
    <t>0,5*H</t>
  </si>
  <si>
    <t>(0,5+0,4)*CH</t>
  </si>
  <si>
    <t>Součet</t>
  </si>
  <si>
    <t>11163153</t>
  </si>
  <si>
    <t>emulze asfaltová penetrační</t>
  </si>
  <si>
    <t>litr</t>
  </si>
  <si>
    <t>-666030170</t>
  </si>
  <si>
    <t>97,12*0,2 'Přepočtené koeficientem množství</t>
  </si>
  <si>
    <t>712331101</t>
  </si>
  <si>
    <t>Provedení povlakové krytiny střech do 10° podkladní vrstvy pásy na sucho AIP nebo NAIP</t>
  </si>
  <si>
    <t>-269822210</t>
  </si>
  <si>
    <t>https://podminky.urs.cz/item/CS_URS_2024_01/712331101</t>
  </si>
  <si>
    <t>0,3*A</t>
  </si>
  <si>
    <t>0,4*H</t>
  </si>
  <si>
    <t>62853005</t>
  </si>
  <si>
    <t>pás asfaltový natavitelný modifikovaný SBS s vložkou ze skleněné tkaniny a hrubozrnným břidličným posypem na horním povrchu tl 4,0mm</t>
  </si>
  <si>
    <t>1953230651</t>
  </si>
  <si>
    <t>94,71*1,1655 'Přepočtené koeficientem množství</t>
  </si>
  <si>
    <t>712363352</t>
  </si>
  <si>
    <t>Povlakové krytiny střech do 10° z tvarovaných poplastovaných lišt délky 2 m koutová lišta vnitřní rš 100 mm</t>
  </si>
  <si>
    <t>280732264</t>
  </si>
  <si>
    <t>https://podminky.urs.cz/item/CS_URS_2024_01/712363352</t>
  </si>
  <si>
    <t xml:space="preserve">8,0"K9 </t>
  </si>
  <si>
    <t>24,0"K15</t>
  </si>
  <si>
    <t>712363353</t>
  </si>
  <si>
    <t>Povlakové krytiny střech do 10° z tvarovaných poplastovaných lišt délky 2 m koutová lišta vnější rš 100 mm</t>
  </si>
  <si>
    <t>-106065266</t>
  </si>
  <si>
    <t>https://podminky.urs.cz/item/CS_URS_2024_01/712363353</t>
  </si>
  <si>
    <t>24,0"K10</t>
  </si>
  <si>
    <t>712363366</t>
  </si>
  <si>
    <t>Povlakové krytiny střech do 10° z tvarovaných poplastovaných lišt délky 2 m rovná lišta rš 100 mm</t>
  </si>
  <si>
    <t>2076037549</t>
  </si>
  <si>
    <t>https://podminky.urs.cz/item/CS_URS_2024_01/712363366</t>
  </si>
  <si>
    <t>24,0"K11</t>
  </si>
  <si>
    <t>712431111</t>
  </si>
  <si>
    <t>Provedení povlakové krytiny střech přes 10° do 30° podkladní vrstvy pásy na sucho samolepící</t>
  </si>
  <si>
    <t>-2074614690</t>
  </si>
  <si>
    <t>https://podminky.urs.cz/item/CS_URS_2024_01/712431111</t>
  </si>
  <si>
    <t>S02N+S03N</t>
  </si>
  <si>
    <t>62856001</t>
  </si>
  <si>
    <t>pás asfaltový samolepicí modifikovaný SBS s vložkou z hliníkové fólie s textilií se spalitelnou fólií nebo jemnozrnným minerálním posypem nebo textilií na horním povrchu tl 2,2mm</t>
  </si>
  <si>
    <t>-2066885401</t>
  </si>
  <si>
    <t>216,023*1,1655 'Přepočtené koeficientem množství</t>
  </si>
  <si>
    <t>712363604</t>
  </si>
  <si>
    <t>Provedení povlak krytiny mechanicky kotvenou do betonu TI tl přes 240 mm vnitřní pole, budova v do 18 m</t>
  </si>
  <si>
    <t>-1241990276</t>
  </si>
  <si>
    <t>https://podminky.urs.cz/item/CS_URS_2023_01/712363604</t>
  </si>
  <si>
    <t>Oblast H - počet kotev 3,54 ks/m2</t>
  </si>
  <si>
    <t>19,675*0,9</t>
  </si>
  <si>
    <t>šikmá střecha S03N</t>
  </si>
  <si>
    <t>28322012</t>
  </si>
  <si>
    <t>fólie hydroizolační střešní mPVC mechanicky kotvená tl 1,5mm šedá</t>
  </si>
  <si>
    <t>1244978117</t>
  </si>
  <si>
    <t>34,193*1,1655 'Přepočtené koeficientem množství</t>
  </si>
  <si>
    <t>712363605</t>
  </si>
  <si>
    <t>Provedení povlak krytiny mechanicky kotvenou do betonu TI tl přes 240 mm krajní pole, budova v do 18 m</t>
  </si>
  <si>
    <t>-186155174</t>
  </si>
  <si>
    <t>https://podminky.urs.cz/item/CS_URS_2023_01/712363605</t>
  </si>
  <si>
    <t>Oblast G - počet kotev 4,2 ks/m2</t>
  </si>
  <si>
    <t>2*19,675*0,8</t>
  </si>
  <si>
    <t>Atika</t>
  </si>
  <si>
    <t>CH*(0,45+0,5)</t>
  </si>
  <si>
    <t>izolace pod betonovou dlažbu na terčích</t>
  </si>
  <si>
    <t>1,0*24,0</t>
  </si>
  <si>
    <t>1727675451</t>
  </si>
  <si>
    <t>88,54*1,1655 'Přepočtené koeficientem množství</t>
  </si>
  <si>
    <t>712363606</t>
  </si>
  <si>
    <t>Provedení povlak krytiny mechanicky kotvenou do betonu TI tl přes 240 mm rohové pole, budova v do 18 m</t>
  </si>
  <si>
    <t>-138097213</t>
  </si>
  <si>
    <t>https://podminky.urs.cz/item/CS_URS_2023_01/712363606</t>
  </si>
  <si>
    <t>Oblast F - počet kotev 5,35 ks/m2</t>
  </si>
  <si>
    <t>2*2,0*2,5</t>
  </si>
  <si>
    <t>-255386527</t>
  </si>
  <si>
    <t>10*1,1655 'Přepočtené koeficientem množství</t>
  </si>
  <si>
    <t>712391171</t>
  </si>
  <si>
    <t>Provedení povlakové krytiny střech do 10° podkladní textilní vrstvy</t>
  </si>
  <si>
    <t>-1619509939</t>
  </si>
  <si>
    <t>https://podminky.urs.cz/item/CS_URS_2023_01/712391171</t>
  </si>
  <si>
    <t>0,3*H</t>
  </si>
  <si>
    <t>Netkaná textílie ze skleněných vláken, 120 g/m2</t>
  </si>
  <si>
    <t>506772349</t>
  </si>
  <si>
    <t>92,96*1,155 'Přepočtené koeficientem množství</t>
  </si>
  <si>
    <t>712998106X</t>
  </si>
  <si>
    <t>Montáž ochranného koše pro střechy ploché</t>
  </si>
  <si>
    <t>-530963969</t>
  </si>
  <si>
    <t>28349100X</t>
  </si>
  <si>
    <t xml:space="preserve">koš perforovaný ochranný pro odvodnění ploché střechy </t>
  </si>
  <si>
    <t>972725391</t>
  </si>
  <si>
    <t>712999003X</t>
  </si>
  <si>
    <t>Montáž hydroizolační manžety</t>
  </si>
  <si>
    <t>200575053</t>
  </si>
  <si>
    <t>30*0,13"Z1</t>
  </si>
  <si>
    <t>28341000</t>
  </si>
  <si>
    <t>manžeta hydroizolační</t>
  </si>
  <si>
    <t>399442774</t>
  </si>
  <si>
    <t>998712101</t>
  </si>
  <si>
    <t>Přesun hmot tonážní pro krytiny povlakové v objektech v do 6 m</t>
  </si>
  <si>
    <t>1562061324</t>
  </si>
  <si>
    <t>https://podminky.urs.cz/item/CS_URS_2024_01/998712101</t>
  </si>
  <si>
    <t>713131241</t>
  </si>
  <si>
    <t>Montáž izolace tepelné stěn lepením celoplošně v kombinaci s mechanickým kotvením rohoží, pásů, dílců, desek tl do 100mm</t>
  </si>
  <si>
    <t>412788139</t>
  </si>
  <si>
    <t>https://podminky.urs.cz/item/CS_URS_2024_01/713131241</t>
  </si>
  <si>
    <t>CH*0,4"svislá izolace atiky</t>
  </si>
  <si>
    <t>28375950</t>
  </si>
  <si>
    <t>deska EPS 100 fasádní λ=0,037 tl 100mm</t>
  </si>
  <si>
    <t>-936625752</t>
  </si>
  <si>
    <t>13,92*1,05 'Přepočtené koeficientem množství</t>
  </si>
  <si>
    <t>35</t>
  </si>
  <si>
    <t>713141135</t>
  </si>
  <si>
    <t>Montáž izolace tepelné střech plochých lepené za studena bodově 1 vrstva rohoží, pásů, dílců, desek</t>
  </si>
  <si>
    <t>1020045792</t>
  </si>
  <si>
    <t>https://podminky.urs.cz/item/CS_URS_2024_01/713141135</t>
  </si>
  <si>
    <t>36</t>
  </si>
  <si>
    <t>28372309</t>
  </si>
  <si>
    <t>deska EPS 100 pro konstrukce s běžným zatížením λ=0,037 tl 100mm</t>
  </si>
  <si>
    <t>1771295739</t>
  </si>
  <si>
    <t>6,4*1,05 'Přepočtené koeficientem množství</t>
  </si>
  <si>
    <t>37</t>
  </si>
  <si>
    <t>713141137</t>
  </si>
  <si>
    <t>Montáž izolace tepelné střech plochých lepené za studena bodově 2 vrstvy rohoží, pásů, dílců, desek</t>
  </si>
  <si>
    <t>-1105323122</t>
  </si>
  <si>
    <t>https://podminky.urs.cz/item/CS_URS_2024_01/713141137</t>
  </si>
  <si>
    <t>38</t>
  </si>
  <si>
    <t>63151470</t>
  </si>
  <si>
    <t>deska tepelně izolační minerální plochých střech spodní vrstva 50kPa λ=0,036-0,039 tl 100mm</t>
  </si>
  <si>
    <t>541874650</t>
  </si>
  <si>
    <t>6,4*2,1 'Přepočtené koeficientem množství</t>
  </si>
  <si>
    <t>39</t>
  </si>
  <si>
    <t>713141139</t>
  </si>
  <si>
    <t>Montáž izolace tepelné střech plochých lepené za studena bodově 3 vrstvy rohoží, pásů, dílců, desek</t>
  </si>
  <si>
    <t>-1011742222</t>
  </si>
  <si>
    <t>https://podminky.urs.cz/item/CS_URS_2024_01/713141139</t>
  </si>
  <si>
    <t>40</t>
  </si>
  <si>
    <t>-2003712419</t>
  </si>
  <si>
    <t>52,75*3,15 'Přepočtené koeficientem množství</t>
  </si>
  <si>
    <t>41</t>
  </si>
  <si>
    <t>713141223</t>
  </si>
  <si>
    <t>Přikotvení tepelné izolace šrouby do betonu pro izolaci tl přes 60 do 100 mm</t>
  </si>
  <si>
    <t>1813823360</t>
  </si>
  <si>
    <t>https://podminky.urs.cz/item/CS_URS_2024_01/713141223</t>
  </si>
  <si>
    <t>42</t>
  </si>
  <si>
    <t>713141243</t>
  </si>
  <si>
    <t>Přikotvení tepelné izolace šrouby do betonu pro izolaci tl přes 140 do 200 mm</t>
  </si>
  <si>
    <t>-989164435</t>
  </si>
  <si>
    <t>https://podminky.urs.cz/item/CS_URS_2024_01/713141243</t>
  </si>
  <si>
    <t>43</t>
  </si>
  <si>
    <t>713141263</t>
  </si>
  <si>
    <t>Přikotvení tepelné izolace šrouby do betonu pro izolaci tl přes 240 mm</t>
  </si>
  <si>
    <t>1547890539</t>
  </si>
  <si>
    <t>https://podminky.urs.cz/item/CS_URS_2024_01/713141263</t>
  </si>
  <si>
    <t>44</t>
  </si>
  <si>
    <t>713141358</t>
  </si>
  <si>
    <t>Montáž spádové izolace na zhlaví atiky š do 500 mm ukotvené šrouby</t>
  </si>
  <si>
    <t>-652212799</t>
  </si>
  <si>
    <t>https://podminky.urs.cz/item/CS_URS_2024_01/713141358</t>
  </si>
  <si>
    <t>45</t>
  </si>
  <si>
    <t>28376141</t>
  </si>
  <si>
    <t>klín izolační spád do 5% EPS 100</t>
  </si>
  <si>
    <t>m3</t>
  </si>
  <si>
    <t>1509633430</t>
  </si>
  <si>
    <t>CH*0,4*0,1</t>
  </si>
  <si>
    <t>46</t>
  </si>
  <si>
    <t>713151131</t>
  </si>
  <si>
    <t>Montáž izolace tepelné střech šikmých kladené volně nad krokve rohoží, pásů, desek sklonu do 30°</t>
  </si>
  <si>
    <t>1209167053</t>
  </si>
  <si>
    <t>https://podminky.urs.cz/item/CS_URS_2024_01/713151131</t>
  </si>
  <si>
    <t>47</t>
  </si>
  <si>
    <t>28376535</t>
  </si>
  <si>
    <t>deska izolační PIR s oboustrannou kompozitní fólií s hliníkovou vložkou pro šikmé střechy λ=0,022 tl 160mm</t>
  </si>
  <si>
    <t>409575689</t>
  </si>
  <si>
    <t>199,538*1,05 'Přepočtené koeficientem množství</t>
  </si>
  <si>
    <t>48</t>
  </si>
  <si>
    <t>713151151</t>
  </si>
  <si>
    <t>Montáž izolace tepelné střech šikmých přišroubované nad krokve z desek sklonu do 30° tl do 60 mm</t>
  </si>
  <si>
    <t>-525702255</t>
  </si>
  <si>
    <t>https://podminky.urs.cz/item/CS_URS_2024_01/713151151</t>
  </si>
  <si>
    <t>D*0,06</t>
  </si>
  <si>
    <t>E*0,06</t>
  </si>
  <si>
    <t>49</t>
  </si>
  <si>
    <t>28376524</t>
  </si>
  <si>
    <t>deska izolační PIR s oboustranným textilním rounem λ=0,026 tl 40mm</t>
  </si>
  <si>
    <t>-1202667409</t>
  </si>
  <si>
    <t>0,792*1,05 'Přepočtené koeficientem množství</t>
  </si>
  <si>
    <t>50</t>
  </si>
  <si>
    <t>713151251</t>
  </si>
  <si>
    <t>Montáž izolace tepelné střech šikmých přikotvené nad krokve z desek sklonu do 30° tl do 60 mm</t>
  </si>
  <si>
    <t>-540616517</t>
  </si>
  <si>
    <t>https://podminky.urs.cz/item/CS_URS_2024_01/713151251</t>
  </si>
  <si>
    <t>51</t>
  </si>
  <si>
    <t>63141184</t>
  </si>
  <si>
    <t>deska tepelně izolační minerální do šikmých střech a stěn λ=0,035-0,038 tl 60mm</t>
  </si>
  <si>
    <t>-672450070</t>
  </si>
  <si>
    <t>16,485*1,05 'Přepočtené koeficientem množství</t>
  </si>
  <si>
    <t>52</t>
  </si>
  <si>
    <t>713151258</t>
  </si>
  <si>
    <t>Montáž izolace tepelné střech šikmých přikotvené nad krokve z desek sklonu do 30° tl přes 200 mm</t>
  </si>
  <si>
    <t>1015042008</t>
  </si>
  <si>
    <t>https://podminky.urs.cz/item/CS_URS_2024_01/713151258</t>
  </si>
  <si>
    <t>53</t>
  </si>
  <si>
    <t>63141190</t>
  </si>
  <si>
    <t>deska tepelně izolační minerální do šikmých střech a stěn λ=0,035-0,038 tl 120mm</t>
  </si>
  <si>
    <t>-1730838098</t>
  </si>
  <si>
    <t>16,485*2,1 'Přepočtené koeficientem množství</t>
  </si>
  <si>
    <t>54</t>
  </si>
  <si>
    <t>998713101</t>
  </si>
  <si>
    <t>Přesun hmot tonážní pro izolace tepelné v objektech v do 6 m</t>
  </si>
  <si>
    <t>1065036520</t>
  </si>
  <si>
    <t>https://podminky.urs.cz/item/CS_URS_2024_01/998713101</t>
  </si>
  <si>
    <t>55</t>
  </si>
  <si>
    <t>721239114</t>
  </si>
  <si>
    <t>Montáž střešního vtoku svislý odtok do DN 160 ostatní typ</t>
  </si>
  <si>
    <t>1806339653</t>
  </si>
  <si>
    <t>https://podminky.urs.cz/item/CS_URS_2024_01/721239114</t>
  </si>
  <si>
    <t>56</t>
  </si>
  <si>
    <t>TWT.TW110BITV</t>
  </si>
  <si>
    <t>Vpust/vtok střešní TOPWET TW 110 V BIT, DN 100 vodorovná</t>
  </si>
  <si>
    <t>-1319567055</t>
  </si>
  <si>
    <t>57</t>
  </si>
  <si>
    <t>464283312</t>
  </si>
  <si>
    <t>58</t>
  </si>
  <si>
    <t>TWT.TWNV300PVC</t>
  </si>
  <si>
    <t>Nástavec TOPWET TWN v300 PVC, pro výšku tepelné izolace 40-300 mm</t>
  </si>
  <si>
    <t>134418090</t>
  </si>
  <si>
    <t>998721101</t>
  </si>
  <si>
    <t>Přesun hmot tonážní pro vnitřní kanalizaci v objektech v do 6 m</t>
  </si>
  <si>
    <t>-1254381823</t>
  </si>
  <si>
    <t>https://podminky.urs.cz/item/CS_URS_2024_01/998721101</t>
  </si>
  <si>
    <t>60</t>
  </si>
  <si>
    <t>762085103</t>
  </si>
  <si>
    <t>Montáž kotevních želez, příložek, patek nebo táhel</t>
  </si>
  <si>
    <t>-1922896322</t>
  </si>
  <si>
    <t>https://podminky.urs.cz/item/CS_URS_2024_01/762085103</t>
  </si>
  <si>
    <t>spojovací prvky okapové podpory</t>
  </si>
  <si>
    <t>20*2</t>
  </si>
  <si>
    <t>61</t>
  </si>
  <si>
    <t>54825118</t>
  </si>
  <si>
    <t>kování tesařské úhelník 90° typ1 160x100x100x3,0mm</t>
  </si>
  <si>
    <t>-1275563926</t>
  </si>
  <si>
    <t>62</t>
  </si>
  <si>
    <t>762332132</t>
  </si>
  <si>
    <t>Montáž vázaných kcí krovů pravidelných z hraněného řeziva průřezové pl přes 120 do 224 cm2</t>
  </si>
  <si>
    <t>-1440839855</t>
  </si>
  <si>
    <t>https://podminky.urs.cz/item/CS_URS_2024_01/762332132</t>
  </si>
  <si>
    <t>námětky 120x80 mm, po 1,0 m</t>
  </si>
  <si>
    <t>1,34*(20,05/1,0)</t>
  </si>
  <si>
    <t>63</t>
  </si>
  <si>
    <t>60512130</t>
  </si>
  <si>
    <t>hranol stavební řezivo průřezu do 224cm2 do dl 6m</t>
  </si>
  <si>
    <t>-1226647365</t>
  </si>
  <si>
    <t>námětky 160x80 mm, po 1,0 m</t>
  </si>
  <si>
    <t>1,34*(20,05/1,0)*0,16*0,08</t>
  </si>
  <si>
    <t>64</t>
  </si>
  <si>
    <t>762341024</t>
  </si>
  <si>
    <t>Bednění střech rovných sklon do 60° z desek OSB tl 18 mm na pero a drážku šroubovaných na krokve</t>
  </si>
  <si>
    <t>-1586698275</t>
  </si>
  <si>
    <t>https://podminky.urs.cz/item/CS_URS_2024_01/762341024</t>
  </si>
  <si>
    <t>65</t>
  </si>
  <si>
    <t>762342214</t>
  </si>
  <si>
    <t>Montáž laťování na střechách jednoduchých sklonu do 60° osové vzdálenosti přes 150 do 360 mm</t>
  </si>
  <si>
    <t>-337663138</t>
  </si>
  <si>
    <t>https://podminky.urs.cz/item/CS_URS_2024_01/762342214</t>
  </si>
  <si>
    <t>66</t>
  </si>
  <si>
    <t>60514106</t>
  </si>
  <si>
    <t>řezivo jehličnaté lať pevnostní třída S10-13 průřez 40x60mm</t>
  </si>
  <si>
    <t>1333876562</t>
  </si>
  <si>
    <t>S02N*3*0,04*0,06</t>
  </si>
  <si>
    <t>67</t>
  </si>
  <si>
    <t>762342511</t>
  </si>
  <si>
    <t>Montáž kontralatí na podklad bez tepelné izolace</t>
  </si>
  <si>
    <t>-1752244120</t>
  </si>
  <si>
    <t>https://podminky.urs.cz/item/CS_URS_2024_01/762342511</t>
  </si>
  <si>
    <t>S02N/1,0"max po 1,0 m</t>
  </si>
  <si>
    <t>B"hřebenová lať</t>
  </si>
  <si>
    <t>68</t>
  </si>
  <si>
    <t>45227207</t>
  </si>
  <si>
    <t>(S02N/1,0)*0,04*0,06</t>
  </si>
  <si>
    <t>B*0,04*0,06"hřebenová lať</t>
  </si>
  <si>
    <t>69</t>
  </si>
  <si>
    <t>762395000</t>
  </si>
  <si>
    <t>Spojovací prostředky krovů, bednění, laťování, nadstřešních konstrukcí</t>
  </si>
  <si>
    <t>626265195</t>
  </si>
  <si>
    <t>https://podminky.urs.cz/item/CS_URS_2024_01/762395000</t>
  </si>
  <si>
    <t>S02N*3*0,04*0,06"vodorovné laťování</t>
  </si>
  <si>
    <t>(S02N/1,0)*0,04*0,06"kontralaťe</t>
  </si>
  <si>
    <t>S02N*0,018"bednění</t>
  </si>
  <si>
    <t>1,34*(20,05/1,0)*0,16*0,08"námětky</t>
  </si>
  <si>
    <t>70</t>
  </si>
  <si>
    <t>762811210</t>
  </si>
  <si>
    <t>Montáž vrchního záklopu z hrubých prken na sraz spáry zakryté</t>
  </si>
  <si>
    <t>1167273379</t>
  </si>
  <si>
    <t>https://podminky.urs.cz/item/CS_URS_2024_01/762811210</t>
  </si>
  <si>
    <t>71</t>
  </si>
  <si>
    <t>60515111</t>
  </si>
  <si>
    <t>řezivo jehličnaté boční prkno 20-30mm</t>
  </si>
  <si>
    <t>-454742887</t>
  </si>
  <si>
    <t>S03N*0,022</t>
  </si>
  <si>
    <t>72</t>
  </si>
  <si>
    <t>762812570</t>
  </si>
  <si>
    <t>Montáž zapuštěného záklopu z hoblovaných prken na pero a drážku nebo polodrážku</t>
  </si>
  <si>
    <t>-379865895</t>
  </si>
  <si>
    <t>https://podminky.urs.cz/item/CS_URS_2024_01/762812570</t>
  </si>
  <si>
    <t>C*0,2</t>
  </si>
  <si>
    <t>73</t>
  </si>
  <si>
    <t>60511081</t>
  </si>
  <si>
    <t>řezivo jehličnaté středové smrk tl 18-32mm dl 4-5m</t>
  </si>
  <si>
    <t>-895025443</t>
  </si>
  <si>
    <t>C*0,2*0,019</t>
  </si>
  <si>
    <t>74</t>
  </si>
  <si>
    <t>998762101</t>
  </si>
  <si>
    <t>Přesun hmot tonážní pro kce tesařské v objektech v do 6 m</t>
  </si>
  <si>
    <t>2103265344</t>
  </si>
  <si>
    <t>https://podminky.urs.cz/item/CS_URS_2024_01/998762101</t>
  </si>
  <si>
    <t>75</t>
  </si>
  <si>
    <t>R762085111</t>
  </si>
  <si>
    <t xml:space="preserve">Montáž spojovacích prostředků </t>
  </si>
  <si>
    <t>-1779005920</t>
  </si>
  <si>
    <t>76</t>
  </si>
  <si>
    <t>31142002</t>
  </si>
  <si>
    <t>vrut ocelový FeZn zápustná hlava drážka hvězdicová plný závit 5x60mm</t>
  </si>
  <si>
    <t>100 kus</t>
  </si>
  <si>
    <t>-1900610009</t>
  </si>
  <si>
    <t>27*2"kotvení žlabového háku</t>
  </si>
  <si>
    <t>54*0,01 'Přepočtené koeficientem množství</t>
  </si>
  <si>
    <t>77</t>
  </si>
  <si>
    <t>31169106</t>
  </si>
  <si>
    <t>nýt Al trhací hlava plochá 4x10mm</t>
  </si>
  <si>
    <t>335542014</t>
  </si>
  <si>
    <t>CH*6</t>
  </si>
  <si>
    <t>208,8*0,01 'Přepočtené koeficientem množství</t>
  </si>
  <si>
    <t>78</t>
  </si>
  <si>
    <t>763111724</t>
  </si>
  <si>
    <t>SDK konstrukce páska k vyztužení různých úhlů</t>
  </si>
  <si>
    <t>-825024017</t>
  </si>
  <si>
    <t>https://podminky.urs.cz/item/CS_URS_2024_01/763111724</t>
  </si>
  <si>
    <t>A+C+D+E+F</t>
  </si>
  <si>
    <t>79</t>
  </si>
  <si>
    <t>763131521</t>
  </si>
  <si>
    <t>SDK podhled desky 2xA 12,5 bez izolace jednovrstvá spodní kce profil CD+UD, EI 30</t>
  </si>
  <si>
    <t>-1009196759</t>
  </si>
  <si>
    <t>https://podminky.urs.cz/item/CS_URS_2024_01/763131521</t>
  </si>
  <si>
    <t>80</t>
  </si>
  <si>
    <t>998763301</t>
  </si>
  <si>
    <t>Přesun hmot tonážní pro konstrukce montované z desek v objektech v do 6 m</t>
  </si>
  <si>
    <t>796970033</t>
  </si>
  <si>
    <t>https://podminky.urs.cz/item/CS_URS_2024_01/998763301</t>
  </si>
  <si>
    <t>81</t>
  </si>
  <si>
    <t>76401142001X</t>
  </si>
  <si>
    <t>Tmelení PU tmelem</t>
  </si>
  <si>
    <t>1343802962</t>
  </si>
  <si>
    <t>2*(A+H)</t>
  </si>
  <si>
    <t>82</t>
  </si>
  <si>
    <t>76401142002X</t>
  </si>
  <si>
    <t>Tmelení tesnícím tmelem</t>
  </si>
  <si>
    <t>1080597964</t>
  </si>
  <si>
    <t>30*0,13"tmelení Z1</t>
  </si>
  <si>
    <t>83</t>
  </si>
  <si>
    <t>764212660X</t>
  </si>
  <si>
    <t>Pásek z poplastovaného plechu rš 50 mm</t>
  </si>
  <si>
    <t>2090280823</t>
  </si>
  <si>
    <t>24,0"K16</t>
  </si>
  <si>
    <t>84</t>
  </si>
  <si>
    <t>764215403X</t>
  </si>
  <si>
    <t>Krycí maska z lakovaného FeZn plechu celoplošně rš 260 mm</t>
  </si>
  <si>
    <t>1644948386</t>
  </si>
  <si>
    <t>24,0"K13</t>
  </si>
  <si>
    <t>85</t>
  </si>
  <si>
    <t>764215405</t>
  </si>
  <si>
    <t>Oplechování horních ploch a nadezdívek (atik) bez rohů z Pz plechu celoplošně lepené rš 400 mm</t>
  </si>
  <si>
    <t>-1547579071</t>
  </si>
  <si>
    <t>https://podminky.urs.cz/item/CS_URS_2024_01/764215405</t>
  </si>
  <si>
    <t>7,0"K2</t>
  </si>
  <si>
    <t>86</t>
  </si>
  <si>
    <t>764511404</t>
  </si>
  <si>
    <t>Žlab podokapní půlkruhový z Pz plechu rš 330 mm</t>
  </si>
  <si>
    <t>-1464804084</t>
  </si>
  <si>
    <t>https://podminky.urs.cz/item/CS_URS_2024_01/764511404</t>
  </si>
  <si>
    <t>24,0"K6+K5</t>
  </si>
  <si>
    <t>87</t>
  </si>
  <si>
    <t>764518422</t>
  </si>
  <si>
    <t>Svody kruhové včetně objímek, kolen, odskoků z Pz plechu průměru 100 mm</t>
  </si>
  <si>
    <t>-1676027807</t>
  </si>
  <si>
    <t>https://podminky.urs.cz/item/CS_URS_2024_01/764518422</t>
  </si>
  <si>
    <t>2*3,02</t>
  </si>
  <si>
    <t>88</t>
  </si>
  <si>
    <t>998764101</t>
  </si>
  <si>
    <t>Přesun hmot tonážní pro konstrukce klempířské v objektech v do 6 m</t>
  </si>
  <si>
    <t>1960656584</t>
  </si>
  <si>
    <t>https://podminky.urs.cz/item/CS_URS_2024_01/998764101</t>
  </si>
  <si>
    <t>89</t>
  </si>
  <si>
    <t>765111018</t>
  </si>
  <si>
    <t>Montáž krytiny keramické drážkové sklonu do 30° na sucho přes 14 do 15 ks/m2</t>
  </si>
  <si>
    <t>-1420368159</t>
  </si>
  <si>
    <t>https://podminky.urs.cz/item/CS_URS_2024_01/765111018</t>
  </si>
  <si>
    <t>90</t>
  </si>
  <si>
    <t>WNR.327512100000X</t>
  </si>
  <si>
    <t>Renoton 14 (Brněnka 14) 1/1 režná - původní krytina</t>
  </si>
  <si>
    <t>2015182061</t>
  </si>
  <si>
    <t>S02N*0,8"80 % zachovaných tašek z původní střešní krytiny</t>
  </si>
  <si>
    <t>159,63*14,935 'Přepočtené koeficientem množství</t>
  </si>
  <si>
    <t>91</t>
  </si>
  <si>
    <t>WNR.327512100000</t>
  </si>
  <si>
    <t>Renoton 14 (Brněnka 14) 1/1 režná - nové tašky</t>
  </si>
  <si>
    <t>864380230</t>
  </si>
  <si>
    <t>S02N*0,2"20% nových tašek</t>
  </si>
  <si>
    <t>39,908*14,935 'Přepočtené koeficientem množství</t>
  </si>
  <si>
    <t>92</t>
  </si>
  <si>
    <t>765111201</t>
  </si>
  <si>
    <t>Montáž krytiny keramické okapní větrací pás</t>
  </si>
  <si>
    <t>-1347810613</t>
  </si>
  <si>
    <t>https://podminky.urs.cz/item/CS_URS_2024_01/765111201</t>
  </si>
  <si>
    <t>C+D+I</t>
  </si>
  <si>
    <t>93</t>
  </si>
  <si>
    <t>KMB.BSKSCI75</t>
  </si>
  <si>
    <t>Ochranný pás proti ptákům š. 100 mm cihlový</t>
  </si>
  <si>
    <t>924825438</t>
  </si>
  <si>
    <t>94</t>
  </si>
  <si>
    <t>765111253</t>
  </si>
  <si>
    <t>Montáž krytiny keramické hřeben na sucho s podhřebenovou střešní taškou</t>
  </si>
  <si>
    <t>-1004016286</t>
  </si>
  <si>
    <t>https://podminky.urs.cz/item/CS_URS_2024_01/765111253</t>
  </si>
  <si>
    <t>95</t>
  </si>
  <si>
    <t>59660030</t>
  </si>
  <si>
    <t>hřebenáč drážkový keramický š 210mm režný</t>
  </si>
  <si>
    <t>1899009336</t>
  </si>
  <si>
    <t>23,75*3,09 'Přepočtené koeficientem množství</t>
  </si>
  <si>
    <t>96</t>
  </si>
  <si>
    <t>59660408</t>
  </si>
  <si>
    <t>taška ražená drážková režná velkoformátová (do 12 ks/m2) větrací pro připojení hřebene</t>
  </si>
  <si>
    <t>-1369292848</t>
  </si>
  <si>
    <t>23,75*9,27 'Přepočtené koeficientem množství</t>
  </si>
  <si>
    <t>97</t>
  </si>
  <si>
    <t>59660229</t>
  </si>
  <si>
    <t>držák hřebenových a nárožních latí univerzální pro latě š 30mm</t>
  </si>
  <si>
    <t>-576405309</t>
  </si>
  <si>
    <t>24,0"K3</t>
  </si>
  <si>
    <t>98</t>
  </si>
  <si>
    <t>765113121</t>
  </si>
  <si>
    <t>Krytina keramická okapová hrana s větrací mřížkou jednoduchou</t>
  </si>
  <si>
    <t>544389588</t>
  </si>
  <si>
    <t>https://podminky.urs.cz/item/CS_URS_2024_01/765113121</t>
  </si>
  <si>
    <t>99</t>
  </si>
  <si>
    <t>765115012</t>
  </si>
  <si>
    <t>Montáž keramické speciální tašky (větrací, protisněhové, prostupové) drážkové maloformátové (přes 12 ks/m2) na sucho</t>
  </si>
  <si>
    <t>1971359740</t>
  </si>
  <si>
    <t>https://podminky.urs.cz/item/CS_URS_2024_01/765115012</t>
  </si>
  <si>
    <t>28*S02N/100"spotřeba min. 28ks/100m2</t>
  </si>
  <si>
    <t>100</t>
  </si>
  <si>
    <t>59660522X</t>
  </si>
  <si>
    <t>taška ražená drážková režná maloformátová (přes 12 ks/m2) větrací - původní krytina</t>
  </si>
  <si>
    <t>-1812324121</t>
  </si>
  <si>
    <t>0,8*(28*S02N/100)"80 % zachovaných tašek z původní krytiny</t>
  </si>
  <si>
    <t>44,697*1,03 'Přepočtené koeficientem množství</t>
  </si>
  <si>
    <t>101</t>
  </si>
  <si>
    <t>59660522</t>
  </si>
  <si>
    <t>taška ražená drážková režná maloformátová (přes 12 ks/m2) větrací</t>
  </si>
  <si>
    <t>1772133370</t>
  </si>
  <si>
    <t>0,2*(28*S02N/100)"20 % zachovaných tašek</t>
  </si>
  <si>
    <t>11,174*1,03 'Přepočtené koeficientem množství</t>
  </si>
  <si>
    <t>102</t>
  </si>
  <si>
    <t>765115202</t>
  </si>
  <si>
    <t>Montáž nástavce pro odvětrání kanalizace pro keramickou krytinu</t>
  </si>
  <si>
    <t>-2014626391</t>
  </si>
  <si>
    <t>https://podminky.urs.cz/item/CS_URS_2024_01/765115202</t>
  </si>
  <si>
    <t>103</t>
  </si>
  <si>
    <t>59660212</t>
  </si>
  <si>
    <t>nástavec pro odvětrání kanalizace</t>
  </si>
  <si>
    <t>-1835160639</t>
  </si>
  <si>
    <t>4*1,03 'Přepočtené koeficientem množství</t>
  </si>
  <si>
    <t>104</t>
  </si>
  <si>
    <t>765115401</t>
  </si>
  <si>
    <t>Montáž protisněhového háku pro keramickou krytinu</t>
  </si>
  <si>
    <t>-947661406</t>
  </si>
  <si>
    <t>https://podminky.urs.cz/item/CS_URS_2024_01/765115401</t>
  </si>
  <si>
    <t>S02N*1,8"spotřeba 1,8 ks/m2</t>
  </si>
  <si>
    <t>105</t>
  </si>
  <si>
    <t>59660885</t>
  </si>
  <si>
    <t>hák protisněhový keramické drážkové maloformátové krytiny</t>
  </si>
  <si>
    <t>1572521312</t>
  </si>
  <si>
    <t>106</t>
  </si>
  <si>
    <t>765191013</t>
  </si>
  <si>
    <t>Montáž pojistné hydroizolační nebo parotěsné fólie kladené přes 20° volně na bednění nebo tepelnou izolaci</t>
  </si>
  <si>
    <t>-1230364153</t>
  </si>
  <si>
    <t>https://podminky.urs.cz/item/CS_URS_2024_01/765191013</t>
  </si>
  <si>
    <t>0,3*(A+H)</t>
  </si>
  <si>
    <t>107</t>
  </si>
  <si>
    <t>28329220</t>
  </si>
  <si>
    <t>fólie kontaktní difuzně propustná pro doplňkovou hydroizolační vrstvu, monolitická dvouvrstvá PES 270g/m2</t>
  </si>
  <si>
    <t>1944790040</t>
  </si>
  <si>
    <t>203,528*1,1 'Přepočtené koeficientem množství</t>
  </si>
  <si>
    <t>108</t>
  </si>
  <si>
    <t>765191031</t>
  </si>
  <si>
    <t>Lepení těsnících pásků pod kontralatě</t>
  </si>
  <si>
    <t>-1187297591</t>
  </si>
  <si>
    <t>https://podminky.urs.cz/item/CS_URS_2024_01/765191031</t>
  </si>
  <si>
    <t>109</t>
  </si>
  <si>
    <t>28329303</t>
  </si>
  <si>
    <t>páska těsnící jednostranně lepící butylkaučuková pod kontralatě š 50mm</t>
  </si>
  <si>
    <t>-870136596</t>
  </si>
  <si>
    <t>199,538*1,1 'Přepočtené koeficientem množství</t>
  </si>
  <si>
    <t>110</t>
  </si>
  <si>
    <t>765191031X</t>
  </si>
  <si>
    <t>Lepení těsnících pásků v okolí otvorů</t>
  </si>
  <si>
    <t>-285167632</t>
  </si>
  <si>
    <t>111</t>
  </si>
  <si>
    <t>28329302X</t>
  </si>
  <si>
    <t>páska těsnící jednostranně lepící pěnová pro napojení parotěsných folií na navazující konstrukce š 200mm</t>
  </si>
  <si>
    <t>-1971479140</t>
  </si>
  <si>
    <t>6,6*1,1 'Přepočtené koeficientem množství</t>
  </si>
  <si>
    <t>112</t>
  </si>
  <si>
    <t>28329315</t>
  </si>
  <si>
    <t>páska těsnící jednostranně lepící univerzální pro DHV a opracování prostupů š 90mm</t>
  </si>
  <si>
    <t>-512408142</t>
  </si>
  <si>
    <t>29,3*1,1 'Přepočtené koeficientem množství</t>
  </si>
  <si>
    <t>113</t>
  </si>
  <si>
    <t>998765101</t>
  </si>
  <si>
    <t>Přesun hmot tonážní pro krytiny skládané v objektech v do 6 m</t>
  </si>
  <si>
    <t>-1413688643</t>
  </si>
  <si>
    <t>https://podminky.urs.cz/item/CS_URS_2024_01/998765101</t>
  </si>
  <si>
    <t>114</t>
  </si>
  <si>
    <t>766492100X</t>
  </si>
  <si>
    <t>Montáž překližek</t>
  </si>
  <si>
    <t>1163956387</t>
  </si>
  <si>
    <t>I*0,67</t>
  </si>
  <si>
    <t>CH*(0,2+0,2)</t>
  </si>
  <si>
    <t>115</t>
  </si>
  <si>
    <t>60621310</t>
  </si>
  <si>
    <t>překližka truhlářská bříza tl 21mm jakost B,BB</t>
  </si>
  <si>
    <t>448896919</t>
  </si>
  <si>
    <t>29,732*1,1 'Přepočtené koeficientem množství</t>
  </si>
  <si>
    <t>116</t>
  </si>
  <si>
    <t>766629631</t>
  </si>
  <si>
    <t>Montáž těsnění připojovací spáry ostění nebo nadpraží komprimační páskou</t>
  </si>
  <si>
    <t>8781954</t>
  </si>
  <si>
    <t>https://podminky.urs.cz/item/CS_URS_2024_01/766629631</t>
  </si>
  <si>
    <t>117</t>
  </si>
  <si>
    <t>27344336</t>
  </si>
  <si>
    <t>těsnění okenní samolepící 9x4mm</t>
  </si>
  <si>
    <t>1302752129</t>
  </si>
  <si>
    <t>D*2</t>
  </si>
  <si>
    <t>E*2</t>
  </si>
  <si>
    <t>F*2</t>
  </si>
  <si>
    <t>58,6*1,1 'Přepočtené koeficientem množství</t>
  </si>
  <si>
    <t>118</t>
  </si>
  <si>
    <t>63150820</t>
  </si>
  <si>
    <t>páska lepicí š 6 cm pro vzduchotěsné spoje parozábran</t>
  </si>
  <si>
    <t>513318636</t>
  </si>
  <si>
    <t>119</t>
  </si>
  <si>
    <t>766671031</t>
  </si>
  <si>
    <t>Montáž střešního okna do krytiny tvarované 114 x 140 cm</t>
  </si>
  <si>
    <t>1880291324</t>
  </si>
  <si>
    <t>https://podminky.urs.cz/item/CS_URS_2024_01/766671031</t>
  </si>
  <si>
    <t>120</t>
  </si>
  <si>
    <t>61124065</t>
  </si>
  <si>
    <t>zateplovací sada střešních oken rám 114x140cm</t>
  </si>
  <si>
    <t>sada</t>
  </si>
  <si>
    <t>-1688723105</t>
  </si>
  <si>
    <t>121</t>
  </si>
  <si>
    <t>61124713</t>
  </si>
  <si>
    <t>okno střešní dřevěné kyvné, izolační trojsklo 134x160cm, Uw=1,1W/m2K Al oplechování</t>
  </si>
  <si>
    <t>-1200143231</t>
  </si>
  <si>
    <t>122</t>
  </si>
  <si>
    <t>61140718</t>
  </si>
  <si>
    <t>elektrický motor řetězový ke střešním oknům</t>
  </si>
  <si>
    <t>-1500122885</t>
  </si>
  <si>
    <t>123</t>
  </si>
  <si>
    <t>61140669</t>
  </si>
  <si>
    <t>lemování střešních oken Al na profilované/ploché krytiny 134x140cm</t>
  </si>
  <si>
    <t>-2051464510</t>
  </si>
  <si>
    <t>124</t>
  </si>
  <si>
    <t>101000X</t>
  </si>
  <si>
    <t>PLISOVANÁ HYDROIZOL. MANŽETA</t>
  </si>
  <si>
    <t>221790648</t>
  </si>
  <si>
    <t>125</t>
  </si>
  <si>
    <t>998766101</t>
  </si>
  <si>
    <t>Přesun hmot tonážní pro kce truhlářské v objektech v do 6 m</t>
  </si>
  <si>
    <t>-1426298761</t>
  </si>
  <si>
    <t>https://podminky.urs.cz/item/CS_URS_2024_01/998766101</t>
  </si>
  <si>
    <t>126</t>
  </si>
  <si>
    <t>767220550</t>
  </si>
  <si>
    <t>Montáž zábradlí osazení samostatného sloupku</t>
  </si>
  <si>
    <t>1571773715</t>
  </si>
  <si>
    <t>https://podminky.urs.cz/item/CS_URS_2024_01/767220550</t>
  </si>
  <si>
    <t>30*1"Z1</t>
  </si>
  <si>
    <t>127</t>
  </si>
  <si>
    <t>54825002</t>
  </si>
  <si>
    <t>kotevní patka tvaru U široká 120x120x4,0 20x250mm</t>
  </si>
  <si>
    <t>-284753560</t>
  </si>
  <si>
    <t>128</t>
  </si>
  <si>
    <t>767626105X</t>
  </si>
  <si>
    <t>Montáž plechové okapnice</t>
  </si>
  <si>
    <t>-1865661231</t>
  </si>
  <si>
    <t>21,0"K4</t>
  </si>
  <si>
    <t>129</t>
  </si>
  <si>
    <t>13814185</t>
  </si>
  <si>
    <t>plech hladký Pz jakost EN 10143 tl 0,6mm tabule</t>
  </si>
  <si>
    <t>554542515</t>
  </si>
  <si>
    <t>21,0*0,15*4,8/1000"r.š. 150 mm</t>
  </si>
  <si>
    <t>130</t>
  </si>
  <si>
    <t>7676271012X</t>
  </si>
  <si>
    <t xml:space="preserve">Montáž ukončovací lišty </t>
  </si>
  <si>
    <t>-1603744712</t>
  </si>
  <si>
    <t>8,0"K8</t>
  </si>
  <si>
    <t>24,0"K12</t>
  </si>
  <si>
    <t>131</t>
  </si>
  <si>
    <t>-1929104839</t>
  </si>
  <si>
    <t>8,0*0,08*4,8/1000"r.š. 80 mm</t>
  </si>
  <si>
    <t>24,0*0,2*4,8/1000"r.š. 200 mm</t>
  </si>
  <si>
    <t>132</t>
  </si>
  <si>
    <t>767627101X</t>
  </si>
  <si>
    <t>Montáž krycí lišty</t>
  </si>
  <si>
    <t>61322761</t>
  </si>
  <si>
    <t>7,0"K1</t>
  </si>
  <si>
    <t>8,0"K7</t>
  </si>
  <si>
    <t>133</t>
  </si>
  <si>
    <t>13814183</t>
  </si>
  <si>
    <t>plech hladký Pz jakost EN 10143 tl 0,55mm tabule</t>
  </si>
  <si>
    <t>-1483470847</t>
  </si>
  <si>
    <t>7,0*0,138*4,4/1000"r.š. 138 mm</t>
  </si>
  <si>
    <t>8,0*0,16*4,4/1000"r.š. 160 mm</t>
  </si>
  <si>
    <t>134</t>
  </si>
  <si>
    <t>767627102X</t>
  </si>
  <si>
    <t>Montáž ocelové příponky</t>
  </si>
  <si>
    <t>-343150480</t>
  </si>
  <si>
    <t>24,0"K14</t>
  </si>
  <si>
    <t>135</t>
  </si>
  <si>
    <t>13814193</t>
  </si>
  <si>
    <t>plech hladký Pz jakost EN 10143 tl 1mm tabule</t>
  </si>
  <si>
    <t>958908073</t>
  </si>
  <si>
    <t>24,0*0,12*8,0/1000"r.š. 120 mm</t>
  </si>
  <si>
    <t>136</t>
  </si>
  <si>
    <t>767881132X</t>
  </si>
  <si>
    <t xml:space="preserve">Montáž bodů záchytného systému do šikmé střechy </t>
  </si>
  <si>
    <t>120778263</t>
  </si>
  <si>
    <t>137</t>
  </si>
  <si>
    <t>70921424X</t>
  </si>
  <si>
    <t xml:space="preserve">kotvicí bod pro šikmé střechy </t>
  </si>
  <si>
    <t>-804093713</t>
  </si>
  <si>
    <t>138</t>
  </si>
  <si>
    <t>998767101</t>
  </si>
  <si>
    <t>Přesun hmot tonážní pro zámečnické konstrukce v objektech v do 6 m</t>
  </si>
  <si>
    <t>-1156899153</t>
  </si>
  <si>
    <t>https://podminky.urs.cz/item/CS_URS_2024_01/998767101</t>
  </si>
  <si>
    <t>SO 03 - Bleskosvod</t>
  </si>
  <si>
    <t>M - Práce a dodávky M</t>
  </si>
  <si>
    <t xml:space="preserve">    21-M - Elektromontáže</t>
  </si>
  <si>
    <t>Práce a dodávky M</t>
  </si>
  <si>
    <t>21-M</t>
  </si>
  <si>
    <t>Elektromontáže</t>
  </si>
  <si>
    <t>905 003     R01</t>
  </si>
  <si>
    <t>Demontáž stávajícího zařízení bleskosvodu</t>
  </si>
  <si>
    <t>hod</t>
  </si>
  <si>
    <t>512</t>
  </si>
  <si>
    <t>-894319981</t>
  </si>
  <si>
    <t>905      R01</t>
  </si>
  <si>
    <t>Hzs-revize provoz.souboru a st.obj. Revize</t>
  </si>
  <si>
    <t>-900478614</t>
  </si>
  <si>
    <t>905 002     R01</t>
  </si>
  <si>
    <t>Koordinace s ostatními profesemi</t>
  </si>
  <si>
    <t>-1166052054</t>
  </si>
  <si>
    <t>905 005     R01</t>
  </si>
  <si>
    <t>Napojení na stávající zařízení</t>
  </si>
  <si>
    <t>-1961170876</t>
  </si>
  <si>
    <t>210220301RT2</t>
  </si>
  <si>
    <t>Svorka hromosvodová do 2 šroubů /SS, SZ, SO/ včetně dodávky svorky SS</t>
  </si>
  <si>
    <t>54502947</t>
  </si>
  <si>
    <t>PC21022030295</t>
  </si>
  <si>
    <t>Svorka hromosvodová nad 2 šrouby /ST, SJ, SR, atd/ včetně dodávky svorky SP kovových částí d 3-12 mm nerez</t>
  </si>
  <si>
    <t>2130867038</t>
  </si>
  <si>
    <t>210220431R00</t>
  </si>
  <si>
    <t>Tvarování montážního dílu jímače, ochr.trubky,úhel</t>
  </si>
  <si>
    <t>712753163</t>
  </si>
  <si>
    <t>PC21022010182</t>
  </si>
  <si>
    <t>Vodiče svodovéAlMgSi do 10,Al 10,Cu 8 +podpěry PV17pppp včetně dodávky drátu AlMgSi T/4 8 mm a podpěr</t>
  </si>
  <si>
    <t>1382517201</t>
  </si>
  <si>
    <t>PC21022010774</t>
  </si>
  <si>
    <t>Vodiče svodové AlMgSi D do 10,Al 10,Cu 8 +podpěry včetně drátu AlMgSi 8 mm + podpěry</t>
  </si>
  <si>
    <t>675362487</t>
  </si>
  <si>
    <t>210220361RT1</t>
  </si>
  <si>
    <t>Zemnič tyčový, zaražení a připojení, do 2 m včetně dodávky tyče ZT 2,0   2000 mm</t>
  </si>
  <si>
    <t>-295971039</t>
  </si>
  <si>
    <t>210220302RT4</t>
  </si>
  <si>
    <t>Svorka hromosvodová nad 2 šrouby /ST, SJ, SR, atd/ včetně dodávky svorky SJ 2 k zemnicí tyči</t>
  </si>
  <si>
    <t>-380314605</t>
  </si>
  <si>
    <t>210220022RT1</t>
  </si>
  <si>
    <t>Vedení uzemňovací v zemi FeZn, D 8 - 10 mm včetně drátu FeZn 10 mm</t>
  </si>
  <si>
    <t>-1086827310</t>
  </si>
  <si>
    <t>PC21012453425</t>
  </si>
  <si>
    <t>zapravení plochy po instalaci zemnících tyčí</t>
  </si>
  <si>
    <t>-1427089878</t>
  </si>
  <si>
    <t>650112011R00</t>
  </si>
  <si>
    <t>Vytvarování pomocného jímače ze svodového vodiče</t>
  </si>
  <si>
    <t>294949366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</si>
  <si>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</si>
  <si>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</si>
  <si>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</si>
  <si>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</si>
  <si>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</si>
  <si>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</si>
  <si>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</si>
  <si>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</si>
  <si>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</si>
  <si>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</si>
  <si>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</si>
  <si>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</si>
  <si>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</si>
  <si>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-315105300</t>
  </si>
  <si>
    <t>https://podminky.urs.cz/item/CS_URS_2024_01/013254000</t>
  </si>
  <si>
    <t>VRN3</t>
  </si>
  <si>
    <t>Zařízení staveniště</t>
  </si>
  <si>
    <t>030001000</t>
  </si>
  <si>
    <t>-1835471586</t>
  </si>
  <si>
    <t>https://podminky.urs.cz/item/CS_URS_2024_01/030001000</t>
  </si>
  <si>
    <t>Ochrana provozu investora v objektu během rekonstrukce</t>
  </si>
  <si>
    <t>VRN4</t>
  </si>
  <si>
    <t>Inženýrská činnost</t>
  </si>
  <si>
    <t>044002000</t>
  </si>
  <si>
    <t>Revize</t>
  </si>
  <si>
    <t>968939644</t>
  </si>
  <si>
    <t>https://podminky.urs.cz/item/CS_URS_2024_01/044002000</t>
  </si>
  <si>
    <t>revize záchytný systém</t>
  </si>
  <si>
    <t>045002000</t>
  </si>
  <si>
    <t>Kompletační a koordinační činnost</t>
  </si>
  <si>
    <t>-50041713</t>
  </si>
  <si>
    <t>https://podminky.urs.cz/item/CS_URS_2024_01/045002000</t>
  </si>
  <si>
    <t>VRN5</t>
  </si>
  <si>
    <t>Finanční náklady</t>
  </si>
  <si>
    <t>052002000</t>
  </si>
  <si>
    <t>Finanční rezerva</t>
  </si>
  <si>
    <t>-1752149252</t>
  </si>
  <si>
    <t>https://podminky.urs.cz/item/CS_URS_2024_01/052002000</t>
  </si>
  <si>
    <t>Finanční rezerva 2% na nepředpokládané práce a rozsah zpracované projektové dokumentace</t>
  </si>
  <si>
    <t>VRN6</t>
  </si>
  <si>
    <t>Územní vlivy</t>
  </si>
  <si>
    <t>061002000</t>
  </si>
  <si>
    <t>Vliv klimatických podmínek</t>
  </si>
  <si>
    <t>-82586515</t>
  </si>
  <si>
    <t>https://podminky.urs.cz/item/CS_URS_2024_01/061002000</t>
  </si>
  <si>
    <t>Ochrana proti zatečení do objektu během rekonstrukce</t>
  </si>
  <si>
    <t>konkrétní opatření navrhne na základě zkušenosti dodavatele stavby a schválí projektant</t>
  </si>
  <si>
    <t>VRN7</t>
  </si>
  <si>
    <t>Provozní vlivy</t>
  </si>
  <si>
    <t>071103000</t>
  </si>
  <si>
    <t>Provoz investora</t>
  </si>
  <si>
    <t>-764790614</t>
  </si>
  <si>
    <t>https://podminky.urs.cz/item/CS_URS_2024_01/071103000</t>
  </si>
  <si>
    <t>SEZNAM FIGUR</t>
  </si>
  <si>
    <t>Výměra</t>
  </si>
  <si>
    <t xml:space="preserve"> SO 01</t>
  </si>
  <si>
    <t>2,5*23,6</t>
  </si>
  <si>
    <t>Použití figury:</t>
  </si>
  <si>
    <t>23,6*(3,779+4,676)</t>
  </si>
  <si>
    <t>23,6*6,95+3,75*2,7</t>
  </si>
  <si>
    <t>4,2*(2,7+0,7*1,75)</t>
  </si>
  <si>
    <t xml:space="preserve"> SO 02</t>
  </si>
  <si>
    <t>3,7+2,6+4,5</t>
  </si>
  <si>
    <t>5*1,32</t>
  </si>
  <si>
    <t>5*2*1,61</t>
  </si>
  <si>
    <t>21,1*2,5</t>
  </si>
  <si>
    <t>2,56*2,5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</si>
</sst>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65081423" TargetMode="External" /><Relationship Id="rId2" Type="http://schemas.openxmlformats.org/officeDocument/2006/relationships/hyperlink" Target="https://podminky.urs.cz/item/CS_URS_2024_01/997013311" TargetMode="External" /><Relationship Id="rId3" Type="http://schemas.openxmlformats.org/officeDocument/2006/relationships/hyperlink" Target="https://podminky.urs.cz/item/CS_URS_2024_01/997013501" TargetMode="External" /><Relationship Id="rId4" Type="http://schemas.openxmlformats.org/officeDocument/2006/relationships/hyperlink" Target="https://podminky.urs.cz/item/CS_URS_2024_01/997013509" TargetMode="External" /><Relationship Id="rId5" Type="http://schemas.openxmlformats.org/officeDocument/2006/relationships/hyperlink" Target="https://podminky.urs.cz/item/CS_URS_2023_01/997013631" TargetMode="External" /><Relationship Id="rId6" Type="http://schemas.openxmlformats.org/officeDocument/2006/relationships/hyperlink" Target="https://podminky.urs.cz/item/CS_URS_2023_01/997013811" TargetMode="External" /><Relationship Id="rId7" Type="http://schemas.openxmlformats.org/officeDocument/2006/relationships/hyperlink" Target="https://podminky.urs.cz/item/CS_URS_2023_01/997013812" TargetMode="External" /><Relationship Id="rId8" Type="http://schemas.openxmlformats.org/officeDocument/2006/relationships/hyperlink" Target="https://podminky.urs.cz/item/CS_URS_2023_02/997013814" TargetMode="External" /><Relationship Id="rId9" Type="http://schemas.openxmlformats.org/officeDocument/2006/relationships/hyperlink" Target="https://podminky.urs.cz/item/CS_URS_2023_01/712331801" TargetMode="External" /><Relationship Id="rId10" Type="http://schemas.openxmlformats.org/officeDocument/2006/relationships/hyperlink" Target="https://podminky.urs.cz/item/CS_URS_2023_01/712361801" TargetMode="External" /><Relationship Id="rId11" Type="http://schemas.openxmlformats.org/officeDocument/2006/relationships/hyperlink" Target="https://podminky.urs.cz/item/CS_URS_2024_01/713110814" TargetMode="External" /><Relationship Id="rId12" Type="http://schemas.openxmlformats.org/officeDocument/2006/relationships/hyperlink" Target="https://podminky.urs.cz/item/CS_URS_2024_01/713110853" TargetMode="External" /><Relationship Id="rId13" Type="http://schemas.openxmlformats.org/officeDocument/2006/relationships/hyperlink" Target="https://podminky.urs.cz/item/CS_URS_2024_01/713140864" TargetMode="External" /><Relationship Id="rId14" Type="http://schemas.openxmlformats.org/officeDocument/2006/relationships/hyperlink" Target="https://podminky.urs.cz/item/CS_URS_2023_01/721210822" TargetMode="External" /><Relationship Id="rId15" Type="http://schemas.openxmlformats.org/officeDocument/2006/relationships/hyperlink" Target="https://podminky.urs.cz/item/CS_URS_2023_01/762341811" TargetMode="External" /><Relationship Id="rId16" Type="http://schemas.openxmlformats.org/officeDocument/2006/relationships/hyperlink" Target="https://podminky.urs.cz/item/CS_URS_2023_01/762342812" TargetMode="External" /><Relationship Id="rId17" Type="http://schemas.openxmlformats.org/officeDocument/2006/relationships/hyperlink" Target="https://podminky.urs.cz/item/CS_URS_2023_01/762512811" TargetMode="External" /><Relationship Id="rId18" Type="http://schemas.openxmlformats.org/officeDocument/2006/relationships/hyperlink" Target="https://podminky.urs.cz/item/CS_URS_2024_01/763135801" TargetMode="External" /><Relationship Id="rId19" Type="http://schemas.openxmlformats.org/officeDocument/2006/relationships/hyperlink" Target="https://podminky.urs.cz/item/CS_URS_2024_01/764001821" TargetMode="External" /><Relationship Id="rId20" Type="http://schemas.openxmlformats.org/officeDocument/2006/relationships/hyperlink" Target="https://podminky.urs.cz/item/CS_URS_2023_02/764002841" TargetMode="External" /><Relationship Id="rId21" Type="http://schemas.openxmlformats.org/officeDocument/2006/relationships/hyperlink" Target="https://podminky.urs.cz/item/CS_URS_2024_01/764004801" TargetMode="External" /><Relationship Id="rId22" Type="http://schemas.openxmlformats.org/officeDocument/2006/relationships/hyperlink" Target="https://podminky.urs.cz/item/CS_URS_2024_01/764004861" TargetMode="External" /><Relationship Id="rId23" Type="http://schemas.openxmlformats.org/officeDocument/2006/relationships/hyperlink" Target="https://podminky.urs.cz/item/CS_URS_2023_01/765111803" TargetMode="External" /><Relationship Id="rId24" Type="http://schemas.openxmlformats.org/officeDocument/2006/relationships/hyperlink" Target="https://podminky.urs.cz/item/CS_URS_2024_01/765112901" TargetMode="External" /><Relationship Id="rId25" Type="http://schemas.openxmlformats.org/officeDocument/2006/relationships/hyperlink" Target="https://podminky.urs.cz/item/CS_URS_2023_01/765191901" TargetMode="External" /><Relationship Id="rId26" Type="http://schemas.openxmlformats.org/officeDocument/2006/relationships/hyperlink" Target="https://podminky.urs.cz/item/CS_URS_2024_01/766674810" TargetMode="External" /><Relationship Id="rId27" Type="http://schemas.openxmlformats.org/officeDocument/2006/relationships/hyperlink" Target="https://podminky.urs.cz/item/CS_URS_2024_01/767153110" TargetMode="External" /><Relationship Id="rId28" Type="http://schemas.openxmlformats.org/officeDocument/2006/relationships/hyperlink" Target="https://podminky.urs.cz/item/CS_URS_2024_01/767161831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231121" TargetMode="External" /><Relationship Id="rId2" Type="http://schemas.openxmlformats.org/officeDocument/2006/relationships/hyperlink" Target="https://podminky.urs.cz/item/CS_URS_2024_01/632452512" TargetMode="External" /><Relationship Id="rId3" Type="http://schemas.openxmlformats.org/officeDocument/2006/relationships/hyperlink" Target="https://podminky.urs.cz/item/CS_URS_2024_01/636311112" TargetMode="External" /><Relationship Id="rId4" Type="http://schemas.openxmlformats.org/officeDocument/2006/relationships/hyperlink" Target="https://podminky.urs.cz/item/CS_URS_2024_01/953961215" TargetMode="External" /><Relationship Id="rId5" Type="http://schemas.openxmlformats.org/officeDocument/2006/relationships/hyperlink" Target="https://podminky.urs.cz/item/CS_URS_2024_01/998011001" TargetMode="External" /><Relationship Id="rId6" Type="http://schemas.openxmlformats.org/officeDocument/2006/relationships/hyperlink" Target="https://podminky.urs.cz/item/CS_URS_2024_01/711713416" TargetMode="External" /><Relationship Id="rId7" Type="http://schemas.openxmlformats.org/officeDocument/2006/relationships/hyperlink" Target="https://podminky.urs.cz/item/CS_URS_2024_01/998711101" TargetMode="External" /><Relationship Id="rId8" Type="http://schemas.openxmlformats.org/officeDocument/2006/relationships/hyperlink" Target="https://podminky.urs.cz/item/CS_URS_2024_01/712321132" TargetMode="External" /><Relationship Id="rId9" Type="http://schemas.openxmlformats.org/officeDocument/2006/relationships/hyperlink" Target="https://podminky.urs.cz/item/CS_URS_2024_01/712331101" TargetMode="External" /><Relationship Id="rId10" Type="http://schemas.openxmlformats.org/officeDocument/2006/relationships/hyperlink" Target="https://podminky.urs.cz/item/CS_URS_2024_01/712363352" TargetMode="External" /><Relationship Id="rId11" Type="http://schemas.openxmlformats.org/officeDocument/2006/relationships/hyperlink" Target="https://podminky.urs.cz/item/CS_URS_2024_01/712363353" TargetMode="External" /><Relationship Id="rId12" Type="http://schemas.openxmlformats.org/officeDocument/2006/relationships/hyperlink" Target="https://podminky.urs.cz/item/CS_URS_2024_01/712363366" TargetMode="External" /><Relationship Id="rId13" Type="http://schemas.openxmlformats.org/officeDocument/2006/relationships/hyperlink" Target="https://podminky.urs.cz/item/CS_URS_2024_01/712431111" TargetMode="External" /><Relationship Id="rId14" Type="http://schemas.openxmlformats.org/officeDocument/2006/relationships/hyperlink" Target="https://podminky.urs.cz/item/CS_URS_2023_01/712363604" TargetMode="External" /><Relationship Id="rId15" Type="http://schemas.openxmlformats.org/officeDocument/2006/relationships/hyperlink" Target="https://podminky.urs.cz/item/CS_URS_2023_01/712363605" TargetMode="External" /><Relationship Id="rId16" Type="http://schemas.openxmlformats.org/officeDocument/2006/relationships/hyperlink" Target="https://podminky.urs.cz/item/CS_URS_2023_01/712363606" TargetMode="External" /><Relationship Id="rId17" Type="http://schemas.openxmlformats.org/officeDocument/2006/relationships/hyperlink" Target="https://podminky.urs.cz/item/CS_URS_2023_01/712391171" TargetMode="External" /><Relationship Id="rId18" Type="http://schemas.openxmlformats.org/officeDocument/2006/relationships/hyperlink" Target="https://podminky.urs.cz/item/CS_URS_2024_01/998712101" TargetMode="External" /><Relationship Id="rId19" Type="http://schemas.openxmlformats.org/officeDocument/2006/relationships/hyperlink" Target="https://podminky.urs.cz/item/CS_URS_2024_01/713131241" TargetMode="External" /><Relationship Id="rId20" Type="http://schemas.openxmlformats.org/officeDocument/2006/relationships/hyperlink" Target="https://podminky.urs.cz/item/CS_URS_2024_01/713141135" TargetMode="External" /><Relationship Id="rId21" Type="http://schemas.openxmlformats.org/officeDocument/2006/relationships/hyperlink" Target="https://podminky.urs.cz/item/CS_URS_2024_01/713141137" TargetMode="External" /><Relationship Id="rId22" Type="http://schemas.openxmlformats.org/officeDocument/2006/relationships/hyperlink" Target="https://podminky.urs.cz/item/CS_URS_2024_01/713141139" TargetMode="External" /><Relationship Id="rId23" Type="http://schemas.openxmlformats.org/officeDocument/2006/relationships/hyperlink" Target="https://podminky.urs.cz/item/CS_URS_2024_01/713141223" TargetMode="External" /><Relationship Id="rId24" Type="http://schemas.openxmlformats.org/officeDocument/2006/relationships/hyperlink" Target="https://podminky.urs.cz/item/CS_URS_2024_01/713141243" TargetMode="External" /><Relationship Id="rId25" Type="http://schemas.openxmlformats.org/officeDocument/2006/relationships/hyperlink" Target="https://podminky.urs.cz/item/CS_URS_2024_01/713141263" TargetMode="External" /><Relationship Id="rId26" Type="http://schemas.openxmlformats.org/officeDocument/2006/relationships/hyperlink" Target="https://podminky.urs.cz/item/CS_URS_2024_01/713141358" TargetMode="External" /><Relationship Id="rId27" Type="http://schemas.openxmlformats.org/officeDocument/2006/relationships/hyperlink" Target="https://podminky.urs.cz/item/CS_URS_2024_01/713151131" TargetMode="External" /><Relationship Id="rId28" Type="http://schemas.openxmlformats.org/officeDocument/2006/relationships/hyperlink" Target="https://podminky.urs.cz/item/CS_URS_2024_01/713151151" TargetMode="External" /><Relationship Id="rId29" Type="http://schemas.openxmlformats.org/officeDocument/2006/relationships/hyperlink" Target="https://podminky.urs.cz/item/CS_URS_2024_01/713151251" TargetMode="External" /><Relationship Id="rId30" Type="http://schemas.openxmlformats.org/officeDocument/2006/relationships/hyperlink" Target="https://podminky.urs.cz/item/CS_URS_2024_01/713151258" TargetMode="External" /><Relationship Id="rId31" Type="http://schemas.openxmlformats.org/officeDocument/2006/relationships/hyperlink" Target="https://podminky.urs.cz/item/CS_URS_2024_01/998713101" TargetMode="External" /><Relationship Id="rId32" Type="http://schemas.openxmlformats.org/officeDocument/2006/relationships/hyperlink" Target="https://podminky.urs.cz/item/CS_URS_2024_01/721239114" TargetMode="External" /><Relationship Id="rId33" Type="http://schemas.openxmlformats.org/officeDocument/2006/relationships/hyperlink" Target="https://podminky.urs.cz/item/CS_URS_2024_01/721239114" TargetMode="External" /><Relationship Id="rId34" Type="http://schemas.openxmlformats.org/officeDocument/2006/relationships/hyperlink" Target="https://podminky.urs.cz/item/CS_URS_2024_01/998721101" TargetMode="External" /><Relationship Id="rId35" Type="http://schemas.openxmlformats.org/officeDocument/2006/relationships/hyperlink" Target="https://podminky.urs.cz/item/CS_URS_2024_01/762085103" TargetMode="External" /><Relationship Id="rId36" Type="http://schemas.openxmlformats.org/officeDocument/2006/relationships/hyperlink" Target="https://podminky.urs.cz/item/CS_URS_2024_01/762332132" TargetMode="External" /><Relationship Id="rId37" Type="http://schemas.openxmlformats.org/officeDocument/2006/relationships/hyperlink" Target="https://podminky.urs.cz/item/CS_URS_2024_01/762341024" TargetMode="External" /><Relationship Id="rId38" Type="http://schemas.openxmlformats.org/officeDocument/2006/relationships/hyperlink" Target="https://podminky.urs.cz/item/CS_URS_2024_01/762342214" TargetMode="External" /><Relationship Id="rId39" Type="http://schemas.openxmlformats.org/officeDocument/2006/relationships/hyperlink" Target="https://podminky.urs.cz/item/CS_URS_2024_01/762342511" TargetMode="External" /><Relationship Id="rId40" Type="http://schemas.openxmlformats.org/officeDocument/2006/relationships/hyperlink" Target="https://podminky.urs.cz/item/CS_URS_2024_01/762395000" TargetMode="External" /><Relationship Id="rId41" Type="http://schemas.openxmlformats.org/officeDocument/2006/relationships/hyperlink" Target="https://podminky.urs.cz/item/CS_URS_2024_01/762811210" TargetMode="External" /><Relationship Id="rId42" Type="http://schemas.openxmlformats.org/officeDocument/2006/relationships/hyperlink" Target="https://podminky.urs.cz/item/CS_URS_2024_01/762812570" TargetMode="External" /><Relationship Id="rId43" Type="http://schemas.openxmlformats.org/officeDocument/2006/relationships/hyperlink" Target="https://podminky.urs.cz/item/CS_URS_2024_01/998762101" TargetMode="External" /><Relationship Id="rId44" Type="http://schemas.openxmlformats.org/officeDocument/2006/relationships/hyperlink" Target="https://podminky.urs.cz/item/CS_URS_2024_01/763111724" TargetMode="External" /><Relationship Id="rId45" Type="http://schemas.openxmlformats.org/officeDocument/2006/relationships/hyperlink" Target="https://podminky.urs.cz/item/CS_URS_2024_01/763131521" TargetMode="External" /><Relationship Id="rId46" Type="http://schemas.openxmlformats.org/officeDocument/2006/relationships/hyperlink" Target="https://podminky.urs.cz/item/CS_URS_2024_01/998763301" TargetMode="External" /><Relationship Id="rId47" Type="http://schemas.openxmlformats.org/officeDocument/2006/relationships/hyperlink" Target="https://podminky.urs.cz/item/CS_URS_2024_01/764215405" TargetMode="External" /><Relationship Id="rId48" Type="http://schemas.openxmlformats.org/officeDocument/2006/relationships/hyperlink" Target="https://podminky.urs.cz/item/CS_URS_2024_01/764511404" TargetMode="External" /><Relationship Id="rId49" Type="http://schemas.openxmlformats.org/officeDocument/2006/relationships/hyperlink" Target="https://podminky.urs.cz/item/CS_URS_2024_01/764518422" TargetMode="External" /><Relationship Id="rId50" Type="http://schemas.openxmlformats.org/officeDocument/2006/relationships/hyperlink" Target="https://podminky.urs.cz/item/CS_URS_2024_01/998764101" TargetMode="External" /><Relationship Id="rId51" Type="http://schemas.openxmlformats.org/officeDocument/2006/relationships/hyperlink" Target="https://podminky.urs.cz/item/CS_URS_2024_01/765111018" TargetMode="External" /><Relationship Id="rId52" Type="http://schemas.openxmlformats.org/officeDocument/2006/relationships/hyperlink" Target="https://podminky.urs.cz/item/CS_URS_2024_01/765111201" TargetMode="External" /><Relationship Id="rId53" Type="http://schemas.openxmlformats.org/officeDocument/2006/relationships/hyperlink" Target="https://podminky.urs.cz/item/CS_URS_2024_01/765111253" TargetMode="External" /><Relationship Id="rId54" Type="http://schemas.openxmlformats.org/officeDocument/2006/relationships/hyperlink" Target="https://podminky.urs.cz/item/CS_URS_2024_01/765113121" TargetMode="External" /><Relationship Id="rId55" Type="http://schemas.openxmlformats.org/officeDocument/2006/relationships/hyperlink" Target="https://podminky.urs.cz/item/CS_URS_2024_01/765115012" TargetMode="External" /><Relationship Id="rId56" Type="http://schemas.openxmlformats.org/officeDocument/2006/relationships/hyperlink" Target="https://podminky.urs.cz/item/CS_URS_2024_01/765115202" TargetMode="External" /><Relationship Id="rId57" Type="http://schemas.openxmlformats.org/officeDocument/2006/relationships/hyperlink" Target="https://podminky.urs.cz/item/CS_URS_2024_01/765115401" TargetMode="External" /><Relationship Id="rId58" Type="http://schemas.openxmlformats.org/officeDocument/2006/relationships/hyperlink" Target="https://podminky.urs.cz/item/CS_URS_2024_01/765191013" TargetMode="External" /><Relationship Id="rId59" Type="http://schemas.openxmlformats.org/officeDocument/2006/relationships/hyperlink" Target="https://podminky.urs.cz/item/CS_URS_2024_01/765191031" TargetMode="External" /><Relationship Id="rId60" Type="http://schemas.openxmlformats.org/officeDocument/2006/relationships/hyperlink" Target="https://podminky.urs.cz/item/CS_URS_2024_01/998765101" TargetMode="External" /><Relationship Id="rId61" Type="http://schemas.openxmlformats.org/officeDocument/2006/relationships/hyperlink" Target="https://podminky.urs.cz/item/CS_URS_2024_01/766629631" TargetMode="External" /><Relationship Id="rId62" Type="http://schemas.openxmlformats.org/officeDocument/2006/relationships/hyperlink" Target="https://podminky.urs.cz/item/CS_URS_2024_01/766671031" TargetMode="External" /><Relationship Id="rId63" Type="http://schemas.openxmlformats.org/officeDocument/2006/relationships/hyperlink" Target="https://podminky.urs.cz/item/CS_URS_2024_01/998766101" TargetMode="External" /><Relationship Id="rId64" Type="http://schemas.openxmlformats.org/officeDocument/2006/relationships/hyperlink" Target="https://podminky.urs.cz/item/CS_URS_2024_01/767220550" TargetMode="External" /><Relationship Id="rId65" Type="http://schemas.openxmlformats.org/officeDocument/2006/relationships/hyperlink" Target="https://podminky.urs.cz/item/CS_URS_2024_01/998767101" TargetMode="External" /><Relationship Id="rId6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0001000" TargetMode="External" /><Relationship Id="rId3" Type="http://schemas.openxmlformats.org/officeDocument/2006/relationships/hyperlink" Target="https://podminky.urs.cz/item/CS_URS_2024_01/044002000" TargetMode="External" /><Relationship Id="rId4" Type="http://schemas.openxmlformats.org/officeDocument/2006/relationships/hyperlink" Target="https://podminky.urs.cz/item/CS_URS_2024_01/045002000" TargetMode="External" /><Relationship Id="rId5" Type="http://schemas.openxmlformats.org/officeDocument/2006/relationships/hyperlink" Target="https://podminky.urs.cz/item/CS_URS_2024_01/052002000" TargetMode="External" /><Relationship Id="rId6" Type="http://schemas.openxmlformats.org/officeDocument/2006/relationships/hyperlink" Target="https://podminky.urs.cz/item/CS_URS_2024_01/061002000" TargetMode="External" /><Relationship Id="rId7" Type="http://schemas.openxmlformats.org/officeDocument/2006/relationships/hyperlink" Target="https://podminky.urs.cz/item/CS_URS_2024_01/071103000" TargetMode="External" /><Relationship Id="rId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20240118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ploché a šikmé střechy - Mateřská škola Hvězdička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Masarykovo náměstí 1664/6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DEKPROJEKT s.r.o.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G SERVIS CZ,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Rekonstrukce stře...'!J30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'SO 01 - Rekonstrukce stře...'!P129</f>
        <v>0</v>
      </c>
      <c r="AV95" s="128">
        <f>'SO 01 - Rekonstrukce stře...'!J33</f>
        <v>0</v>
      </c>
      <c r="AW95" s="128">
        <f>'SO 01 - Rekonstrukce stře...'!J34</f>
        <v>0</v>
      </c>
      <c r="AX95" s="128">
        <f>'SO 01 - Rekonstrukce stře...'!J35</f>
        <v>0</v>
      </c>
      <c r="AY95" s="128">
        <f>'SO 01 - Rekonstrukce stře...'!J36</f>
        <v>0</v>
      </c>
      <c r="AZ95" s="128">
        <f>'SO 01 - Rekonstrukce stře...'!F33</f>
        <v>0</v>
      </c>
      <c r="BA95" s="128">
        <f>'SO 01 - Rekonstrukce stře...'!F34</f>
        <v>0</v>
      </c>
      <c r="BB95" s="128">
        <f>'SO 01 - Rekonstrukce stře...'!F35</f>
        <v>0</v>
      </c>
      <c r="BC95" s="128">
        <f>'SO 01 - Rekonstrukce stře...'!F36</f>
        <v>0</v>
      </c>
      <c r="BD95" s="130">
        <f>'SO 01 - Rekonstrukce stře...'!F37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Rekonstrukce stře...'!J30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'SO 02 - Rekonstrukce stře...'!P131</f>
        <v>0</v>
      </c>
      <c r="AV96" s="128">
        <f>'SO 02 - Rekonstrukce stře...'!J33</f>
        <v>0</v>
      </c>
      <c r="AW96" s="128">
        <f>'SO 02 - Rekonstrukce stře...'!J34</f>
        <v>0</v>
      </c>
      <c r="AX96" s="128">
        <f>'SO 02 - Rekonstrukce stře...'!J35</f>
        <v>0</v>
      </c>
      <c r="AY96" s="128">
        <f>'SO 02 - Rekonstrukce stře...'!J36</f>
        <v>0</v>
      </c>
      <c r="AZ96" s="128">
        <f>'SO 02 - Rekonstrukce stře...'!F33</f>
        <v>0</v>
      </c>
      <c r="BA96" s="128">
        <f>'SO 02 - Rekonstrukce stře...'!F34</f>
        <v>0</v>
      </c>
      <c r="BB96" s="128">
        <f>'SO 02 - Rekonstrukce stře...'!F35</f>
        <v>0</v>
      </c>
      <c r="BC96" s="128">
        <f>'SO 02 - Rekonstrukce stře...'!F36</f>
        <v>0</v>
      </c>
      <c r="BD96" s="130">
        <f>'SO 02 - Rekonstrukce stře...'!F37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03 - Bleskosvod'!J30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'SO 03 - Bleskosvod'!P118</f>
        <v>0</v>
      </c>
      <c r="AV97" s="128">
        <f>'SO 03 - Bleskosvod'!J33</f>
        <v>0</v>
      </c>
      <c r="AW97" s="128">
        <f>'SO 03 - Bleskosvod'!J34</f>
        <v>0</v>
      </c>
      <c r="AX97" s="128">
        <f>'SO 03 - Bleskosvod'!J35</f>
        <v>0</v>
      </c>
      <c r="AY97" s="128">
        <f>'SO 03 - Bleskosvod'!J36</f>
        <v>0</v>
      </c>
      <c r="AZ97" s="128">
        <f>'SO 03 - Bleskosvod'!F33</f>
        <v>0</v>
      </c>
      <c r="BA97" s="128">
        <f>'SO 03 - Bleskosvod'!F34</f>
        <v>0</v>
      </c>
      <c r="BB97" s="128">
        <f>'SO 03 - Bleskosvod'!F35</f>
        <v>0</v>
      </c>
      <c r="BC97" s="128">
        <f>'SO 03 - Bleskosvod'!F36</f>
        <v>0</v>
      </c>
      <c r="BD97" s="130">
        <f>'SO 03 - Bleskosvod'!F37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pans="1:91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'VRN - Vedlejší rozpočtové...'!J30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32">
        <v>0</v>
      </c>
      <c r="AT98" s="133">
        <f>ROUND(SUM(AV98:AW98),2)</f>
        <v>0</v>
      </c>
      <c r="AU98" s="134">
        <f>'VRN - Vedlejší rozpočtové...'!P123</f>
        <v>0</v>
      </c>
      <c r="AV98" s="133">
        <f>'VRN - Vedlejší rozpočtové...'!J33</f>
        <v>0</v>
      </c>
      <c r="AW98" s="133">
        <f>'VRN - Vedlejší rozpočtové...'!J34</f>
        <v>0</v>
      </c>
      <c r="AX98" s="133">
        <f>'VRN - Vedlejší rozpočtové...'!J35</f>
        <v>0</v>
      </c>
      <c r="AY98" s="133">
        <f>'VRN - Vedlejší rozpočtové...'!J36</f>
        <v>0</v>
      </c>
      <c r="AZ98" s="133">
        <f>'VRN - Vedlejší rozpočtové...'!F33</f>
        <v>0</v>
      </c>
      <c r="BA98" s="133">
        <f>'VRN - Vedlejší rozpočtové...'!F34</f>
        <v>0</v>
      </c>
      <c r="BB98" s="133">
        <f>'VRN - Vedlejší rozpočtové...'!F35</f>
        <v>0</v>
      </c>
      <c r="BC98" s="133">
        <f>'VRN - Vedlejší rozpočtové...'!F36</f>
        <v>0</v>
      </c>
      <c r="BD98" s="135">
        <f>'VRN - Vedlejší rozpočtové...'!F37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Rekonstrukce stře...'!C2" display="/"/>
    <hyperlink ref="A96" location="'SO 02 - Rekonstrukce stře...'!C2" display="/"/>
    <hyperlink ref="A97" location="'SO 03 - Bleskosvod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36" t="s">
        <v>100</v>
      </c>
      <c r="BA2" s="136" t="s">
        <v>101</v>
      </c>
      <c r="BB2" s="136" t="s">
        <v>102</v>
      </c>
      <c r="BC2" s="136" t="s">
        <v>103</v>
      </c>
      <c r="BD2" s="136" t="s">
        <v>104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90</v>
      </c>
      <c r="AZ3" s="136" t="s">
        <v>105</v>
      </c>
      <c r="BA3" s="136" t="s">
        <v>106</v>
      </c>
      <c r="BB3" s="136" t="s">
        <v>102</v>
      </c>
      <c r="BC3" s="136" t="s">
        <v>107</v>
      </c>
      <c r="BD3" s="136" t="s">
        <v>104</v>
      </c>
    </row>
    <row r="4" spans="2:5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  <c r="AZ4" s="136" t="s">
        <v>109</v>
      </c>
      <c r="BA4" s="136" t="s">
        <v>110</v>
      </c>
      <c r="BB4" s="136" t="s">
        <v>102</v>
      </c>
      <c r="BC4" s="136" t="s">
        <v>111</v>
      </c>
      <c r="BD4" s="136" t="s">
        <v>104</v>
      </c>
    </row>
    <row r="5" spans="2:56" s="1" customFormat="1" ht="6.95" customHeight="1">
      <c r="B5" s="20"/>
      <c r="L5" s="20"/>
      <c r="AZ5" s="136" t="s">
        <v>112</v>
      </c>
      <c r="BA5" s="136" t="s">
        <v>113</v>
      </c>
      <c r="BB5" s="136" t="s">
        <v>102</v>
      </c>
      <c r="BC5" s="136" t="s">
        <v>114</v>
      </c>
      <c r="BD5" s="136" t="s">
        <v>104</v>
      </c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Oprava ploché a šikmé střechy - Mateřská škola Hvězdička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34</v>
      </c>
      <c r="E23" s="38"/>
      <c r="F23" s="38"/>
      <c r="G23" s="38"/>
      <c r="H23" s="38"/>
      <c r="I23" s="141" t="s">
        <v>25</v>
      </c>
      <c r="J23" s="144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36</v>
      </c>
      <c r="F24" s="38"/>
      <c r="G24" s="38"/>
      <c r="H24" s="38"/>
      <c r="I24" s="141" t="s">
        <v>27</v>
      </c>
      <c r="J24" s="144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38"/>
      <c r="J30" s="152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3" t="s">
        <v>41</v>
      </c>
      <c r="J32" s="153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44</v>
      </c>
      <c r="E33" s="141" t="s">
        <v>45</v>
      </c>
      <c r="F33" s="155">
        <f>ROUND((SUM(BE129:BE236)),2)</f>
        <v>0</v>
      </c>
      <c r="G33" s="38"/>
      <c r="H33" s="38"/>
      <c r="I33" s="156">
        <v>0.21</v>
      </c>
      <c r="J33" s="155">
        <f>ROUND(((SUM(BE129:BE236))*I33),2)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46</v>
      </c>
      <c r="F34" s="155">
        <f>ROUND((SUM(BF129:BF236)),2)</f>
        <v>0</v>
      </c>
      <c r="G34" s="38"/>
      <c r="H34" s="38"/>
      <c r="I34" s="156">
        <v>0.12</v>
      </c>
      <c r="J34" s="155">
        <f>ROUND(((SUM(BF129:BF236))*I34),2)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47</v>
      </c>
      <c r="F35" s="155">
        <f>ROUND((SUM(BG129:BG236)),2)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48</v>
      </c>
      <c r="F36" s="155">
        <f>ROUND((SUM(BH129:BH236)),2)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49</v>
      </c>
      <c r="F37" s="155">
        <f>ROUND((SUM(BI129:BI236)),2)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53</v>
      </c>
      <c r="E50" s="165"/>
      <c r="F50" s="165"/>
      <c r="G50" s="164" t="s">
        <v>54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55</v>
      </c>
      <c r="E61" s="167"/>
      <c r="F61" s="168" t="s">
        <v>56</v>
      </c>
      <c r="G61" s="166" t="s">
        <v>55</v>
      </c>
      <c r="H61" s="167"/>
      <c r="I61" s="167"/>
      <c r="J61" s="169" t="s">
        <v>56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57</v>
      </c>
      <c r="E65" s="170"/>
      <c r="F65" s="170"/>
      <c r="G65" s="164" t="s">
        <v>58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55</v>
      </c>
      <c r="E76" s="167"/>
      <c r="F76" s="168" t="s">
        <v>56</v>
      </c>
      <c r="G76" s="166" t="s">
        <v>55</v>
      </c>
      <c r="H76" s="167"/>
      <c r="I76" s="167"/>
      <c r="J76" s="169" t="s">
        <v>56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ploché a šikmé střechy - Mateřská škola Hvězdička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Rekonstrukce střechy - demontáž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Masarykovo náměstí 1664/6</v>
      </c>
      <c r="G89" s="40"/>
      <c r="H89" s="40"/>
      <c r="I89" s="32" t="s">
        <v>22</v>
      </c>
      <c r="J89" s="79" t="str">
        <f>IF(J12="","",J12)</f>
        <v>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DEKPROJEKT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G SERVIS CZ,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118</v>
      </c>
      <c r="D94" s="177"/>
      <c r="E94" s="177"/>
      <c r="F94" s="177"/>
      <c r="G94" s="177"/>
      <c r="H94" s="177"/>
      <c r="I94" s="177"/>
      <c r="J94" s="178" t="s">
        <v>119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120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0"/>
      <c r="C97" s="181"/>
      <c r="D97" s="182" t="s">
        <v>122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123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124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125</v>
      </c>
      <c r="E100" s="183"/>
      <c r="F100" s="183"/>
      <c r="G100" s="183"/>
      <c r="H100" s="183"/>
      <c r="I100" s="183"/>
      <c r="J100" s="184">
        <f>J154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126</v>
      </c>
      <c r="E101" s="189"/>
      <c r="F101" s="189"/>
      <c r="G101" s="189"/>
      <c r="H101" s="189"/>
      <c r="I101" s="189"/>
      <c r="J101" s="190">
        <f>J155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127</v>
      </c>
      <c r="E102" s="189"/>
      <c r="F102" s="189"/>
      <c r="G102" s="189"/>
      <c r="H102" s="189"/>
      <c r="I102" s="189"/>
      <c r="J102" s="190">
        <f>J164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128</v>
      </c>
      <c r="E103" s="189"/>
      <c r="F103" s="189"/>
      <c r="G103" s="189"/>
      <c r="H103" s="189"/>
      <c r="I103" s="189"/>
      <c r="J103" s="190">
        <f>J174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129</v>
      </c>
      <c r="E104" s="189"/>
      <c r="F104" s="189"/>
      <c r="G104" s="189"/>
      <c r="H104" s="189"/>
      <c r="I104" s="189"/>
      <c r="J104" s="190">
        <f>J178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130</v>
      </c>
      <c r="E105" s="189"/>
      <c r="F105" s="189"/>
      <c r="G105" s="189"/>
      <c r="H105" s="189"/>
      <c r="I105" s="189"/>
      <c r="J105" s="190">
        <f>J189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131</v>
      </c>
      <c r="E106" s="189"/>
      <c r="F106" s="189"/>
      <c r="G106" s="189"/>
      <c r="H106" s="189"/>
      <c r="I106" s="189"/>
      <c r="J106" s="190">
        <f>J193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132</v>
      </c>
      <c r="E107" s="189"/>
      <c r="F107" s="189"/>
      <c r="G107" s="189"/>
      <c r="H107" s="189"/>
      <c r="I107" s="189"/>
      <c r="J107" s="190">
        <f>J212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133</v>
      </c>
      <c r="E108" s="189"/>
      <c r="F108" s="189"/>
      <c r="G108" s="189"/>
      <c r="H108" s="189"/>
      <c r="I108" s="189"/>
      <c r="J108" s="190">
        <f>J222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134</v>
      </c>
      <c r="E109" s="189"/>
      <c r="F109" s="189"/>
      <c r="G109" s="189"/>
      <c r="H109" s="189"/>
      <c r="I109" s="189"/>
      <c r="J109" s="190">
        <f>J226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135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5" t="str">
        <f>E7</f>
        <v>Oprava ploché a šikmé střechy - Mateřská škola Hvězdička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115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01 - Rekonstrukce střechy - demontáž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Masarykovo náměstí 1664/6</v>
      </c>
      <c r="G123" s="40"/>
      <c r="H123" s="40"/>
      <c r="I123" s="32" t="s">
        <v>22</v>
      </c>
      <c r="J123" s="79" t="str">
        <f>IF(J12="","",J12)</f>
        <v>1. 1. 2024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>DEKPROJEKT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34</v>
      </c>
      <c r="J126" s="36" t="str">
        <f>E24</f>
        <v>G SERVIS CZ,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2"/>
      <c r="B128" s="193"/>
      <c r="C128" s="194" t="s">
        <v>136</v>
      </c>
      <c r="D128" s="195" t="s">
        <v>65</v>
      </c>
      <c r="E128" s="195" t="s">
        <v>61</v>
      </c>
      <c r="F128" s="195" t="s">
        <v>62</v>
      </c>
      <c r="G128" s="195" t="s">
        <v>137</v>
      </c>
      <c r="H128" s="195" t="s">
        <v>138</v>
      </c>
      <c r="I128" s="195" t="s">
        <v>139</v>
      </c>
      <c r="J128" s="195" t="s">
        <v>119</v>
      </c>
      <c r="K128" s="196" t="s">
        <v>140</v>
      </c>
      <c r="L128" s="197"/>
      <c r="M128" s="100" t="s">
        <v>1</v>
      </c>
      <c r="N128" s="101" t="s">
        <v>44</v>
      </c>
      <c r="O128" s="101" t="s">
        <v>141</v>
      </c>
      <c r="P128" s="101" t="s">
        <v>142</v>
      </c>
      <c r="Q128" s="101" t="s">
        <v>143</v>
      </c>
      <c r="R128" s="101" t="s">
        <v>144</v>
      </c>
      <c r="S128" s="101" t="s">
        <v>145</v>
      </c>
      <c r="T128" s="102" t="s">
        <v>146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8"/>
      <c r="B129" s="39"/>
      <c r="C129" s="107" t="s">
        <v>147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P130+P154</f>
        <v>0</v>
      </c>
      <c r="Q129" s="104"/>
      <c r="R129" s="200">
        <f>R130+R154</f>
        <v>0</v>
      </c>
      <c r="S129" s="104"/>
      <c r="T129" s="201">
        <f>T130+T154</f>
        <v>18.15018909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79</v>
      </c>
      <c r="AU129" s="17" t="s">
        <v>121</v>
      </c>
      <c r="BK129" s="202">
        <f>BK130+BK154</f>
        <v>0</v>
      </c>
    </row>
    <row r="130" spans="1:63" s="12" customFormat="1" ht="25.9" customHeight="1">
      <c r="A130" s="12"/>
      <c r="B130" s="203"/>
      <c r="C130" s="204"/>
      <c r="D130" s="205" t="s">
        <v>79</v>
      </c>
      <c r="E130" s="206" t="s">
        <v>148</v>
      </c>
      <c r="F130" s="206" t="s">
        <v>149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P131+P135</f>
        <v>0</v>
      </c>
      <c r="Q130" s="211"/>
      <c r="R130" s="212">
        <f>R131+R135</f>
        <v>0</v>
      </c>
      <c r="S130" s="211"/>
      <c r="T130" s="213">
        <f>T131+T135</f>
        <v>2.0928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88</v>
      </c>
      <c r="AT130" s="215" t="s">
        <v>79</v>
      </c>
      <c r="AU130" s="215" t="s">
        <v>80</v>
      </c>
      <c r="AY130" s="214" t="s">
        <v>150</v>
      </c>
      <c r="BK130" s="216">
        <f>BK131+BK135</f>
        <v>0</v>
      </c>
    </row>
    <row r="131" spans="1:63" s="12" customFormat="1" ht="22.8" customHeight="1">
      <c r="A131" s="12"/>
      <c r="B131" s="203"/>
      <c r="C131" s="204"/>
      <c r="D131" s="205" t="s">
        <v>79</v>
      </c>
      <c r="E131" s="217" t="s">
        <v>151</v>
      </c>
      <c r="F131" s="217" t="s">
        <v>152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SUM(P132:P134)</f>
        <v>0</v>
      </c>
      <c r="Q131" s="211"/>
      <c r="R131" s="212">
        <f>SUM(R132:R134)</f>
        <v>0</v>
      </c>
      <c r="S131" s="211"/>
      <c r="T131" s="213">
        <f>SUM(T132:T134)</f>
        <v>2.0928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88</v>
      </c>
      <c r="AT131" s="215" t="s">
        <v>79</v>
      </c>
      <c r="AU131" s="215" t="s">
        <v>88</v>
      </c>
      <c r="AY131" s="214" t="s">
        <v>150</v>
      </c>
      <c r="BK131" s="216">
        <f>SUM(BK132:BK134)</f>
        <v>0</v>
      </c>
    </row>
    <row r="132" spans="1:65" s="2" customFormat="1" ht="33" customHeight="1">
      <c r="A132" s="38"/>
      <c r="B132" s="39"/>
      <c r="C132" s="219" t="s">
        <v>88</v>
      </c>
      <c r="D132" s="219" t="s">
        <v>153</v>
      </c>
      <c r="E132" s="220" t="s">
        <v>154</v>
      </c>
      <c r="F132" s="221" t="s">
        <v>155</v>
      </c>
      <c r="G132" s="222" t="s">
        <v>102</v>
      </c>
      <c r="H132" s="223">
        <v>19.2</v>
      </c>
      <c r="I132" s="224"/>
      <c r="J132" s="225">
        <f>ROUND(I132*H132,2)</f>
        <v>0</v>
      </c>
      <c r="K132" s="221" t="s">
        <v>156</v>
      </c>
      <c r="L132" s="44"/>
      <c r="M132" s="226" t="s">
        <v>1</v>
      </c>
      <c r="N132" s="227" t="s">
        <v>45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0.109</v>
      </c>
      <c r="T132" s="229">
        <f>S132*H132</f>
        <v>2.0928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157</v>
      </c>
      <c r="AT132" s="230" t="s">
        <v>153</v>
      </c>
      <c r="AU132" s="230" t="s">
        <v>90</v>
      </c>
      <c r="AY132" s="17" t="s">
        <v>150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88</v>
      </c>
      <c r="BK132" s="231">
        <f>ROUND(I132*H132,2)</f>
        <v>0</v>
      </c>
      <c r="BL132" s="17" t="s">
        <v>157</v>
      </c>
      <c r="BM132" s="230" t="s">
        <v>158</v>
      </c>
    </row>
    <row r="133" spans="1:47" s="2" customFormat="1" ht="12">
      <c r="A133" s="38"/>
      <c r="B133" s="39"/>
      <c r="C133" s="40"/>
      <c r="D133" s="232" t="s">
        <v>159</v>
      </c>
      <c r="E133" s="40"/>
      <c r="F133" s="233" t="s">
        <v>160</v>
      </c>
      <c r="G133" s="40"/>
      <c r="H133" s="40"/>
      <c r="I133" s="234"/>
      <c r="J133" s="40"/>
      <c r="K133" s="40"/>
      <c r="L133" s="44"/>
      <c r="M133" s="235"/>
      <c r="N133" s="236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159</v>
      </c>
      <c r="AU133" s="17" t="s">
        <v>90</v>
      </c>
    </row>
    <row r="134" spans="1:51" s="13" customFormat="1" ht="12">
      <c r="A134" s="13"/>
      <c r="B134" s="237"/>
      <c r="C134" s="238"/>
      <c r="D134" s="239" t="s">
        <v>161</v>
      </c>
      <c r="E134" s="240" t="s">
        <v>1</v>
      </c>
      <c r="F134" s="241" t="s">
        <v>162</v>
      </c>
      <c r="G134" s="238"/>
      <c r="H134" s="242">
        <v>19.2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8" t="s">
        <v>161</v>
      </c>
      <c r="AU134" s="248" t="s">
        <v>90</v>
      </c>
      <c r="AV134" s="13" t="s">
        <v>90</v>
      </c>
      <c r="AW134" s="13" t="s">
        <v>33</v>
      </c>
      <c r="AX134" s="13" t="s">
        <v>88</v>
      </c>
      <c r="AY134" s="248" t="s">
        <v>150</v>
      </c>
    </row>
    <row r="135" spans="1:63" s="12" customFormat="1" ht="22.8" customHeight="1">
      <c r="A135" s="12"/>
      <c r="B135" s="203"/>
      <c r="C135" s="204"/>
      <c r="D135" s="205" t="s">
        <v>79</v>
      </c>
      <c r="E135" s="217" t="s">
        <v>163</v>
      </c>
      <c r="F135" s="217" t="s">
        <v>164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SUM(P136:P153)</f>
        <v>0</v>
      </c>
      <c r="Q135" s="211"/>
      <c r="R135" s="212">
        <f>SUM(R136:R153)</f>
        <v>0</v>
      </c>
      <c r="S135" s="211"/>
      <c r="T135" s="213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88</v>
      </c>
      <c r="AT135" s="215" t="s">
        <v>79</v>
      </c>
      <c r="AU135" s="215" t="s">
        <v>88</v>
      </c>
      <c r="AY135" s="214" t="s">
        <v>150</v>
      </c>
      <c r="BK135" s="216">
        <f>SUM(BK136:BK153)</f>
        <v>0</v>
      </c>
    </row>
    <row r="136" spans="1:65" s="2" customFormat="1" ht="16.5" customHeight="1">
      <c r="A136" s="38"/>
      <c r="B136" s="39"/>
      <c r="C136" s="219" t="s">
        <v>90</v>
      </c>
      <c r="D136" s="219" t="s">
        <v>153</v>
      </c>
      <c r="E136" s="220" t="s">
        <v>165</v>
      </c>
      <c r="F136" s="221" t="s">
        <v>166</v>
      </c>
      <c r="G136" s="222" t="s">
        <v>167</v>
      </c>
      <c r="H136" s="223">
        <v>3.2</v>
      </c>
      <c r="I136" s="224"/>
      <c r="J136" s="225">
        <f>ROUND(I136*H136,2)</f>
        <v>0</v>
      </c>
      <c r="K136" s="221" t="s">
        <v>156</v>
      </c>
      <c r="L136" s="44"/>
      <c r="M136" s="226" t="s">
        <v>1</v>
      </c>
      <c r="N136" s="227" t="s">
        <v>45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157</v>
      </c>
      <c r="AT136" s="230" t="s">
        <v>153</v>
      </c>
      <c r="AU136" s="230" t="s">
        <v>90</v>
      </c>
      <c r="AY136" s="17" t="s">
        <v>150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88</v>
      </c>
      <c r="BK136" s="231">
        <f>ROUND(I136*H136,2)</f>
        <v>0</v>
      </c>
      <c r="BL136" s="17" t="s">
        <v>157</v>
      </c>
      <c r="BM136" s="230" t="s">
        <v>168</v>
      </c>
    </row>
    <row r="137" spans="1:47" s="2" customFormat="1" ht="12">
      <c r="A137" s="38"/>
      <c r="B137" s="39"/>
      <c r="C137" s="40"/>
      <c r="D137" s="232" t="s">
        <v>159</v>
      </c>
      <c r="E137" s="40"/>
      <c r="F137" s="233" t="s">
        <v>169</v>
      </c>
      <c r="G137" s="40"/>
      <c r="H137" s="40"/>
      <c r="I137" s="234"/>
      <c r="J137" s="40"/>
      <c r="K137" s="40"/>
      <c r="L137" s="44"/>
      <c r="M137" s="235"/>
      <c r="N137" s="236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159</v>
      </c>
      <c r="AU137" s="17" t="s">
        <v>90</v>
      </c>
    </row>
    <row r="138" spans="1:65" s="2" customFormat="1" ht="24.15" customHeight="1">
      <c r="A138" s="38"/>
      <c r="B138" s="39"/>
      <c r="C138" s="219" t="s">
        <v>104</v>
      </c>
      <c r="D138" s="219" t="s">
        <v>153</v>
      </c>
      <c r="E138" s="220" t="s">
        <v>170</v>
      </c>
      <c r="F138" s="221" t="s">
        <v>171</v>
      </c>
      <c r="G138" s="222" t="s">
        <v>172</v>
      </c>
      <c r="H138" s="223">
        <v>18.15</v>
      </c>
      <c r="I138" s="224"/>
      <c r="J138" s="225">
        <f>ROUND(I138*H138,2)</f>
        <v>0</v>
      </c>
      <c r="K138" s="221" t="s">
        <v>156</v>
      </c>
      <c r="L138" s="44"/>
      <c r="M138" s="226" t="s">
        <v>1</v>
      </c>
      <c r="N138" s="227" t="s">
        <v>45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157</v>
      </c>
      <c r="AT138" s="230" t="s">
        <v>153</v>
      </c>
      <c r="AU138" s="230" t="s">
        <v>90</v>
      </c>
      <c r="AY138" s="17" t="s">
        <v>150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88</v>
      </c>
      <c r="BK138" s="231">
        <f>ROUND(I138*H138,2)</f>
        <v>0</v>
      </c>
      <c r="BL138" s="17" t="s">
        <v>157</v>
      </c>
      <c r="BM138" s="230" t="s">
        <v>173</v>
      </c>
    </row>
    <row r="139" spans="1:47" s="2" customFormat="1" ht="12">
      <c r="A139" s="38"/>
      <c r="B139" s="39"/>
      <c r="C139" s="40"/>
      <c r="D139" s="232" t="s">
        <v>159</v>
      </c>
      <c r="E139" s="40"/>
      <c r="F139" s="233" t="s">
        <v>174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159</v>
      </c>
      <c r="AU139" s="17" t="s">
        <v>90</v>
      </c>
    </row>
    <row r="140" spans="1:65" s="2" customFormat="1" ht="24.15" customHeight="1">
      <c r="A140" s="38"/>
      <c r="B140" s="39"/>
      <c r="C140" s="219" t="s">
        <v>157</v>
      </c>
      <c r="D140" s="219" t="s">
        <v>153</v>
      </c>
      <c r="E140" s="220" t="s">
        <v>175</v>
      </c>
      <c r="F140" s="221" t="s">
        <v>176</v>
      </c>
      <c r="G140" s="222" t="s">
        <v>172</v>
      </c>
      <c r="H140" s="223">
        <v>18.15</v>
      </c>
      <c r="I140" s="224"/>
      <c r="J140" s="225">
        <f>ROUND(I140*H140,2)</f>
        <v>0</v>
      </c>
      <c r="K140" s="221" t="s">
        <v>156</v>
      </c>
      <c r="L140" s="44"/>
      <c r="M140" s="226" t="s">
        <v>1</v>
      </c>
      <c r="N140" s="227" t="s">
        <v>45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157</v>
      </c>
      <c r="AT140" s="230" t="s">
        <v>153</v>
      </c>
      <c r="AU140" s="230" t="s">
        <v>90</v>
      </c>
      <c r="AY140" s="17" t="s">
        <v>150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88</v>
      </c>
      <c r="BK140" s="231">
        <f>ROUND(I140*H140,2)</f>
        <v>0</v>
      </c>
      <c r="BL140" s="17" t="s">
        <v>157</v>
      </c>
      <c r="BM140" s="230" t="s">
        <v>177</v>
      </c>
    </row>
    <row r="141" spans="1:47" s="2" customFormat="1" ht="12">
      <c r="A141" s="38"/>
      <c r="B141" s="39"/>
      <c r="C141" s="40"/>
      <c r="D141" s="232" t="s">
        <v>159</v>
      </c>
      <c r="E141" s="40"/>
      <c r="F141" s="233" t="s">
        <v>178</v>
      </c>
      <c r="G141" s="40"/>
      <c r="H141" s="40"/>
      <c r="I141" s="234"/>
      <c r="J141" s="40"/>
      <c r="K141" s="40"/>
      <c r="L141" s="44"/>
      <c r="M141" s="235"/>
      <c r="N141" s="23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65" s="2" customFormat="1" ht="33" customHeight="1">
      <c r="A142" s="38"/>
      <c r="B142" s="39"/>
      <c r="C142" s="219" t="s">
        <v>179</v>
      </c>
      <c r="D142" s="219" t="s">
        <v>153</v>
      </c>
      <c r="E142" s="220" t="s">
        <v>180</v>
      </c>
      <c r="F142" s="221" t="s">
        <v>181</v>
      </c>
      <c r="G142" s="222" t="s">
        <v>172</v>
      </c>
      <c r="H142" s="223">
        <v>10.224</v>
      </c>
      <c r="I142" s="224"/>
      <c r="J142" s="225">
        <f>ROUND(I142*H142,2)</f>
        <v>0</v>
      </c>
      <c r="K142" s="221" t="s">
        <v>182</v>
      </c>
      <c r="L142" s="44"/>
      <c r="M142" s="226" t="s">
        <v>1</v>
      </c>
      <c r="N142" s="227" t="s">
        <v>45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157</v>
      </c>
      <c r="AT142" s="230" t="s">
        <v>153</v>
      </c>
      <c r="AU142" s="230" t="s">
        <v>90</v>
      </c>
      <c r="AY142" s="17" t="s">
        <v>150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88</v>
      </c>
      <c r="BK142" s="231">
        <f>ROUND(I142*H142,2)</f>
        <v>0</v>
      </c>
      <c r="BL142" s="17" t="s">
        <v>157</v>
      </c>
      <c r="BM142" s="230" t="s">
        <v>183</v>
      </c>
    </row>
    <row r="143" spans="1:47" s="2" customFormat="1" ht="12">
      <c r="A143" s="38"/>
      <c r="B143" s="39"/>
      <c r="C143" s="40"/>
      <c r="D143" s="232" t="s">
        <v>159</v>
      </c>
      <c r="E143" s="40"/>
      <c r="F143" s="233" t="s">
        <v>184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159</v>
      </c>
      <c r="AU143" s="17" t="s">
        <v>90</v>
      </c>
    </row>
    <row r="144" spans="1:51" s="13" customFormat="1" ht="12">
      <c r="A144" s="13"/>
      <c r="B144" s="237"/>
      <c r="C144" s="238"/>
      <c r="D144" s="239" t="s">
        <v>161</v>
      </c>
      <c r="E144" s="240" t="s">
        <v>1</v>
      </c>
      <c r="F144" s="241" t="s">
        <v>185</v>
      </c>
      <c r="G144" s="238"/>
      <c r="H144" s="242">
        <v>10.224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161</v>
      </c>
      <c r="AU144" s="248" t="s">
        <v>90</v>
      </c>
      <c r="AV144" s="13" t="s">
        <v>90</v>
      </c>
      <c r="AW144" s="13" t="s">
        <v>33</v>
      </c>
      <c r="AX144" s="13" t="s">
        <v>88</v>
      </c>
      <c r="AY144" s="248" t="s">
        <v>150</v>
      </c>
    </row>
    <row r="145" spans="1:65" s="2" customFormat="1" ht="33" customHeight="1">
      <c r="A145" s="38"/>
      <c r="B145" s="39"/>
      <c r="C145" s="219" t="s">
        <v>186</v>
      </c>
      <c r="D145" s="219" t="s">
        <v>153</v>
      </c>
      <c r="E145" s="220" t="s">
        <v>187</v>
      </c>
      <c r="F145" s="221" t="s">
        <v>188</v>
      </c>
      <c r="G145" s="222" t="s">
        <v>172</v>
      </c>
      <c r="H145" s="223">
        <v>1.952</v>
      </c>
      <c r="I145" s="224"/>
      <c r="J145" s="225">
        <f>ROUND(I145*H145,2)</f>
        <v>0</v>
      </c>
      <c r="K145" s="221" t="s">
        <v>182</v>
      </c>
      <c r="L145" s="44"/>
      <c r="M145" s="226" t="s">
        <v>1</v>
      </c>
      <c r="N145" s="227" t="s">
        <v>45</v>
      </c>
      <c r="O145" s="91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157</v>
      </c>
      <c r="AT145" s="230" t="s">
        <v>153</v>
      </c>
      <c r="AU145" s="230" t="s">
        <v>90</v>
      </c>
      <c r="AY145" s="17" t="s">
        <v>150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88</v>
      </c>
      <c r="BK145" s="231">
        <f>ROUND(I145*H145,2)</f>
        <v>0</v>
      </c>
      <c r="BL145" s="17" t="s">
        <v>157</v>
      </c>
      <c r="BM145" s="230" t="s">
        <v>189</v>
      </c>
    </row>
    <row r="146" spans="1:47" s="2" customFormat="1" ht="12">
      <c r="A146" s="38"/>
      <c r="B146" s="39"/>
      <c r="C146" s="40"/>
      <c r="D146" s="232" t="s">
        <v>159</v>
      </c>
      <c r="E146" s="40"/>
      <c r="F146" s="233" t="s">
        <v>190</v>
      </c>
      <c r="G146" s="40"/>
      <c r="H146" s="40"/>
      <c r="I146" s="234"/>
      <c r="J146" s="40"/>
      <c r="K146" s="40"/>
      <c r="L146" s="44"/>
      <c r="M146" s="235"/>
      <c r="N146" s="23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159</v>
      </c>
      <c r="AU146" s="17" t="s">
        <v>90</v>
      </c>
    </row>
    <row r="147" spans="1:51" s="13" customFormat="1" ht="12">
      <c r="A147" s="13"/>
      <c r="B147" s="237"/>
      <c r="C147" s="238"/>
      <c r="D147" s="239" t="s">
        <v>161</v>
      </c>
      <c r="E147" s="240" t="s">
        <v>1</v>
      </c>
      <c r="F147" s="241" t="s">
        <v>191</v>
      </c>
      <c r="G147" s="238"/>
      <c r="H147" s="242">
        <v>1.952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161</v>
      </c>
      <c r="AU147" s="248" t="s">
        <v>90</v>
      </c>
      <c r="AV147" s="13" t="s">
        <v>90</v>
      </c>
      <c r="AW147" s="13" t="s">
        <v>33</v>
      </c>
      <c r="AX147" s="13" t="s">
        <v>88</v>
      </c>
      <c r="AY147" s="248" t="s">
        <v>150</v>
      </c>
    </row>
    <row r="148" spans="1:65" s="2" customFormat="1" ht="33" customHeight="1">
      <c r="A148" s="38"/>
      <c r="B148" s="39"/>
      <c r="C148" s="219" t="s">
        <v>192</v>
      </c>
      <c r="D148" s="219" t="s">
        <v>153</v>
      </c>
      <c r="E148" s="220" t="s">
        <v>193</v>
      </c>
      <c r="F148" s="221" t="s">
        <v>194</v>
      </c>
      <c r="G148" s="222" t="s">
        <v>172</v>
      </c>
      <c r="H148" s="223">
        <v>2.612</v>
      </c>
      <c r="I148" s="224"/>
      <c r="J148" s="225">
        <f>ROUND(I148*H148,2)</f>
        <v>0</v>
      </c>
      <c r="K148" s="221" t="s">
        <v>182</v>
      </c>
      <c r="L148" s="44"/>
      <c r="M148" s="226" t="s">
        <v>1</v>
      </c>
      <c r="N148" s="227" t="s">
        <v>45</v>
      </c>
      <c r="O148" s="91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0" t="s">
        <v>157</v>
      </c>
      <c r="AT148" s="230" t="s">
        <v>153</v>
      </c>
      <c r="AU148" s="230" t="s">
        <v>90</v>
      </c>
      <c r="AY148" s="17" t="s">
        <v>150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7" t="s">
        <v>88</v>
      </c>
      <c r="BK148" s="231">
        <f>ROUND(I148*H148,2)</f>
        <v>0</v>
      </c>
      <c r="BL148" s="17" t="s">
        <v>157</v>
      </c>
      <c r="BM148" s="230" t="s">
        <v>195</v>
      </c>
    </row>
    <row r="149" spans="1:47" s="2" customFormat="1" ht="12">
      <c r="A149" s="38"/>
      <c r="B149" s="39"/>
      <c r="C149" s="40"/>
      <c r="D149" s="232" t="s">
        <v>159</v>
      </c>
      <c r="E149" s="40"/>
      <c r="F149" s="233" t="s">
        <v>196</v>
      </c>
      <c r="G149" s="40"/>
      <c r="H149" s="40"/>
      <c r="I149" s="234"/>
      <c r="J149" s="40"/>
      <c r="K149" s="40"/>
      <c r="L149" s="44"/>
      <c r="M149" s="235"/>
      <c r="N149" s="236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159</v>
      </c>
      <c r="AU149" s="17" t="s">
        <v>90</v>
      </c>
    </row>
    <row r="150" spans="1:51" s="13" customFormat="1" ht="12">
      <c r="A150" s="13"/>
      <c r="B150" s="237"/>
      <c r="C150" s="238"/>
      <c r="D150" s="239" t="s">
        <v>161</v>
      </c>
      <c r="E150" s="240" t="s">
        <v>1</v>
      </c>
      <c r="F150" s="241" t="s">
        <v>197</v>
      </c>
      <c r="G150" s="238"/>
      <c r="H150" s="242">
        <v>2.612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161</v>
      </c>
      <c r="AU150" s="248" t="s">
        <v>90</v>
      </c>
      <c r="AV150" s="13" t="s">
        <v>90</v>
      </c>
      <c r="AW150" s="13" t="s">
        <v>33</v>
      </c>
      <c r="AX150" s="13" t="s">
        <v>88</v>
      </c>
      <c r="AY150" s="248" t="s">
        <v>150</v>
      </c>
    </row>
    <row r="151" spans="1:65" s="2" customFormat="1" ht="33" customHeight="1">
      <c r="A151" s="38"/>
      <c r="B151" s="39"/>
      <c r="C151" s="219" t="s">
        <v>198</v>
      </c>
      <c r="D151" s="219" t="s">
        <v>153</v>
      </c>
      <c r="E151" s="220" t="s">
        <v>199</v>
      </c>
      <c r="F151" s="221" t="s">
        <v>200</v>
      </c>
      <c r="G151" s="222" t="s">
        <v>172</v>
      </c>
      <c r="H151" s="223">
        <v>1.269</v>
      </c>
      <c r="I151" s="224"/>
      <c r="J151" s="225">
        <f>ROUND(I151*H151,2)</f>
        <v>0</v>
      </c>
      <c r="K151" s="221" t="s">
        <v>201</v>
      </c>
      <c r="L151" s="44"/>
      <c r="M151" s="226" t="s">
        <v>1</v>
      </c>
      <c r="N151" s="227" t="s">
        <v>45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157</v>
      </c>
      <c r="AT151" s="230" t="s">
        <v>153</v>
      </c>
      <c r="AU151" s="230" t="s">
        <v>90</v>
      </c>
      <c r="AY151" s="17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88</v>
      </c>
      <c r="BK151" s="231">
        <f>ROUND(I151*H151,2)</f>
        <v>0</v>
      </c>
      <c r="BL151" s="17" t="s">
        <v>157</v>
      </c>
      <c r="BM151" s="230" t="s">
        <v>202</v>
      </c>
    </row>
    <row r="152" spans="1:47" s="2" customFormat="1" ht="12">
      <c r="A152" s="38"/>
      <c r="B152" s="39"/>
      <c r="C152" s="40"/>
      <c r="D152" s="232" t="s">
        <v>159</v>
      </c>
      <c r="E152" s="40"/>
      <c r="F152" s="233" t="s">
        <v>203</v>
      </c>
      <c r="G152" s="40"/>
      <c r="H152" s="40"/>
      <c r="I152" s="234"/>
      <c r="J152" s="40"/>
      <c r="K152" s="40"/>
      <c r="L152" s="44"/>
      <c r="M152" s="235"/>
      <c r="N152" s="23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90</v>
      </c>
    </row>
    <row r="153" spans="1:51" s="13" customFormat="1" ht="12">
      <c r="A153" s="13"/>
      <c r="B153" s="237"/>
      <c r="C153" s="238"/>
      <c r="D153" s="239" t="s">
        <v>161</v>
      </c>
      <c r="E153" s="240" t="s">
        <v>1</v>
      </c>
      <c r="F153" s="241" t="s">
        <v>204</v>
      </c>
      <c r="G153" s="238"/>
      <c r="H153" s="242">
        <v>1.269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161</v>
      </c>
      <c r="AU153" s="248" t="s">
        <v>90</v>
      </c>
      <c r="AV153" s="13" t="s">
        <v>90</v>
      </c>
      <c r="AW153" s="13" t="s">
        <v>33</v>
      </c>
      <c r="AX153" s="13" t="s">
        <v>88</v>
      </c>
      <c r="AY153" s="248" t="s">
        <v>150</v>
      </c>
    </row>
    <row r="154" spans="1:63" s="12" customFormat="1" ht="25.9" customHeight="1">
      <c r="A154" s="12"/>
      <c r="B154" s="203"/>
      <c r="C154" s="204"/>
      <c r="D154" s="205" t="s">
        <v>79</v>
      </c>
      <c r="E154" s="206" t="s">
        <v>205</v>
      </c>
      <c r="F154" s="206" t="s">
        <v>206</v>
      </c>
      <c r="G154" s="204"/>
      <c r="H154" s="204"/>
      <c r="I154" s="207"/>
      <c r="J154" s="208">
        <f>BK154</f>
        <v>0</v>
      </c>
      <c r="K154" s="204"/>
      <c r="L154" s="209"/>
      <c r="M154" s="210"/>
      <c r="N154" s="211"/>
      <c r="O154" s="211"/>
      <c r="P154" s="212">
        <f>P155+P164+P174+P178+P189+P193+P212+P222+P226</f>
        <v>0</v>
      </c>
      <c r="Q154" s="211"/>
      <c r="R154" s="212">
        <f>R155+R164+R174+R178+R189+R193+R212+R222+R226</f>
        <v>0</v>
      </c>
      <c r="S154" s="211"/>
      <c r="T154" s="213">
        <f>T155+T164+T174+T178+T189+T193+T212+T222+T226</f>
        <v>16.05738909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90</v>
      </c>
      <c r="AT154" s="215" t="s">
        <v>79</v>
      </c>
      <c r="AU154" s="215" t="s">
        <v>80</v>
      </c>
      <c r="AY154" s="214" t="s">
        <v>150</v>
      </c>
      <c r="BK154" s="216">
        <f>BK155+BK164+BK174+BK178+BK189+BK193+BK212+BK222+BK226</f>
        <v>0</v>
      </c>
    </row>
    <row r="155" spans="1:63" s="12" customFormat="1" ht="22.8" customHeight="1">
      <c r="A155" s="12"/>
      <c r="B155" s="203"/>
      <c r="C155" s="204"/>
      <c r="D155" s="205" t="s">
        <v>79</v>
      </c>
      <c r="E155" s="217" t="s">
        <v>207</v>
      </c>
      <c r="F155" s="217" t="s">
        <v>208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SUM(P156:P163)</f>
        <v>0</v>
      </c>
      <c r="Q155" s="211"/>
      <c r="R155" s="212">
        <f>SUM(R156:R163)</f>
        <v>0</v>
      </c>
      <c r="S155" s="211"/>
      <c r="T155" s="213">
        <f>SUM(T156:T163)</f>
        <v>0.23541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90</v>
      </c>
      <c r="AT155" s="215" t="s">
        <v>79</v>
      </c>
      <c r="AU155" s="215" t="s">
        <v>88</v>
      </c>
      <c r="AY155" s="214" t="s">
        <v>150</v>
      </c>
      <c r="BK155" s="216">
        <f>SUM(BK156:BK163)</f>
        <v>0</v>
      </c>
    </row>
    <row r="156" spans="1:65" s="2" customFormat="1" ht="16.5" customHeight="1">
      <c r="A156" s="38"/>
      <c r="B156" s="39"/>
      <c r="C156" s="219" t="s">
        <v>151</v>
      </c>
      <c r="D156" s="219" t="s">
        <v>153</v>
      </c>
      <c r="E156" s="220" t="s">
        <v>209</v>
      </c>
      <c r="F156" s="221" t="s">
        <v>210</v>
      </c>
      <c r="G156" s="222" t="s">
        <v>102</v>
      </c>
      <c r="H156" s="223">
        <v>59</v>
      </c>
      <c r="I156" s="224"/>
      <c r="J156" s="225">
        <f>ROUND(I156*H156,2)</f>
        <v>0</v>
      </c>
      <c r="K156" s="221" t="s">
        <v>1</v>
      </c>
      <c r="L156" s="44"/>
      <c r="M156" s="226" t="s">
        <v>1</v>
      </c>
      <c r="N156" s="227" t="s">
        <v>45</v>
      </c>
      <c r="O156" s="91"/>
      <c r="P156" s="228">
        <f>O156*H156</f>
        <v>0</v>
      </c>
      <c r="Q156" s="228">
        <v>0</v>
      </c>
      <c r="R156" s="228">
        <f>Q156*H156</f>
        <v>0</v>
      </c>
      <c r="S156" s="228">
        <v>0.00013</v>
      </c>
      <c r="T156" s="229">
        <f>S156*H156</f>
        <v>0.00767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211</v>
      </c>
      <c r="AT156" s="230" t="s">
        <v>153</v>
      </c>
      <c r="AU156" s="230" t="s">
        <v>90</v>
      </c>
      <c r="AY156" s="17" t="s">
        <v>150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88</v>
      </c>
      <c r="BK156" s="231">
        <f>ROUND(I156*H156,2)</f>
        <v>0</v>
      </c>
      <c r="BL156" s="17" t="s">
        <v>211</v>
      </c>
      <c r="BM156" s="230" t="s">
        <v>212</v>
      </c>
    </row>
    <row r="157" spans="1:51" s="13" customFormat="1" ht="12">
      <c r="A157" s="13"/>
      <c r="B157" s="237"/>
      <c r="C157" s="238"/>
      <c r="D157" s="239" t="s">
        <v>161</v>
      </c>
      <c r="E157" s="240" t="s">
        <v>1</v>
      </c>
      <c r="F157" s="241" t="s">
        <v>100</v>
      </c>
      <c r="G157" s="238"/>
      <c r="H157" s="242">
        <v>59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161</v>
      </c>
      <c r="AU157" s="248" t="s">
        <v>90</v>
      </c>
      <c r="AV157" s="13" t="s">
        <v>90</v>
      </c>
      <c r="AW157" s="13" t="s">
        <v>33</v>
      </c>
      <c r="AX157" s="13" t="s">
        <v>88</v>
      </c>
      <c r="AY157" s="248" t="s">
        <v>150</v>
      </c>
    </row>
    <row r="158" spans="1:65" s="2" customFormat="1" ht="24.15" customHeight="1">
      <c r="A158" s="38"/>
      <c r="B158" s="39"/>
      <c r="C158" s="219" t="s">
        <v>213</v>
      </c>
      <c r="D158" s="219" t="s">
        <v>153</v>
      </c>
      <c r="E158" s="220" t="s">
        <v>214</v>
      </c>
      <c r="F158" s="221" t="s">
        <v>215</v>
      </c>
      <c r="G158" s="222" t="s">
        <v>102</v>
      </c>
      <c r="H158" s="223">
        <v>59</v>
      </c>
      <c r="I158" s="224"/>
      <c r="J158" s="225">
        <f>ROUND(I158*H158,2)</f>
        <v>0</v>
      </c>
      <c r="K158" s="221" t="s">
        <v>182</v>
      </c>
      <c r="L158" s="44"/>
      <c r="M158" s="226" t="s">
        <v>1</v>
      </c>
      <c r="N158" s="227" t="s">
        <v>45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0.00066</v>
      </c>
      <c r="T158" s="229">
        <f>S158*H158</f>
        <v>0.03894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211</v>
      </c>
      <c r="AT158" s="230" t="s">
        <v>153</v>
      </c>
      <c r="AU158" s="230" t="s">
        <v>90</v>
      </c>
      <c r="AY158" s="17" t="s">
        <v>150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88</v>
      </c>
      <c r="BK158" s="231">
        <f>ROUND(I158*H158,2)</f>
        <v>0</v>
      </c>
      <c r="BL158" s="17" t="s">
        <v>211</v>
      </c>
      <c r="BM158" s="230" t="s">
        <v>216</v>
      </c>
    </row>
    <row r="159" spans="1:47" s="2" customFormat="1" ht="12">
      <c r="A159" s="38"/>
      <c r="B159" s="39"/>
      <c r="C159" s="40"/>
      <c r="D159" s="232" t="s">
        <v>159</v>
      </c>
      <c r="E159" s="40"/>
      <c r="F159" s="233" t="s">
        <v>217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159</v>
      </c>
      <c r="AU159" s="17" t="s">
        <v>90</v>
      </c>
    </row>
    <row r="160" spans="1:51" s="13" customFormat="1" ht="12">
      <c r="A160" s="13"/>
      <c r="B160" s="237"/>
      <c r="C160" s="238"/>
      <c r="D160" s="239" t="s">
        <v>161</v>
      </c>
      <c r="E160" s="240" t="s">
        <v>1</v>
      </c>
      <c r="F160" s="241" t="s">
        <v>100</v>
      </c>
      <c r="G160" s="238"/>
      <c r="H160" s="242">
        <v>59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161</v>
      </c>
      <c r="AU160" s="248" t="s">
        <v>90</v>
      </c>
      <c r="AV160" s="13" t="s">
        <v>90</v>
      </c>
      <c r="AW160" s="13" t="s">
        <v>33</v>
      </c>
      <c r="AX160" s="13" t="s">
        <v>88</v>
      </c>
      <c r="AY160" s="248" t="s">
        <v>150</v>
      </c>
    </row>
    <row r="161" spans="1:65" s="2" customFormat="1" ht="24.15" customHeight="1">
      <c r="A161" s="38"/>
      <c r="B161" s="39"/>
      <c r="C161" s="219" t="s">
        <v>218</v>
      </c>
      <c r="D161" s="219" t="s">
        <v>153</v>
      </c>
      <c r="E161" s="220" t="s">
        <v>219</v>
      </c>
      <c r="F161" s="221" t="s">
        <v>220</v>
      </c>
      <c r="G161" s="222" t="s">
        <v>102</v>
      </c>
      <c r="H161" s="223">
        <v>59</v>
      </c>
      <c r="I161" s="224"/>
      <c r="J161" s="225">
        <f>ROUND(I161*H161,2)</f>
        <v>0</v>
      </c>
      <c r="K161" s="221" t="s">
        <v>182</v>
      </c>
      <c r="L161" s="44"/>
      <c r="M161" s="226" t="s">
        <v>1</v>
      </c>
      <c r="N161" s="227" t="s">
        <v>45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0.0032</v>
      </c>
      <c r="T161" s="229">
        <f>S161*H161</f>
        <v>0.1888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211</v>
      </c>
      <c r="AT161" s="230" t="s">
        <v>153</v>
      </c>
      <c r="AU161" s="230" t="s">
        <v>90</v>
      </c>
      <c r="AY161" s="17" t="s">
        <v>150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88</v>
      </c>
      <c r="BK161" s="231">
        <f>ROUND(I161*H161,2)</f>
        <v>0</v>
      </c>
      <c r="BL161" s="17" t="s">
        <v>211</v>
      </c>
      <c r="BM161" s="230" t="s">
        <v>221</v>
      </c>
    </row>
    <row r="162" spans="1:47" s="2" customFormat="1" ht="12">
      <c r="A162" s="38"/>
      <c r="B162" s="39"/>
      <c r="C162" s="40"/>
      <c r="D162" s="232" t="s">
        <v>159</v>
      </c>
      <c r="E162" s="40"/>
      <c r="F162" s="233" t="s">
        <v>222</v>
      </c>
      <c r="G162" s="40"/>
      <c r="H162" s="40"/>
      <c r="I162" s="234"/>
      <c r="J162" s="40"/>
      <c r="K162" s="40"/>
      <c r="L162" s="44"/>
      <c r="M162" s="235"/>
      <c r="N162" s="236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159</v>
      </c>
      <c r="AU162" s="17" t="s">
        <v>90</v>
      </c>
    </row>
    <row r="163" spans="1:51" s="13" customFormat="1" ht="12">
      <c r="A163" s="13"/>
      <c r="B163" s="237"/>
      <c r="C163" s="238"/>
      <c r="D163" s="239" t="s">
        <v>161</v>
      </c>
      <c r="E163" s="240" t="s">
        <v>1</v>
      </c>
      <c r="F163" s="241" t="s">
        <v>100</v>
      </c>
      <c r="G163" s="238"/>
      <c r="H163" s="242">
        <v>59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161</v>
      </c>
      <c r="AU163" s="248" t="s">
        <v>90</v>
      </c>
      <c r="AV163" s="13" t="s">
        <v>90</v>
      </c>
      <c r="AW163" s="13" t="s">
        <v>33</v>
      </c>
      <c r="AX163" s="13" t="s">
        <v>88</v>
      </c>
      <c r="AY163" s="248" t="s">
        <v>150</v>
      </c>
    </row>
    <row r="164" spans="1:63" s="12" customFormat="1" ht="22.8" customHeight="1">
      <c r="A164" s="12"/>
      <c r="B164" s="203"/>
      <c r="C164" s="204"/>
      <c r="D164" s="205" t="s">
        <v>79</v>
      </c>
      <c r="E164" s="217" t="s">
        <v>223</v>
      </c>
      <c r="F164" s="217" t="s">
        <v>224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SUM(P165:P173)</f>
        <v>0</v>
      </c>
      <c r="Q164" s="211"/>
      <c r="R164" s="212">
        <f>SUM(R165:R173)</f>
        <v>0</v>
      </c>
      <c r="S164" s="211"/>
      <c r="T164" s="213">
        <f>SUM(T165:T173)</f>
        <v>1.26938875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90</v>
      </c>
      <c r="AT164" s="215" t="s">
        <v>79</v>
      </c>
      <c r="AU164" s="215" t="s">
        <v>88</v>
      </c>
      <c r="AY164" s="214" t="s">
        <v>150</v>
      </c>
      <c r="BK164" s="216">
        <f>SUM(BK165:BK173)</f>
        <v>0</v>
      </c>
    </row>
    <row r="165" spans="1:65" s="2" customFormat="1" ht="33" customHeight="1">
      <c r="A165" s="38"/>
      <c r="B165" s="39"/>
      <c r="C165" s="219" t="s">
        <v>8</v>
      </c>
      <c r="D165" s="219" t="s">
        <v>153</v>
      </c>
      <c r="E165" s="220" t="s">
        <v>225</v>
      </c>
      <c r="F165" s="221" t="s">
        <v>226</v>
      </c>
      <c r="G165" s="222" t="s">
        <v>102</v>
      </c>
      <c r="H165" s="223">
        <v>174.145</v>
      </c>
      <c r="I165" s="224"/>
      <c r="J165" s="225">
        <f>ROUND(I165*H165,2)</f>
        <v>0</v>
      </c>
      <c r="K165" s="221" t="s">
        <v>156</v>
      </c>
      <c r="L165" s="44"/>
      <c r="M165" s="226" t="s">
        <v>1</v>
      </c>
      <c r="N165" s="227" t="s">
        <v>45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0.00525</v>
      </c>
      <c r="T165" s="229">
        <f>S165*H165</f>
        <v>0.9142612500000001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211</v>
      </c>
      <c r="AT165" s="230" t="s">
        <v>153</v>
      </c>
      <c r="AU165" s="230" t="s">
        <v>90</v>
      </c>
      <c r="AY165" s="17" t="s">
        <v>150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88</v>
      </c>
      <c r="BK165" s="231">
        <f>ROUND(I165*H165,2)</f>
        <v>0</v>
      </c>
      <c r="BL165" s="17" t="s">
        <v>211</v>
      </c>
      <c r="BM165" s="230" t="s">
        <v>227</v>
      </c>
    </row>
    <row r="166" spans="1:47" s="2" customFormat="1" ht="12">
      <c r="A166" s="38"/>
      <c r="B166" s="39"/>
      <c r="C166" s="40"/>
      <c r="D166" s="232" t="s">
        <v>159</v>
      </c>
      <c r="E166" s="40"/>
      <c r="F166" s="233" t="s">
        <v>228</v>
      </c>
      <c r="G166" s="40"/>
      <c r="H166" s="40"/>
      <c r="I166" s="234"/>
      <c r="J166" s="40"/>
      <c r="K166" s="40"/>
      <c r="L166" s="44"/>
      <c r="M166" s="235"/>
      <c r="N166" s="23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90</v>
      </c>
    </row>
    <row r="167" spans="1:51" s="13" customFormat="1" ht="12">
      <c r="A167" s="13"/>
      <c r="B167" s="237"/>
      <c r="C167" s="238"/>
      <c r="D167" s="239" t="s">
        <v>161</v>
      </c>
      <c r="E167" s="240" t="s">
        <v>1</v>
      </c>
      <c r="F167" s="241" t="s">
        <v>105</v>
      </c>
      <c r="G167" s="238"/>
      <c r="H167" s="242">
        <v>174.145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161</v>
      </c>
      <c r="AU167" s="248" t="s">
        <v>90</v>
      </c>
      <c r="AV167" s="13" t="s">
        <v>90</v>
      </c>
      <c r="AW167" s="13" t="s">
        <v>33</v>
      </c>
      <c r="AX167" s="13" t="s">
        <v>88</v>
      </c>
      <c r="AY167" s="248" t="s">
        <v>150</v>
      </c>
    </row>
    <row r="168" spans="1:65" s="2" customFormat="1" ht="24.15" customHeight="1">
      <c r="A168" s="38"/>
      <c r="B168" s="39"/>
      <c r="C168" s="219" t="s">
        <v>229</v>
      </c>
      <c r="D168" s="219" t="s">
        <v>153</v>
      </c>
      <c r="E168" s="220" t="s">
        <v>230</v>
      </c>
      <c r="F168" s="221" t="s">
        <v>231</v>
      </c>
      <c r="G168" s="222" t="s">
        <v>102</v>
      </c>
      <c r="H168" s="223">
        <v>16.485</v>
      </c>
      <c r="I168" s="224"/>
      <c r="J168" s="225">
        <f>ROUND(I168*H168,2)</f>
        <v>0</v>
      </c>
      <c r="K168" s="221" t="s">
        <v>156</v>
      </c>
      <c r="L168" s="44"/>
      <c r="M168" s="226" t="s">
        <v>1</v>
      </c>
      <c r="N168" s="227" t="s">
        <v>45</v>
      </c>
      <c r="O168" s="91"/>
      <c r="P168" s="228">
        <f>O168*H168</f>
        <v>0</v>
      </c>
      <c r="Q168" s="228">
        <v>0</v>
      </c>
      <c r="R168" s="228">
        <f>Q168*H168</f>
        <v>0</v>
      </c>
      <c r="S168" s="228">
        <v>0.0015</v>
      </c>
      <c r="T168" s="229">
        <f>S168*H168</f>
        <v>0.0247275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211</v>
      </c>
      <c r="AT168" s="230" t="s">
        <v>153</v>
      </c>
      <c r="AU168" s="230" t="s">
        <v>90</v>
      </c>
      <c r="AY168" s="17" t="s">
        <v>150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88</v>
      </c>
      <c r="BK168" s="231">
        <f>ROUND(I168*H168,2)</f>
        <v>0</v>
      </c>
      <c r="BL168" s="17" t="s">
        <v>211</v>
      </c>
      <c r="BM168" s="230" t="s">
        <v>232</v>
      </c>
    </row>
    <row r="169" spans="1:47" s="2" customFormat="1" ht="12">
      <c r="A169" s="38"/>
      <c r="B169" s="39"/>
      <c r="C169" s="40"/>
      <c r="D169" s="232" t="s">
        <v>159</v>
      </c>
      <c r="E169" s="40"/>
      <c r="F169" s="233" t="s">
        <v>233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159</v>
      </c>
      <c r="AU169" s="17" t="s">
        <v>90</v>
      </c>
    </row>
    <row r="170" spans="1:51" s="13" customFormat="1" ht="12">
      <c r="A170" s="13"/>
      <c r="B170" s="237"/>
      <c r="C170" s="238"/>
      <c r="D170" s="239" t="s">
        <v>161</v>
      </c>
      <c r="E170" s="240" t="s">
        <v>1</v>
      </c>
      <c r="F170" s="241" t="s">
        <v>109</v>
      </c>
      <c r="G170" s="238"/>
      <c r="H170" s="242">
        <v>16.485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161</v>
      </c>
      <c r="AU170" s="248" t="s">
        <v>90</v>
      </c>
      <c r="AV170" s="13" t="s">
        <v>90</v>
      </c>
      <c r="AW170" s="13" t="s">
        <v>33</v>
      </c>
      <c r="AX170" s="13" t="s">
        <v>88</v>
      </c>
      <c r="AY170" s="248" t="s">
        <v>150</v>
      </c>
    </row>
    <row r="171" spans="1:65" s="2" customFormat="1" ht="33" customHeight="1">
      <c r="A171" s="38"/>
      <c r="B171" s="39"/>
      <c r="C171" s="219" t="s">
        <v>234</v>
      </c>
      <c r="D171" s="219" t="s">
        <v>153</v>
      </c>
      <c r="E171" s="220" t="s">
        <v>235</v>
      </c>
      <c r="F171" s="221" t="s">
        <v>236</v>
      </c>
      <c r="G171" s="222" t="s">
        <v>102</v>
      </c>
      <c r="H171" s="223">
        <v>59</v>
      </c>
      <c r="I171" s="224"/>
      <c r="J171" s="225">
        <f>ROUND(I171*H171,2)</f>
        <v>0</v>
      </c>
      <c r="K171" s="221" t="s">
        <v>156</v>
      </c>
      <c r="L171" s="44"/>
      <c r="M171" s="226" t="s">
        <v>1</v>
      </c>
      <c r="N171" s="227" t="s">
        <v>45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0.0056</v>
      </c>
      <c r="T171" s="229">
        <f>S171*H171</f>
        <v>0.33039999999999997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211</v>
      </c>
      <c r="AT171" s="230" t="s">
        <v>153</v>
      </c>
      <c r="AU171" s="230" t="s">
        <v>90</v>
      </c>
      <c r="AY171" s="17" t="s">
        <v>150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88</v>
      </c>
      <c r="BK171" s="231">
        <f>ROUND(I171*H171,2)</f>
        <v>0</v>
      </c>
      <c r="BL171" s="17" t="s">
        <v>211</v>
      </c>
      <c r="BM171" s="230" t="s">
        <v>237</v>
      </c>
    </row>
    <row r="172" spans="1:47" s="2" customFormat="1" ht="12">
      <c r="A172" s="38"/>
      <c r="B172" s="39"/>
      <c r="C172" s="40"/>
      <c r="D172" s="232" t="s">
        <v>159</v>
      </c>
      <c r="E172" s="40"/>
      <c r="F172" s="233" t="s">
        <v>238</v>
      </c>
      <c r="G172" s="40"/>
      <c r="H172" s="40"/>
      <c r="I172" s="234"/>
      <c r="J172" s="40"/>
      <c r="K172" s="40"/>
      <c r="L172" s="44"/>
      <c r="M172" s="235"/>
      <c r="N172" s="23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159</v>
      </c>
      <c r="AU172" s="17" t="s">
        <v>90</v>
      </c>
    </row>
    <row r="173" spans="1:51" s="13" customFormat="1" ht="12">
      <c r="A173" s="13"/>
      <c r="B173" s="237"/>
      <c r="C173" s="238"/>
      <c r="D173" s="239" t="s">
        <v>161</v>
      </c>
      <c r="E173" s="240" t="s">
        <v>1</v>
      </c>
      <c r="F173" s="241" t="s">
        <v>100</v>
      </c>
      <c r="G173" s="238"/>
      <c r="H173" s="242">
        <v>59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161</v>
      </c>
      <c r="AU173" s="248" t="s">
        <v>90</v>
      </c>
      <c r="AV173" s="13" t="s">
        <v>90</v>
      </c>
      <c r="AW173" s="13" t="s">
        <v>33</v>
      </c>
      <c r="AX173" s="13" t="s">
        <v>88</v>
      </c>
      <c r="AY173" s="248" t="s">
        <v>150</v>
      </c>
    </row>
    <row r="174" spans="1:63" s="12" customFormat="1" ht="22.8" customHeight="1">
      <c r="A174" s="12"/>
      <c r="B174" s="203"/>
      <c r="C174" s="204"/>
      <c r="D174" s="205" t="s">
        <v>79</v>
      </c>
      <c r="E174" s="217" t="s">
        <v>239</v>
      </c>
      <c r="F174" s="217" t="s">
        <v>240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SUM(P175:P177)</f>
        <v>0</v>
      </c>
      <c r="Q174" s="211"/>
      <c r="R174" s="212">
        <f>SUM(R175:R177)</f>
        <v>0</v>
      </c>
      <c r="S174" s="211"/>
      <c r="T174" s="213">
        <f>SUM(T175:T177)</f>
        <v>0.05115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90</v>
      </c>
      <c r="AT174" s="215" t="s">
        <v>79</v>
      </c>
      <c r="AU174" s="215" t="s">
        <v>88</v>
      </c>
      <c r="AY174" s="214" t="s">
        <v>150</v>
      </c>
      <c r="BK174" s="216">
        <f>SUM(BK175:BK177)</f>
        <v>0</v>
      </c>
    </row>
    <row r="175" spans="1:65" s="2" customFormat="1" ht="16.5" customHeight="1">
      <c r="A175" s="38"/>
      <c r="B175" s="39"/>
      <c r="C175" s="219" t="s">
        <v>241</v>
      </c>
      <c r="D175" s="219" t="s">
        <v>153</v>
      </c>
      <c r="E175" s="220" t="s">
        <v>242</v>
      </c>
      <c r="F175" s="221" t="s">
        <v>243</v>
      </c>
      <c r="G175" s="222" t="s">
        <v>244</v>
      </c>
      <c r="H175" s="223">
        <v>3</v>
      </c>
      <c r="I175" s="224"/>
      <c r="J175" s="225">
        <f>ROUND(I175*H175,2)</f>
        <v>0</v>
      </c>
      <c r="K175" s="221" t="s">
        <v>182</v>
      </c>
      <c r="L175" s="44"/>
      <c r="M175" s="226" t="s">
        <v>1</v>
      </c>
      <c r="N175" s="227" t="s">
        <v>45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0.01705</v>
      </c>
      <c r="T175" s="229">
        <f>S175*H175</f>
        <v>0.05115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211</v>
      </c>
      <c r="AT175" s="230" t="s">
        <v>153</v>
      </c>
      <c r="AU175" s="230" t="s">
        <v>90</v>
      </c>
      <c r="AY175" s="17" t="s">
        <v>150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88</v>
      </c>
      <c r="BK175" s="231">
        <f>ROUND(I175*H175,2)</f>
        <v>0</v>
      </c>
      <c r="BL175" s="17" t="s">
        <v>211</v>
      </c>
      <c r="BM175" s="230" t="s">
        <v>245</v>
      </c>
    </row>
    <row r="176" spans="1:47" s="2" customFormat="1" ht="12">
      <c r="A176" s="38"/>
      <c r="B176" s="39"/>
      <c r="C176" s="40"/>
      <c r="D176" s="232" t="s">
        <v>159</v>
      </c>
      <c r="E176" s="40"/>
      <c r="F176" s="233" t="s">
        <v>246</v>
      </c>
      <c r="G176" s="40"/>
      <c r="H176" s="40"/>
      <c r="I176" s="234"/>
      <c r="J176" s="40"/>
      <c r="K176" s="40"/>
      <c r="L176" s="44"/>
      <c r="M176" s="235"/>
      <c r="N176" s="236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159</v>
      </c>
      <c r="AU176" s="17" t="s">
        <v>90</v>
      </c>
    </row>
    <row r="177" spans="1:51" s="13" customFormat="1" ht="12">
      <c r="A177" s="13"/>
      <c r="B177" s="237"/>
      <c r="C177" s="238"/>
      <c r="D177" s="239" t="s">
        <v>161</v>
      </c>
      <c r="E177" s="240" t="s">
        <v>1</v>
      </c>
      <c r="F177" s="241" t="s">
        <v>104</v>
      </c>
      <c r="G177" s="238"/>
      <c r="H177" s="242">
        <v>3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161</v>
      </c>
      <c r="AU177" s="248" t="s">
        <v>90</v>
      </c>
      <c r="AV177" s="13" t="s">
        <v>90</v>
      </c>
      <c r="AW177" s="13" t="s">
        <v>33</v>
      </c>
      <c r="AX177" s="13" t="s">
        <v>88</v>
      </c>
      <c r="AY177" s="248" t="s">
        <v>150</v>
      </c>
    </row>
    <row r="178" spans="1:63" s="12" customFormat="1" ht="22.8" customHeight="1">
      <c r="A178" s="12"/>
      <c r="B178" s="203"/>
      <c r="C178" s="204"/>
      <c r="D178" s="205" t="s">
        <v>79</v>
      </c>
      <c r="E178" s="217" t="s">
        <v>247</v>
      </c>
      <c r="F178" s="217" t="s">
        <v>248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SUM(P179:P188)</f>
        <v>0</v>
      </c>
      <c r="Q178" s="211"/>
      <c r="R178" s="212">
        <f>SUM(R179:R188)</f>
        <v>0</v>
      </c>
      <c r="S178" s="211"/>
      <c r="T178" s="213">
        <f>SUM(T179:T188)</f>
        <v>1.9519828000000001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90</v>
      </c>
      <c r="AT178" s="215" t="s">
        <v>79</v>
      </c>
      <c r="AU178" s="215" t="s">
        <v>88</v>
      </c>
      <c r="AY178" s="214" t="s">
        <v>150</v>
      </c>
      <c r="BK178" s="216">
        <f>SUM(BK179:BK188)</f>
        <v>0</v>
      </c>
    </row>
    <row r="179" spans="1:65" s="2" customFormat="1" ht="16.5" customHeight="1">
      <c r="A179" s="38"/>
      <c r="B179" s="39"/>
      <c r="C179" s="219" t="s">
        <v>211</v>
      </c>
      <c r="D179" s="219" t="s">
        <v>153</v>
      </c>
      <c r="E179" s="220" t="s">
        <v>249</v>
      </c>
      <c r="F179" s="221" t="s">
        <v>250</v>
      </c>
      <c r="G179" s="222" t="s">
        <v>102</v>
      </c>
      <c r="H179" s="223">
        <v>32.97</v>
      </c>
      <c r="I179" s="224"/>
      <c r="J179" s="225">
        <f>ROUND(I179*H179,2)</f>
        <v>0</v>
      </c>
      <c r="K179" s="221" t="s">
        <v>182</v>
      </c>
      <c r="L179" s="44"/>
      <c r="M179" s="226" t="s">
        <v>1</v>
      </c>
      <c r="N179" s="227" t="s">
        <v>45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0.015</v>
      </c>
      <c r="T179" s="229">
        <f>S179*H179</f>
        <v>0.49455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211</v>
      </c>
      <c r="AT179" s="230" t="s">
        <v>153</v>
      </c>
      <c r="AU179" s="230" t="s">
        <v>90</v>
      </c>
      <c r="AY179" s="17" t="s">
        <v>150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88</v>
      </c>
      <c r="BK179" s="231">
        <f>ROUND(I179*H179,2)</f>
        <v>0</v>
      </c>
      <c r="BL179" s="17" t="s">
        <v>211</v>
      </c>
      <c r="BM179" s="230" t="s">
        <v>251</v>
      </c>
    </row>
    <row r="180" spans="1:47" s="2" customFormat="1" ht="12">
      <c r="A180" s="38"/>
      <c r="B180" s="39"/>
      <c r="C180" s="40"/>
      <c r="D180" s="232" t="s">
        <v>159</v>
      </c>
      <c r="E180" s="40"/>
      <c r="F180" s="233" t="s">
        <v>252</v>
      </c>
      <c r="G180" s="40"/>
      <c r="H180" s="40"/>
      <c r="I180" s="234"/>
      <c r="J180" s="40"/>
      <c r="K180" s="40"/>
      <c r="L180" s="44"/>
      <c r="M180" s="235"/>
      <c r="N180" s="236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159</v>
      </c>
      <c r="AU180" s="17" t="s">
        <v>90</v>
      </c>
    </row>
    <row r="181" spans="1:51" s="13" customFormat="1" ht="12">
      <c r="A181" s="13"/>
      <c r="B181" s="237"/>
      <c r="C181" s="238"/>
      <c r="D181" s="239" t="s">
        <v>161</v>
      </c>
      <c r="E181" s="240" t="s">
        <v>1</v>
      </c>
      <c r="F181" s="241" t="s">
        <v>253</v>
      </c>
      <c r="G181" s="238"/>
      <c r="H181" s="242">
        <v>32.97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161</v>
      </c>
      <c r="AU181" s="248" t="s">
        <v>90</v>
      </c>
      <c r="AV181" s="13" t="s">
        <v>90</v>
      </c>
      <c r="AW181" s="13" t="s">
        <v>33</v>
      </c>
      <c r="AX181" s="13" t="s">
        <v>88</v>
      </c>
      <c r="AY181" s="248" t="s">
        <v>150</v>
      </c>
    </row>
    <row r="182" spans="1:65" s="2" customFormat="1" ht="24.15" customHeight="1">
      <c r="A182" s="38"/>
      <c r="B182" s="39"/>
      <c r="C182" s="219" t="s">
        <v>254</v>
      </c>
      <c r="D182" s="219" t="s">
        <v>153</v>
      </c>
      <c r="E182" s="220" t="s">
        <v>255</v>
      </c>
      <c r="F182" s="221" t="s">
        <v>256</v>
      </c>
      <c r="G182" s="222" t="s">
        <v>102</v>
      </c>
      <c r="H182" s="223">
        <v>199.538</v>
      </c>
      <c r="I182" s="224"/>
      <c r="J182" s="225">
        <f>ROUND(I182*H182,2)</f>
        <v>0</v>
      </c>
      <c r="K182" s="221" t="s">
        <v>182</v>
      </c>
      <c r="L182" s="44"/>
      <c r="M182" s="226" t="s">
        <v>1</v>
      </c>
      <c r="N182" s="227" t="s">
        <v>45</v>
      </c>
      <c r="O182" s="91"/>
      <c r="P182" s="228">
        <f>O182*H182</f>
        <v>0</v>
      </c>
      <c r="Q182" s="228">
        <v>0</v>
      </c>
      <c r="R182" s="228">
        <f>Q182*H182</f>
        <v>0</v>
      </c>
      <c r="S182" s="228">
        <v>0.005</v>
      </c>
      <c r="T182" s="229">
        <f>S182*H182</f>
        <v>0.9976900000000001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211</v>
      </c>
      <c r="AT182" s="230" t="s">
        <v>153</v>
      </c>
      <c r="AU182" s="230" t="s">
        <v>90</v>
      </c>
      <c r="AY182" s="17" t="s">
        <v>150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88</v>
      </c>
      <c r="BK182" s="231">
        <f>ROUND(I182*H182,2)</f>
        <v>0</v>
      </c>
      <c r="BL182" s="17" t="s">
        <v>211</v>
      </c>
      <c r="BM182" s="230" t="s">
        <v>257</v>
      </c>
    </row>
    <row r="183" spans="1:47" s="2" customFormat="1" ht="12">
      <c r="A183" s="38"/>
      <c r="B183" s="39"/>
      <c r="C183" s="40"/>
      <c r="D183" s="232" t="s">
        <v>159</v>
      </c>
      <c r="E183" s="40"/>
      <c r="F183" s="233" t="s">
        <v>258</v>
      </c>
      <c r="G183" s="40"/>
      <c r="H183" s="40"/>
      <c r="I183" s="234"/>
      <c r="J183" s="40"/>
      <c r="K183" s="40"/>
      <c r="L183" s="44"/>
      <c r="M183" s="235"/>
      <c r="N183" s="236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159</v>
      </c>
      <c r="AU183" s="17" t="s">
        <v>90</v>
      </c>
    </row>
    <row r="184" spans="1:51" s="13" customFormat="1" ht="12">
      <c r="A184" s="13"/>
      <c r="B184" s="237"/>
      <c r="C184" s="238"/>
      <c r="D184" s="239" t="s">
        <v>161</v>
      </c>
      <c r="E184" s="240" t="s">
        <v>1</v>
      </c>
      <c r="F184" s="241" t="s">
        <v>112</v>
      </c>
      <c r="G184" s="238"/>
      <c r="H184" s="242">
        <v>199.538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8" t="s">
        <v>161</v>
      </c>
      <c r="AU184" s="248" t="s">
        <v>90</v>
      </c>
      <c r="AV184" s="13" t="s">
        <v>90</v>
      </c>
      <c r="AW184" s="13" t="s">
        <v>33</v>
      </c>
      <c r="AX184" s="13" t="s">
        <v>88</v>
      </c>
      <c r="AY184" s="248" t="s">
        <v>150</v>
      </c>
    </row>
    <row r="185" spans="1:65" s="2" customFormat="1" ht="16.5" customHeight="1">
      <c r="A185" s="38"/>
      <c r="B185" s="39"/>
      <c r="C185" s="219" t="s">
        <v>259</v>
      </c>
      <c r="D185" s="219" t="s">
        <v>153</v>
      </c>
      <c r="E185" s="220" t="s">
        <v>260</v>
      </c>
      <c r="F185" s="221" t="s">
        <v>261</v>
      </c>
      <c r="G185" s="222" t="s">
        <v>102</v>
      </c>
      <c r="H185" s="223">
        <v>348.29</v>
      </c>
      <c r="I185" s="224"/>
      <c r="J185" s="225">
        <f>ROUND(I185*H185,2)</f>
        <v>0</v>
      </c>
      <c r="K185" s="221" t="s">
        <v>182</v>
      </c>
      <c r="L185" s="44"/>
      <c r="M185" s="226" t="s">
        <v>1</v>
      </c>
      <c r="N185" s="227" t="s">
        <v>45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0.00132</v>
      </c>
      <c r="T185" s="229">
        <f>S185*H185</f>
        <v>0.4597428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211</v>
      </c>
      <c r="AT185" s="230" t="s">
        <v>153</v>
      </c>
      <c r="AU185" s="230" t="s">
        <v>90</v>
      </c>
      <c r="AY185" s="17" t="s">
        <v>150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88</v>
      </c>
      <c r="BK185" s="231">
        <f>ROUND(I185*H185,2)</f>
        <v>0</v>
      </c>
      <c r="BL185" s="17" t="s">
        <v>211</v>
      </c>
      <c r="BM185" s="230" t="s">
        <v>262</v>
      </c>
    </row>
    <row r="186" spans="1:47" s="2" customFormat="1" ht="12">
      <c r="A186" s="38"/>
      <c r="B186" s="39"/>
      <c r="C186" s="40"/>
      <c r="D186" s="232" t="s">
        <v>159</v>
      </c>
      <c r="E186" s="40"/>
      <c r="F186" s="233" t="s">
        <v>263</v>
      </c>
      <c r="G186" s="40"/>
      <c r="H186" s="40"/>
      <c r="I186" s="234"/>
      <c r="J186" s="40"/>
      <c r="K186" s="40"/>
      <c r="L186" s="44"/>
      <c r="M186" s="235"/>
      <c r="N186" s="23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159</v>
      </c>
      <c r="AU186" s="17" t="s">
        <v>90</v>
      </c>
    </row>
    <row r="187" spans="1:51" s="14" customFormat="1" ht="12">
      <c r="A187" s="14"/>
      <c r="B187" s="249"/>
      <c r="C187" s="250"/>
      <c r="D187" s="239" t="s">
        <v>161</v>
      </c>
      <c r="E187" s="251" t="s">
        <v>1</v>
      </c>
      <c r="F187" s="252" t="s">
        <v>264</v>
      </c>
      <c r="G187" s="250"/>
      <c r="H187" s="251" t="s">
        <v>1</v>
      </c>
      <c r="I187" s="253"/>
      <c r="J187" s="250"/>
      <c r="K187" s="250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161</v>
      </c>
      <c r="AU187" s="258" t="s">
        <v>90</v>
      </c>
      <c r="AV187" s="14" t="s">
        <v>88</v>
      </c>
      <c r="AW187" s="14" t="s">
        <v>33</v>
      </c>
      <c r="AX187" s="14" t="s">
        <v>80</v>
      </c>
      <c r="AY187" s="258" t="s">
        <v>150</v>
      </c>
    </row>
    <row r="188" spans="1:51" s="13" customFormat="1" ht="12">
      <c r="A188" s="13"/>
      <c r="B188" s="237"/>
      <c r="C188" s="238"/>
      <c r="D188" s="239" t="s">
        <v>161</v>
      </c>
      <c r="E188" s="240" t="s">
        <v>1</v>
      </c>
      <c r="F188" s="241" t="s">
        <v>265</v>
      </c>
      <c r="G188" s="238"/>
      <c r="H188" s="242">
        <v>348.29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161</v>
      </c>
      <c r="AU188" s="248" t="s">
        <v>90</v>
      </c>
      <c r="AV188" s="13" t="s">
        <v>90</v>
      </c>
      <c r="AW188" s="13" t="s">
        <v>33</v>
      </c>
      <c r="AX188" s="13" t="s">
        <v>88</v>
      </c>
      <c r="AY188" s="248" t="s">
        <v>150</v>
      </c>
    </row>
    <row r="189" spans="1:63" s="12" customFormat="1" ht="22.8" customHeight="1">
      <c r="A189" s="12"/>
      <c r="B189" s="203"/>
      <c r="C189" s="204"/>
      <c r="D189" s="205" t="s">
        <v>79</v>
      </c>
      <c r="E189" s="217" t="s">
        <v>266</v>
      </c>
      <c r="F189" s="217" t="s">
        <v>267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SUM(P190:P192)</f>
        <v>0</v>
      </c>
      <c r="Q189" s="211"/>
      <c r="R189" s="212">
        <f>SUM(R190:R192)</f>
        <v>0</v>
      </c>
      <c r="S189" s="211"/>
      <c r="T189" s="213">
        <f>SUM(T190:T192)</f>
        <v>2.612175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90</v>
      </c>
      <c r="AT189" s="215" t="s">
        <v>79</v>
      </c>
      <c r="AU189" s="215" t="s">
        <v>88</v>
      </c>
      <c r="AY189" s="214" t="s">
        <v>150</v>
      </c>
      <c r="BK189" s="216">
        <f>SUM(BK190:BK192)</f>
        <v>0</v>
      </c>
    </row>
    <row r="190" spans="1:65" s="2" customFormat="1" ht="24.15" customHeight="1">
      <c r="A190" s="38"/>
      <c r="B190" s="39"/>
      <c r="C190" s="219" t="s">
        <v>268</v>
      </c>
      <c r="D190" s="219" t="s">
        <v>153</v>
      </c>
      <c r="E190" s="220" t="s">
        <v>269</v>
      </c>
      <c r="F190" s="221" t="s">
        <v>270</v>
      </c>
      <c r="G190" s="222" t="s">
        <v>102</v>
      </c>
      <c r="H190" s="223">
        <v>174.145</v>
      </c>
      <c r="I190" s="224"/>
      <c r="J190" s="225">
        <f>ROUND(I190*H190,2)</f>
        <v>0</v>
      </c>
      <c r="K190" s="221" t="s">
        <v>156</v>
      </c>
      <c r="L190" s="44"/>
      <c r="M190" s="226" t="s">
        <v>1</v>
      </c>
      <c r="N190" s="227" t="s">
        <v>45</v>
      </c>
      <c r="O190" s="91"/>
      <c r="P190" s="228">
        <f>O190*H190</f>
        <v>0</v>
      </c>
      <c r="Q190" s="228">
        <v>0</v>
      </c>
      <c r="R190" s="228">
        <f>Q190*H190</f>
        <v>0</v>
      </c>
      <c r="S190" s="228">
        <v>0.015</v>
      </c>
      <c r="T190" s="229">
        <f>S190*H190</f>
        <v>2.612175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0" t="s">
        <v>211</v>
      </c>
      <c r="AT190" s="230" t="s">
        <v>153</v>
      </c>
      <c r="AU190" s="230" t="s">
        <v>90</v>
      </c>
      <c r="AY190" s="17" t="s">
        <v>150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7" t="s">
        <v>88</v>
      </c>
      <c r="BK190" s="231">
        <f>ROUND(I190*H190,2)</f>
        <v>0</v>
      </c>
      <c r="BL190" s="17" t="s">
        <v>211</v>
      </c>
      <c r="BM190" s="230" t="s">
        <v>271</v>
      </c>
    </row>
    <row r="191" spans="1:47" s="2" customFormat="1" ht="12">
      <c r="A191" s="38"/>
      <c r="B191" s="39"/>
      <c r="C191" s="40"/>
      <c r="D191" s="232" t="s">
        <v>159</v>
      </c>
      <c r="E191" s="40"/>
      <c r="F191" s="233" t="s">
        <v>272</v>
      </c>
      <c r="G191" s="40"/>
      <c r="H191" s="40"/>
      <c r="I191" s="234"/>
      <c r="J191" s="40"/>
      <c r="K191" s="40"/>
      <c r="L191" s="44"/>
      <c r="M191" s="235"/>
      <c r="N191" s="236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159</v>
      </c>
      <c r="AU191" s="17" t="s">
        <v>90</v>
      </c>
    </row>
    <row r="192" spans="1:51" s="13" customFormat="1" ht="12">
      <c r="A192" s="13"/>
      <c r="B192" s="237"/>
      <c r="C192" s="238"/>
      <c r="D192" s="239" t="s">
        <v>161</v>
      </c>
      <c r="E192" s="240" t="s">
        <v>1</v>
      </c>
      <c r="F192" s="241" t="s">
        <v>105</v>
      </c>
      <c r="G192" s="238"/>
      <c r="H192" s="242">
        <v>174.145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161</v>
      </c>
      <c r="AU192" s="248" t="s">
        <v>90</v>
      </c>
      <c r="AV192" s="13" t="s">
        <v>90</v>
      </c>
      <c r="AW192" s="13" t="s">
        <v>33</v>
      </c>
      <c r="AX192" s="13" t="s">
        <v>88</v>
      </c>
      <c r="AY192" s="248" t="s">
        <v>150</v>
      </c>
    </row>
    <row r="193" spans="1:63" s="12" customFormat="1" ht="22.8" customHeight="1">
      <c r="A193" s="12"/>
      <c r="B193" s="203"/>
      <c r="C193" s="204"/>
      <c r="D193" s="205" t="s">
        <v>79</v>
      </c>
      <c r="E193" s="217" t="s">
        <v>273</v>
      </c>
      <c r="F193" s="217" t="s">
        <v>274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SUM(P194:P211)</f>
        <v>0</v>
      </c>
      <c r="Q193" s="211"/>
      <c r="R193" s="212">
        <f>SUM(R194:R211)</f>
        <v>0</v>
      </c>
      <c r="S193" s="211"/>
      <c r="T193" s="213">
        <f>SUM(T194:T211)</f>
        <v>0.3360597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90</v>
      </c>
      <c r="AT193" s="215" t="s">
        <v>79</v>
      </c>
      <c r="AU193" s="215" t="s">
        <v>88</v>
      </c>
      <c r="AY193" s="214" t="s">
        <v>150</v>
      </c>
      <c r="BK193" s="216">
        <f>SUM(BK194:BK211)</f>
        <v>0</v>
      </c>
    </row>
    <row r="194" spans="1:65" s="2" customFormat="1" ht="16.5" customHeight="1">
      <c r="A194" s="38"/>
      <c r="B194" s="39"/>
      <c r="C194" s="219" t="s">
        <v>275</v>
      </c>
      <c r="D194" s="219" t="s">
        <v>153</v>
      </c>
      <c r="E194" s="220" t="s">
        <v>276</v>
      </c>
      <c r="F194" s="221" t="s">
        <v>277</v>
      </c>
      <c r="G194" s="222" t="s">
        <v>102</v>
      </c>
      <c r="H194" s="223">
        <v>16.485</v>
      </c>
      <c r="I194" s="224"/>
      <c r="J194" s="225">
        <f>ROUND(I194*H194,2)</f>
        <v>0</v>
      </c>
      <c r="K194" s="221" t="s">
        <v>156</v>
      </c>
      <c r="L194" s="44"/>
      <c r="M194" s="226" t="s">
        <v>1</v>
      </c>
      <c r="N194" s="227" t="s">
        <v>45</v>
      </c>
      <c r="O194" s="91"/>
      <c r="P194" s="228">
        <f>O194*H194</f>
        <v>0</v>
      </c>
      <c r="Q194" s="228">
        <v>0</v>
      </c>
      <c r="R194" s="228">
        <f>Q194*H194</f>
        <v>0</v>
      </c>
      <c r="S194" s="228">
        <v>0.00594</v>
      </c>
      <c r="T194" s="229">
        <f>S194*H194</f>
        <v>0.09792089999999999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211</v>
      </c>
      <c r="AT194" s="230" t="s">
        <v>153</v>
      </c>
      <c r="AU194" s="230" t="s">
        <v>90</v>
      </c>
      <c r="AY194" s="17" t="s">
        <v>150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88</v>
      </c>
      <c r="BK194" s="231">
        <f>ROUND(I194*H194,2)</f>
        <v>0</v>
      </c>
      <c r="BL194" s="17" t="s">
        <v>211</v>
      </c>
      <c r="BM194" s="230" t="s">
        <v>278</v>
      </c>
    </row>
    <row r="195" spans="1:47" s="2" customFormat="1" ht="12">
      <c r="A195" s="38"/>
      <c r="B195" s="39"/>
      <c r="C195" s="40"/>
      <c r="D195" s="232" t="s">
        <v>159</v>
      </c>
      <c r="E195" s="40"/>
      <c r="F195" s="233" t="s">
        <v>279</v>
      </c>
      <c r="G195" s="40"/>
      <c r="H195" s="40"/>
      <c r="I195" s="234"/>
      <c r="J195" s="40"/>
      <c r="K195" s="40"/>
      <c r="L195" s="44"/>
      <c r="M195" s="235"/>
      <c r="N195" s="23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90</v>
      </c>
    </row>
    <row r="196" spans="1:51" s="13" customFormat="1" ht="12">
      <c r="A196" s="13"/>
      <c r="B196" s="237"/>
      <c r="C196" s="238"/>
      <c r="D196" s="239" t="s">
        <v>161</v>
      </c>
      <c r="E196" s="240" t="s">
        <v>1</v>
      </c>
      <c r="F196" s="241" t="s">
        <v>109</v>
      </c>
      <c r="G196" s="238"/>
      <c r="H196" s="242">
        <v>16.485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161</v>
      </c>
      <c r="AU196" s="248" t="s">
        <v>90</v>
      </c>
      <c r="AV196" s="13" t="s">
        <v>90</v>
      </c>
      <c r="AW196" s="13" t="s">
        <v>33</v>
      </c>
      <c r="AX196" s="13" t="s">
        <v>88</v>
      </c>
      <c r="AY196" s="248" t="s">
        <v>150</v>
      </c>
    </row>
    <row r="197" spans="1:65" s="2" customFormat="1" ht="16.5" customHeight="1">
      <c r="A197" s="38"/>
      <c r="B197" s="39"/>
      <c r="C197" s="219" t="s">
        <v>7</v>
      </c>
      <c r="D197" s="219" t="s">
        <v>153</v>
      </c>
      <c r="E197" s="220" t="s">
        <v>280</v>
      </c>
      <c r="F197" s="221" t="s">
        <v>281</v>
      </c>
      <c r="G197" s="222" t="s">
        <v>244</v>
      </c>
      <c r="H197" s="223">
        <v>7</v>
      </c>
      <c r="I197" s="224"/>
      <c r="J197" s="225">
        <f>ROUND(I197*H197,2)</f>
        <v>0</v>
      </c>
      <c r="K197" s="221" t="s">
        <v>1</v>
      </c>
      <c r="L197" s="44"/>
      <c r="M197" s="226" t="s">
        <v>1</v>
      </c>
      <c r="N197" s="227" t="s">
        <v>45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0.00906</v>
      </c>
      <c r="T197" s="229">
        <f>S197*H197</f>
        <v>0.06342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211</v>
      </c>
      <c r="AT197" s="230" t="s">
        <v>153</v>
      </c>
      <c r="AU197" s="230" t="s">
        <v>90</v>
      </c>
      <c r="AY197" s="17" t="s">
        <v>150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88</v>
      </c>
      <c r="BK197" s="231">
        <f>ROUND(I197*H197,2)</f>
        <v>0</v>
      </c>
      <c r="BL197" s="17" t="s">
        <v>211</v>
      </c>
      <c r="BM197" s="230" t="s">
        <v>282</v>
      </c>
    </row>
    <row r="198" spans="1:51" s="13" customFormat="1" ht="12">
      <c r="A198" s="13"/>
      <c r="B198" s="237"/>
      <c r="C198" s="238"/>
      <c r="D198" s="239" t="s">
        <v>161</v>
      </c>
      <c r="E198" s="240" t="s">
        <v>1</v>
      </c>
      <c r="F198" s="241" t="s">
        <v>283</v>
      </c>
      <c r="G198" s="238"/>
      <c r="H198" s="242">
        <v>7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161</v>
      </c>
      <c r="AU198" s="248" t="s">
        <v>90</v>
      </c>
      <c r="AV198" s="13" t="s">
        <v>90</v>
      </c>
      <c r="AW198" s="13" t="s">
        <v>33</v>
      </c>
      <c r="AX198" s="13" t="s">
        <v>88</v>
      </c>
      <c r="AY198" s="248" t="s">
        <v>150</v>
      </c>
    </row>
    <row r="199" spans="1:65" s="2" customFormat="1" ht="24.15" customHeight="1">
      <c r="A199" s="38"/>
      <c r="B199" s="39"/>
      <c r="C199" s="219" t="s">
        <v>284</v>
      </c>
      <c r="D199" s="219" t="s">
        <v>153</v>
      </c>
      <c r="E199" s="220" t="s">
        <v>285</v>
      </c>
      <c r="F199" s="221" t="s">
        <v>286</v>
      </c>
      <c r="G199" s="222" t="s">
        <v>167</v>
      </c>
      <c r="H199" s="223">
        <v>34.8</v>
      </c>
      <c r="I199" s="224"/>
      <c r="J199" s="225">
        <f>ROUND(I199*H199,2)</f>
        <v>0</v>
      </c>
      <c r="K199" s="221" t="s">
        <v>201</v>
      </c>
      <c r="L199" s="44"/>
      <c r="M199" s="226" t="s">
        <v>1</v>
      </c>
      <c r="N199" s="227" t="s">
        <v>45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0.00191</v>
      </c>
      <c r="T199" s="229">
        <f>S199*H199</f>
        <v>0.066468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211</v>
      </c>
      <c r="AT199" s="230" t="s">
        <v>153</v>
      </c>
      <c r="AU199" s="230" t="s">
        <v>90</v>
      </c>
      <c r="AY199" s="17" t="s">
        <v>150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88</v>
      </c>
      <c r="BK199" s="231">
        <f>ROUND(I199*H199,2)</f>
        <v>0</v>
      </c>
      <c r="BL199" s="17" t="s">
        <v>211</v>
      </c>
      <c r="BM199" s="230" t="s">
        <v>287</v>
      </c>
    </row>
    <row r="200" spans="1:47" s="2" customFormat="1" ht="12">
      <c r="A200" s="38"/>
      <c r="B200" s="39"/>
      <c r="C200" s="40"/>
      <c r="D200" s="232" t="s">
        <v>159</v>
      </c>
      <c r="E200" s="40"/>
      <c r="F200" s="233" t="s">
        <v>288</v>
      </c>
      <c r="G200" s="40"/>
      <c r="H200" s="40"/>
      <c r="I200" s="234"/>
      <c r="J200" s="40"/>
      <c r="K200" s="40"/>
      <c r="L200" s="44"/>
      <c r="M200" s="235"/>
      <c r="N200" s="23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90</v>
      </c>
    </row>
    <row r="201" spans="1:51" s="14" customFormat="1" ht="12">
      <c r="A201" s="14"/>
      <c r="B201" s="249"/>
      <c r="C201" s="250"/>
      <c r="D201" s="239" t="s">
        <v>161</v>
      </c>
      <c r="E201" s="251" t="s">
        <v>1</v>
      </c>
      <c r="F201" s="252" t="s">
        <v>289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161</v>
      </c>
      <c r="AU201" s="258" t="s">
        <v>90</v>
      </c>
      <c r="AV201" s="14" t="s">
        <v>88</v>
      </c>
      <c r="AW201" s="14" t="s">
        <v>33</v>
      </c>
      <c r="AX201" s="14" t="s">
        <v>80</v>
      </c>
      <c r="AY201" s="258" t="s">
        <v>150</v>
      </c>
    </row>
    <row r="202" spans="1:51" s="13" customFormat="1" ht="12">
      <c r="A202" s="13"/>
      <c r="B202" s="237"/>
      <c r="C202" s="238"/>
      <c r="D202" s="239" t="s">
        <v>161</v>
      </c>
      <c r="E202" s="240" t="s">
        <v>1</v>
      </c>
      <c r="F202" s="241" t="s">
        <v>290</v>
      </c>
      <c r="G202" s="238"/>
      <c r="H202" s="242">
        <v>34.8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161</v>
      </c>
      <c r="AU202" s="248" t="s">
        <v>90</v>
      </c>
      <c r="AV202" s="13" t="s">
        <v>90</v>
      </c>
      <c r="AW202" s="13" t="s">
        <v>33</v>
      </c>
      <c r="AX202" s="13" t="s">
        <v>88</v>
      </c>
      <c r="AY202" s="248" t="s">
        <v>150</v>
      </c>
    </row>
    <row r="203" spans="1:65" s="2" customFormat="1" ht="16.5" customHeight="1">
      <c r="A203" s="38"/>
      <c r="B203" s="39"/>
      <c r="C203" s="219" t="s">
        <v>291</v>
      </c>
      <c r="D203" s="219" t="s">
        <v>153</v>
      </c>
      <c r="E203" s="220" t="s">
        <v>292</v>
      </c>
      <c r="F203" s="221" t="s">
        <v>293</v>
      </c>
      <c r="G203" s="222" t="s">
        <v>102</v>
      </c>
      <c r="H203" s="223">
        <v>4.375</v>
      </c>
      <c r="I203" s="224"/>
      <c r="J203" s="225">
        <f>ROUND(I203*H203,2)</f>
        <v>0</v>
      </c>
      <c r="K203" s="221" t="s">
        <v>1</v>
      </c>
      <c r="L203" s="44"/>
      <c r="M203" s="226" t="s">
        <v>1</v>
      </c>
      <c r="N203" s="227" t="s">
        <v>45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0.00584</v>
      </c>
      <c r="T203" s="229">
        <f>S203*H203</f>
        <v>0.02555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211</v>
      </c>
      <c r="AT203" s="230" t="s">
        <v>153</v>
      </c>
      <c r="AU203" s="230" t="s">
        <v>90</v>
      </c>
      <c r="AY203" s="17" t="s">
        <v>150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88</v>
      </c>
      <c r="BK203" s="231">
        <f>ROUND(I203*H203,2)</f>
        <v>0</v>
      </c>
      <c r="BL203" s="17" t="s">
        <v>211</v>
      </c>
      <c r="BM203" s="230" t="s">
        <v>294</v>
      </c>
    </row>
    <row r="204" spans="1:51" s="14" customFormat="1" ht="12">
      <c r="A204" s="14"/>
      <c r="B204" s="249"/>
      <c r="C204" s="250"/>
      <c r="D204" s="239" t="s">
        <v>161</v>
      </c>
      <c r="E204" s="251" t="s">
        <v>1</v>
      </c>
      <c r="F204" s="252" t="s">
        <v>295</v>
      </c>
      <c r="G204" s="250"/>
      <c r="H204" s="251" t="s">
        <v>1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161</v>
      </c>
      <c r="AU204" s="258" t="s">
        <v>90</v>
      </c>
      <c r="AV204" s="14" t="s">
        <v>88</v>
      </c>
      <c r="AW204" s="14" t="s">
        <v>33</v>
      </c>
      <c r="AX204" s="14" t="s">
        <v>80</v>
      </c>
      <c r="AY204" s="258" t="s">
        <v>150</v>
      </c>
    </row>
    <row r="205" spans="1:51" s="13" customFormat="1" ht="12">
      <c r="A205" s="13"/>
      <c r="B205" s="237"/>
      <c r="C205" s="238"/>
      <c r="D205" s="239" t="s">
        <v>161</v>
      </c>
      <c r="E205" s="240" t="s">
        <v>1</v>
      </c>
      <c r="F205" s="241" t="s">
        <v>296</v>
      </c>
      <c r="G205" s="238"/>
      <c r="H205" s="242">
        <v>4.375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161</v>
      </c>
      <c r="AU205" s="248" t="s">
        <v>90</v>
      </c>
      <c r="AV205" s="13" t="s">
        <v>90</v>
      </c>
      <c r="AW205" s="13" t="s">
        <v>33</v>
      </c>
      <c r="AX205" s="13" t="s">
        <v>88</v>
      </c>
      <c r="AY205" s="248" t="s">
        <v>150</v>
      </c>
    </row>
    <row r="206" spans="1:65" s="2" customFormat="1" ht="16.5" customHeight="1">
      <c r="A206" s="38"/>
      <c r="B206" s="39"/>
      <c r="C206" s="219" t="s">
        <v>297</v>
      </c>
      <c r="D206" s="219" t="s">
        <v>153</v>
      </c>
      <c r="E206" s="220" t="s">
        <v>298</v>
      </c>
      <c r="F206" s="221" t="s">
        <v>299</v>
      </c>
      <c r="G206" s="222" t="s">
        <v>167</v>
      </c>
      <c r="H206" s="223">
        <v>23.14</v>
      </c>
      <c r="I206" s="224"/>
      <c r="J206" s="225">
        <f>ROUND(I206*H206,2)</f>
        <v>0</v>
      </c>
      <c r="K206" s="221" t="s">
        <v>156</v>
      </c>
      <c r="L206" s="44"/>
      <c r="M206" s="226" t="s">
        <v>1</v>
      </c>
      <c r="N206" s="227" t="s">
        <v>45</v>
      </c>
      <c r="O206" s="91"/>
      <c r="P206" s="228">
        <f>O206*H206</f>
        <v>0</v>
      </c>
      <c r="Q206" s="228">
        <v>0</v>
      </c>
      <c r="R206" s="228">
        <f>Q206*H206</f>
        <v>0</v>
      </c>
      <c r="S206" s="228">
        <v>0.0026</v>
      </c>
      <c r="T206" s="229">
        <f>S206*H206</f>
        <v>0.060163999999999995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211</v>
      </c>
      <c r="AT206" s="230" t="s">
        <v>153</v>
      </c>
      <c r="AU206" s="230" t="s">
        <v>90</v>
      </c>
      <c r="AY206" s="17" t="s">
        <v>150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88</v>
      </c>
      <c r="BK206" s="231">
        <f>ROUND(I206*H206,2)</f>
        <v>0</v>
      </c>
      <c r="BL206" s="17" t="s">
        <v>211</v>
      </c>
      <c r="BM206" s="230" t="s">
        <v>300</v>
      </c>
    </row>
    <row r="207" spans="1:47" s="2" customFormat="1" ht="12">
      <c r="A207" s="38"/>
      <c r="B207" s="39"/>
      <c r="C207" s="40"/>
      <c r="D207" s="232" t="s">
        <v>159</v>
      </c>
      <c r="E207" s="40"/>
      <c r="F207" s="233" t="s">
        <v>301</v>
      </c>
      <c r="G207" s="40"/>
      <c r="H207" s="40"/>
      <c r="I207" s="234"/>
      <c r="J207" s="40"/>
      <c r="K207" s="40"/>
      <c r="L207" s="44"/>
      <c r="M207" s="235"/>
      <c r="N207" s="236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159</v>
      </c>
      <c r="AU207" s="17" t="s">
        <v>90</v>
      </c>
    </row>
    <row r="208" spans="1:51" s="13" customFormat="1" ht="12">
      <c r="A208" s="13"/>
      <c r="B208" s="237"/>
      <c r="C208" s="238"/>
      <c r="D208" s="239" t="s">
        <v>161</v>
      </c>
      <c r="E208" s="240" t="s">
        <v>1</v>
      </c>
      <c r="F208" s="241" t="s">
        <v>302</v>
      </c>
      <c r="G208" s="238"/>
      <c r="H208" s="242">
        <v>23.14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161</v>
      </c>
      <c r="AU208" s="248" t="s">
        <v>90</v>
      </c>
      <c r="AV208" s="13" t="s">
        <v>90</v>
      </c>
      <c r="AW208" s="13" t="s">
        <v>33</v>
      </c>
      <c r="AX208" s="13" t="s">
        <v>88</v>
      </c>
      <c r="AY208" s="248" t="s">
        <v>150</v>
      </c>
    </row>
    <row r="209" spans="1:65" s="2" customFormat="1" ht="16.5" customHeight="1">
      <c r="A209" s="38"/>
      <c r="B209" s="39"/>
      <c r="C209" s="219" t="s">
        <v>303</v>
      </c>
      <c r="D209" s="219" t="s">
        <v>153</v>
      </c>
      <c r="E209" s="220" t="s">
        <v>304</v>
      </c>
      <c r="F209" s="221" t="s">
        <v>305</v>
      </c>
      <c r="G209" s="222" t="s">
        <v>167</v>
      </c>
      <c r="H209" s="223">
        <v>5.72</v>
      </c>
      <c r="I209" s="224"/>
      <c r="J209" s="225">
        <f>ROUND(I209*H209,2)</f>
        <v>0</v>
      </c>
      <c r="K209" s="221" t="s">
        <v>156</v>
      </c>
      <c r="L209" s="44"/>
      <c r="M209" s="226" t="s">
        <v>1</v>
      </c>
      <c r="N209" s="227" t="s">
        <v>45</v>
      </c>
      <c r="O209" s="91"/>
      <c r="P209" s="228">
        <f>O209*H209</f>
        <v>0</v>
      </c>
      <c r="Q209" s="228">
        <v>0</v>
      </c>
      <c r="R209" s="228">
        <f>Q209*H209</f>
        <v>0</v>
      </c>
      <c r="S209" s="228">
        <v>0.00394</v>
      </c>
      <c r="T209" s="229">
        <f>S209*H209</f>
        <v>0.0225368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211</v>
      </c>
      <c r="AT209" s="230" t="s">
        <v>153</v>
      </c>
      <c r="AU209" s="230" t="s">
        <v>90</v>
      </c>
      <c r="AY209" s="17" t="s">
        <v>150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88</v>
      </c>
      <c r="BK209" s="231">
        <f>ROUND(I209*H209,2)</f>
        <v>0</v>
      </c>
      <c r="BL209" s="17" t="s">
        <v>211</v>
      </c>
      <c r="BM209" s="230" t="s">
        <v>306</v>
      </c>
    </row>
    <row r="210" spans="1:47" s="2" customFormat="1" ht="12">
      <c r="A210" s="38"/>
      <c r="B210" s="39"/>
      <c r="C210" s="40"/>
      <c r="D210" s="232" t="s">
        <v>159</v>
      </c>
      <c r="E210" s="40"/>
      <c r="F210" s="233" t="s">
        <v>307</v>
      </c>
      <c r="G210" s="40"/>
      <c r="H210" s="40"/>
      <c r="I210" s="234"/>
      <c r="J210" s="40"/>
      <c r="K210" s="40"/>
      <c r="L210" s="44"/>
      <c r="M210" s="235"/>
      <c r="N210" s="236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159</v>
      </c>
      <c r="AU210" s="17" t="s">
        <v>90</v>
      </c>
    </row>
    <row r="211" spans="1:51" s="13" customFormat="1" ht="12">
      <c r="A211" s="13"/>
      <c r="B211" s="237"/>
      <c r="C211" s="238"/>
      <c r="D211" s="239" t="s">
        <v>161</v>
      </c>
      <c r="E211" s="240" t="s">
        <v>1</v>
      </c>
      <c r="F211" s="241" t="s">
        <v>308</v>
      </c>
      <c r="G211" s="238"/>
      <c r="H211" s="242">
        <v>5.72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161</v>
      </c>
      <c r="AU211" s="248" t="s">
        <v>90</v>
      </c>
      <c r="AV211" s="13" t="s">
        <v>90</v>
      </c>
      <c r="AW211" s="13" t="s">
        <v>33</v>
      </c>
      <c r="AX211" s="13" t="s">
        <v>88</v>
      </c>
      <c r="AY211" s="248" t="s">
        <v>150</v>
      </c>
    </row>
    <row r="212" spans="1:63" s="12" customFormat="1" ht="22.8" customHeight="1">
      <c r="A212" s="12"/>
      <c r="B212" s="203"/>
      <c r="C212" s="204"/>
      <c r="D212" s="205" t="s">
        <v>79</v>
      </c>
      <c r="E212" s="217" t="s">
        <v>309</v>
      </c>
      <c r="F212" s="217" t="s">
        <v>310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SUM(P213:P221)</f>
        <v>0</v>
      </c>
      <c r="Q212" s="211"/>
      <c r="R212" s="212">
        <f>SUM(R213:R221)</f>
        <v>0</v>
      </c>
      <c r="S212" s="211"/>
      <c r="T212" s="213">
        <f>SUM(T213:T221)</f>
        <v>8.93016284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90</v>
      </c>
      <c r="AT212" s="215" t="s">
        <v>79</v>
      </c>
      <c r="AU212" s="215" t="s">
        <v>88</v>
      </c>
      <c r="AY212" s="214" t="s">
        <v>150</v>
      </c>
      <c r="BK212" s="216">
        <f>SUM(BK213:BK221)</f>
        <v>0</v>
      </c>
    </row>
    <row r="213" spans="1:65" s="2" customFormat="1" ht="24.15" customHeight="1">
      <c r="A213" s="38"/>
      <c r="B213" s="39"/>
      <c r="C213" s="219" t="s">
        <v>311</v>
      </c>
      <c r="D213" s="219" t="s">
        <v>153</v>
      </c>
      <c r="E213" s="220" t="s">
        <v>312</v>
      </c>
      <c r="F213" s="221" t="s">
        <v>313</v>
      </c>
      <c r="G213" s="222" t="s">
        <v>102</v>
      </c>
      <c r="H213" s="223">
        <v>199.538</v>
      </c>
      <c r="I213" s="224"/>
      <c r="J213" s="225">
        <f>ROUND(I213*H213,2)</f>
        <v>0</v>
      </c>
      <c r="K213" s="221" t="s">
        <v>182</v>
      </c>
      <c r="L213" s="44"/>
      <c r="M213" s="226" t="s">
        <v>1</v>
      </c>
      <c r="N213" s="227" t="s">
        <v>45</v>
      </c>
      <c r="O213" s="91"/>
      <c r="P213" s="228">
        <f>O213*H213</f>
        <v>0</v>
      </c>
      <c r="Q213" s="228">
        <v>0</v>
      </c>
      <c r="R213" s="228">
        <f>Q213*H213</f>
        <v>0</v>
      </c>
      <c r="S213" s="228">
        <v>0.0445</v>
      </c>
      <c r="T213" s="229">
        <f>S213*H213</f>
        <v>8.879441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211</v>
      </c>
      <c r="AT213" s="230" t="s">
        <v>153</v>
      </c>
      <c r="AU213" s="230" t="s">
        <v>90</v>
      </c>
      <c r="AY213" s="17" t="s">
        <v>150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88</v>
      </c>
      <c r="BK213" s="231">
        <f>ROUND(I213*H213,2)</f>
        <v>0</v>
      </c>
      <c r="BL213" s="17" t="s">
        <v>211</v>
      </c>
      <c r="BM213" s="230" t="s">
        <v>314</v>
      </c>
    </row>
    <row r="214" spans="1:47" s="2" customFormat="1" ht="12">
      <c r="A214" s="38"/>
      <c r="B214" s="39"/>
      <c r="C214" s="40"/>
      <c r="D214" s="232" t="s">
        <v>159</v>
      </c>
      <c r="E214" s="40"/>
      <c r="F214" s="233" t="s">
        <v>315</v>
      </c>
      <c r="G214" s="40"/>
      <c r="H214" s="40"/>
      <c r="I214" s="234"/>
      <c r="J214" s="40"/>
      <c r="K214" s="40"/>
      <c r="L214" s="44"/>
      <c r="M214" s="235"/>
      <c r="N214" s="236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159</v>
      </c>
      <c r="AU214" s="17" t="s">
        <v>90</v>
      </c>
    </row>
    <row r="215" spans="1:51" s="13" customFormat="1" ht="12">
      <c r="A215" s="13"/>
      <c r="B215" s="237"/>
      <c r="C215" s="238"/>
      <c r="D215" s="239" t="s">
        <v>161</v>
      </c>
      <c r="E215" s="240" t="s">
        <v>1</v>
      </c>
      <c r="F215" s="241" t="s">
        <v>112</v>
      </c>
      <c r="G215" s="238"/>
      <c r="H215" s="242">
        <v>199.538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161</v>
      </c>
      <c r="AU215" s="248" t="s">
        <v>90</v>
      </c>
      <c r="AV215" s="13" t="s">
        <v>90</v>
      </c>
      <c r="AW215" s="13" t="s">
        <v>33</v>
      </c>
      <c r="AX215" s="13" t="s">
        <v>88</v>
      </c>
      <c r="AY215" s="248" t="s">
        <v>150</v>
      </c>
    </row>
    <row r="216" spans="1:65" s="2" customFormat="1" ht="16.5" customHeight="1">
      <c r="A216" s="38"/>
      <c r="B216" s="39"/>
      <c r="C216" s="219" t="s">
        <v>316</v>
      </c>
      <c r="D216" s="219" t="s">
        <v>153</v>
      </c>
      <c r="E216" s="220" t="s">
        <v>317</v>
      </c>
      <c r="F216" s="221" t="s">
        <v>318</v>
      </c>
      <c r="G216" s="222" t="s">
        <v>102</v>
      </c>
      <c r="H216" s="223">
        <v>199.538</v>
      </c>
      <c r="I216" s="224"/>
      <c r="J216" s="225">
        <f>ROUND(I216*H216,2)</f>
        <v>0</v>
      </c>
      <c r="K216" s="221" t="s">
        <v>156</v>
      </c>
      <c r="L216" s="44"/>
      <c r="M216" s="226" t="s">
        <v>1</v>
      </c>
      <c r="N216" s="227" t="s">
        <v>45</v>
      </c>
      <c r="O216" s="91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0" t="s">
        <v>211</v>
      </c>
      <c r="AT216" s="230" t="s">
        <v>153</v>
      </c>
      <c r="AU216" s="230" t="s">
        <v>90</v>
      </c>
      <c r="AY216" s="17" t="s">
        <v>150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88</v>
      </c>
      <c r="BK216" s="231">
        <f>ROUND(I216*H216,2)</f>
        <v>0</v>
      </c>
      <c r="BL216" s="17" t="s">
        <v>211</v>
      </c>
      <c r="BM216" s="230" t="s">
        <v>319</v>
      </c>
    </row>
    <row r="217" spans="1:47" s="2" customFormat="1" ht="12">
      <c r="A217" s="38"/>
      <c r="B217" s="39"/>
      <c r="C217" s="40"/>
      <c r="D217" s="232" t="s">
        <v>159</v>
      </c>
      <c r="E217" s="40"/>
      <c r="F217" s="233" t="s">
        <v>320</v>
      </c>
      <c r="G217" s="40"/>
      <c r="H217" s="40"/>
      <c r="I217" s="234"/>
      <c r="J217" s="40"/>
      <c r="K217" s="40"/>
      <c r="L217" s="44"/>
      <c r="M217" s="235"/>
      <c r="N217" s="236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159</v>
      </c>
      <c r="AU217" s="17" t="s">
        <v>90</v>
      </c>
    </row>
    <row r="218" spans="1:51" s="13" customFormat="1" ht="12">
      <c r="A218" s="13"/>
      <c r="B218" s="237"/>
      <c r="C218" s="238"/>
      <c r="D218" s="239" t="s">
        <v>161</v>
      </c>
      <c r="E218" s="240" t="s">
        <v>1</v>
      </c>
      <c r="F218" s="241" t="s">
        <v>112</v>
      </c>
      <c r="G218" s="238"/>
      <c r="H218" s="242">
        <v>199.538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161</v>
      </c>
      <c r="AU218" s="248" t="s">
        <v>90</v>
      </c>
      <c r="AV218" s="13" t="s">
        <v>90</v>
      </c>
      <c r="AW218" s="13" t="s">
        <v>33</v>
      </c>
      <c r="AX218" s="13" t="s">
        <v>88</v>
      </c>
      <c r="AY218" s="248" t="s">
        <v>150</v>
      </c>
    </row>
    <row r="219" spans="1:65" s="2" customFormat="1" ht="24.15" customHeight="1">
      <c r="A219" s="38"/>
      <c r="B219" s="39"/>
      <c r="C219" s="219" t="s">
        <v>321</v>
      </c>
      <c r="D219" s="219" t="s">
        <v>153</v>
      </c>
      <c r="E219" s="220" t="s">
        <v>322</v>
      </c>
      <c r="F219" s="221" t="s">
        <v>323</v>
      </c>
      <c r="G219" s="222" t="s">
        <v>102</v>
      </c>
      <c r="H219" s="223">
        <v>390.168</v>
      </c>
      <c r="I219" s="224"/>
      <c r="J219" s="225">
        <f>ROUND(I219*H219,2)</f>
        <v>0</v>
      </c>
      <c r="K219" s="221" t="s">
        <v>182</v>
      </c>
      <c r="L219" s="44"/>
      <c r="M219" s="226" t="s">
        <v>1</v>
      </c>
      <c r="N219" s="227" t="s">
        <v>45</v>
      </c>
      <c r="O219" s="91"/>
      <c r="P219" s="228">
        <f>O219*H219</f>
        <v>0</v>
      </c>
      <c r="Q219" s="228">
        <v>0</v>
      </c>
      <c r="R219" s="228">
        <f>Q219*H219</f>
        <v>0</v>
      </c>
      <c r="S219" s="228">
        <v>0.00013</v>
      </c>
      <c r="T219" s="229">
        <f>S219*H219</f>
        <v>0.05072184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211</v>
      </c>
      <c r="AT219" s="230" t="s">
        <v>153</v>
      </c>
      <c r="AU219" s="230" t="s">
        <v>90</v>
      </c>
      <c r="AY219" s="17" t="s">
        <v>150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88</v>
      </c>
      <c r="BK219" s="231">
        <f>ROUND(I219*H219,2)</f>
        <v>0</v>
      </c>
      <c r="BL219" s="17" t="s">
        <v>211</v>
      </c>
      <c r="BM219" s="230" t="s">
        <v>324</v>
      </c>
    </row>
    <row r="220" spans="1:47" s="2" customFormat="1" ht="12">
      <c r="A220" s="38"/>
      <c r="B220" s="39"/>
      <c r="C220" s="40"/>
      <c r="D220" s="232" t="s">
        <v>159</v>
      </c>
      <c r="E220" s="40"/>
      <c r="F220" s="233" t="s">
        <v>325</v>
      </c>
      <c r="G220" s="40"/>
      <c r="H220" s="40"/>
      <c r="I220" s="234"/>
      <c r="J220" s="40"/>
      <c r="K220" s="40"/>
      <c r="L220" s="44"/>
      <c r="M220" s="235"/>
      <c r="N220" s="236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90</v>
      </c>
    </row>
    <row r="221" spans="1:51" s="13" customFormat="1" ht="12">
      <c r="A221" s="13"/>
      <c r="B221" s="237"/>
      <c r="C221" s="238"/>
      <c r="D221" s="239" t="s">
        <v>161</v>
      </c>
      <c r="E221" s="240" t="s">
        <v>1</v>
      </c>
      <c r="F221" s="241" t="s">
        <v>326</v>
      </c>
      <c r="G221" s="238"/>
      <c r="H221" s="242">
        <v>390.168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161</v>
      </c>
      <c r="AU221" s="248" t="s">
        <v>90</v>
      </c>
      <c r="AV221" s="13" t="s">
        <v>90</v>
      </c>
      <c r="AW221" s="13" t="s">
        <v>33</v>
      </c>
      <c r="AX221" s="13" t="s">
        <v>88</v>
      </c>
      <c r="AY221" s="248" t="s">
        <v>150</v>
      </c>
    </row>
    <row r="222" spans="1:63" s="12" customFormat="1" ht="22.8" customHeight="1">
      <c r="A222" s="12"/>
      <c r="B222" s="203"/>
      <c r="C222" s="204"/>
      <c r="D222" s="205" t="s">
        <v>79</v>
      </c>
      <c r="E222" s="217" t="s">
        <v>327</v>
      </c>
      <c r="F222" s="217" t="s">
        <v>328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SUM(P223:P225)</f>
        <v>0</v>
      </c>
      <c r="Q222" s="211"/>
      <c r="R222" s="212">
        <f>SUM(R223:R225)</f>
        <v>0</v>
      </c>
      <c r="S222" s="211"/>
      <c r="T222" s="213">
        <f>SUM(T223:T225)</f>
        <v>0.20850000000000002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90</v>
      </c>
      <c r="AT222" s="215" t="s">
        <v>79</v>
      </c>
      <c r="AU222" s="215" t="s">
        <v>88</v>
      </c>
      <c r="AY222" s="214" t="s">
        <v>150</v>
      </c>
      <c r="BK222" s="216">
        <f>SUM(BK223:BK225)</f>
        <v>0</v>
      </c>
    </row>
    <row r="223" spans="1:65" s="2" customFormat="1" ht="16.5" customHeight="1">
      <c r="A223" s="38"/>
      <c r="B223" s="39"/>
      <c r="C223" s="219" t="s">
        <v>329</v>
      </c>
      <c r="D223" s="219" t="s">
        <v>153</v>
      </c>
      <c r="E223" s="220" t="s">
        <v>330</v>
      </c>
      <c r="F223" s="221" t="s">
        <v>331</v>
      </c>
      <c r="G223" s="222" t="s">
        <v>244</v>
      </c>
      <c r="H223" s="223">
        <v>5</v>
      </c>
      <c r="I223" s="224"/>
      <c r="J223" s="225">
        <f>ROUND(I223*H223,2)</f>
        <v>0</v>
      </c>
      <c r="K223" s="221" t="s">
        <v>156</v>
      </c>
      <c r="L223" s="44"/>
      <c r="M223" s="226" t="s">
        <v>1</v>
      </c>
      <c r="N223" s="227" t="s">
        <v>45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0.0417</v>
      </c>
      <c r="T223" s="229">
        <f>S223*H223</f>
        <v>0.20850000000000002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211</v>
      </c>
      <c r="AT223" s="230" t="s">
        <v>153</v>
      </c>
      <c r="AU223" s="230" t="s">
        <v>90</v>
      </c>
      <c r="AY223" s="17" t="s">
        <v>150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88</v>
      </c>
      <c r="BK223" s="231">
        <f>ROUND(I223*H223,2)</f>
        <v>0</v>
      </c>
      <c r="BL223" s="17" t="s">
        <v>211</v>
      </c>
      <c r="BM223" s="230" t="s">
        <v>332</v>
      </c>
    </row>
    <row r="224" spans="1:47" s="2" customFormat="1" ht="12">
      <c r="A224" s="38"/>
      <c r="B224" s="39"/>
      <c r="C224" s="40"/>
      <c r="D224" s="232" t="s">
        <v>159</v>
      </c>
      <c r="E224" s="40"/>
      <c r="F224" s="233" t="s">
        <v>333</v>
      </c>
      <c r="G224" s="40"/>
      <c r="H224" s="40"/>
      <c r="I224" s="234"/>
      <c r="J224" s="40"/>
      <c r="K224" s="40"/>
      <c r="L224" s="44"/>
      <c r="M224" s="235"/>
      <c r="N224" s="236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159</v>
      </c>
      <c r="AU224" s="17" t="s">
        <v>90</v>
      </c>
    </row>
    <row r="225" spans="1:51" s="13" customFormat="1" ht="12">
      <c r="A225" s="13"/>
      <c r="B225" s="237"/>
      <c r="C225" s="238"/>
      <c r="D225" s="239" t="s">
        <v>161</v>
      </c>
      <c r="E225" s="240" t="s">
        <v>1</v>
      </c>
      <c r="F225" s="241" t="s">
        <v>179</v>
      </c>
      <c r="G225" s="238"/>
      <c r="H225" s="242">
        <v>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161</v>
      </c>
      <c r="AU225" s="248" t="s">
        <v>90</v>
      </c>
      <c r="AV225" s="13" t="s">
        <v>90</v>
      </c>
      <c r="AW225" s="13" t="s">
        <v>33</v>
      </c>
      <c r="AX225" s="13" t="s">
        <v>88</v>
      </c>
      <c r="AY225" s="248" t="s">
        <v>150</v>
      </c>
    </row>
    <row r="226" spans="1:63" s="12" customFormat="1" ht="22.8" customHeight="1">
      <c r="A226" s="12"/>
      <c r="B226" s="203"/>
      <c r="C226" s="204"/>
      <c r="D226" s="205" t="s">
        <v>79</v>
      </c>
      <c r="E226" s="217" t="s">
        <v>334</v>
      </c>
      <c r="F226" s="217" t="s">
        <v>335</v>
      </c>
      <c r="G226" s="204"/>
      <c r="H226" s="204"/>
      <c r="I226" s="207"/>
      <c r="J226" s="218">
        <f>BK226</f>
        <v>0</v>
      </c>
      <c r="K226" s="204"/>
      <c r="L226" s="209"/>
      <c r="M226" s="210"/>
      <c r="N226" s="211"/>
      <c r="O226" s="211"/>
      <c r="P226" s="212">
        <f>SUM(P227:P236)</f>
        <v>0</v>
      </c>
      <c r="Q226" s="211"/>
      <c r="R226" s="212">
        <f>SUM(R227:R236)</f>
        <v>0</v>
      </c>
      <c r="S226" s="211"/>
      <c r="T226" s="213">
        <f>SUM(T227:T236)</f>
        <v>0.46256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4" t="s">
        <v>90</v>
      </c>
      <c r="AT226" s="215" t="s">
        <v>79</v>
      </c>
      <c r="AU226" s="215" t="s">
        <v>88</v>
      </c>
      <c r="AY226" s="214" t="s">
        <v>150</v>
      </c>
      <c r="BK226" s="216">
        <f>SUM(BK227:BK236)</f>
        <v>0</v>
      </c>
    </row>
    <row r="227" spans="1:65" s="2" customFormat="1" ht="24.15" customHeight="1">
      <c r="A227" s="38"/>
      <c r="B227" s="39"/>
      <c r="C227" s="219" t="s">
        <v>336</v>
      </c>
      <c r="D227" s="219" t="s">
        <v>153</v>
      </c>
      <c r="E227" s="220" t="s">
        <v>337</v>
      </c>
      <c r="F227" s="221" t="s">
        <v>338</v>
      </c>
      <c r="G227" s="222" t="s">
        <v>102</v>
      </c>
      <c r="H227" s="223">
        <v>249.63</v>
      </c>
      <c r="I227" s="224"/>
      <c r="J227" s="225">
        <f>ROUND(I227*H227,2)</f>
        <v>0</v>
      </c>
      <c r="K227" s="221" t="s">
        <v>156</v>
      </c>
      <c r="L227" s="44"/>
      <c r="M227" s="226" t="s">
        <v>1</v>
      </c>
      <c r="N227" s="227" t="s">
        <v>45</v>
      </c>
      <c r="O227" s="91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211</v>
      </c>
      <c r="AT227" s="230" t="s">
        <v>153</v>
      </c>
      <c r="AU227" s="230" t="s">
        <v>90</v>
      </c>
      <c r="AY227" s="17" t="s">
        <v>150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88</v>
      </c>
      <c r="BK227" s="231">
        <f>ROUND(I227*H227,2)</f>
        <v>0</v>
      </c>
      <c r="BL227" s="17" t="s">
        <v>211</v>
      </c>
      <c r="BM227" s="230" t="s">
        <v>339</v>
      </c>
    </row>
    <row r="228" spans="1:47" s="2" customFormat="1" ht="12">
      <c r="A228" s="38"/>
      <c r="B228" s="39"/>
      <c r="C228" s="40"/>
      <c r="D228" s="232" t="s">
        <v>159</v>
      </c>
      <c r="E228" s="40"/>
      <c r="F228" s="233" t="s">
        <v>340</v>
      </c>
      <c r="G228" s="40"/>
      <c r="H228" s="40"/>
      <c r="I228" s="234"/>
      <c r="J228" s="40"/>
      <c r="K228" s="40"/>
      <c r="L228" s="44"/>
      <c r="M228" s="235"/>
      <c r="N228" s="23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159</v>
      </c>
      <c r="AU228" s="17" t="s">
        <v>90</v>
      </c>
    </row>
    <row r="229" spans="1:51" s="13" customFormat="1" ht="12">
      <c r="A229" s="13"/>
      <c r="B229" s="237"/>
      <c r="C229" s="238"/>
      <c r="D229" s="239" t="s">
        <v>161</v>
      </c>
      <c r="E229" s="240" t="s">
        <v>1</v>
      </c>
      <c r="F229" s="241" t="s">
        <v>341</v>
      </c>
      <c r="G229" s="238"/>
      <c r="H229" s="242">
        <v>249.63</v>
      </c>
      <c r="I229" s="243"/>
      <c r="J229" s="238"/>
      <c r="K229" s="238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161</v>
      </c>
      <c r="AU229" s="248" t="s">
        <v>90</v>
      </c>
      <c r="AV229" s="13" t="s">
        <v>90</v>
      </c>
      <c r="AW229" s="13" t="s">
        <v>33</v>
      </c>
      <c r="AX229" s="13" t="s">
        <v>88</v>
      </c>
      <c r="AY229" s="248" t="s">
        <v>150</v>
      </c>
    </row>
    <row r="230" spans="1:65" s="2" customFormat="1" ht="16.5" customHeight="1">
      <c r="A230" s="38"/>
      <c r="B230" s="39"/>
      <c r="C230" s="259" t="s">
        <v>342</v>
      </c>
      <c r="D230" s="259" t="s">
        <v>343</v>
      </c>
      <c r="E230" s="260" t="s">
        <v>344</v>
      </c>
      <c r="F230" s="261" t="s">
        <v>345</v>
      </c>
      <c r="G230" s="262" t="s">
        <v>102</v>
      </c>
      <c r="H230" s="263">
        <v>249.63</v>
      </c>
      <c r="I230" s="264"/>
      <c r="J230" s="265">
        <f>ROUND(I230*H230,2)</f>
        <v>0</v>
      </c>
      <c r="K230" s="261" t="s">
        <v>1</v>
      </c>
      <c r="L230" s="266"/>
      <c r="M230" s="267" t="s">
        <v>1</v>
      </c>
      <c r="N230" s="268" t="s">
        <v>45</v>
      </c>
      <c r="O230" s="91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346</v>
      </c>
      <c r="AT230" s="230" t="s">
        <v>343</v>
      </c>
      <c r="AU230" s="230" t="s">
        <v>90</v>
      </c>
      <c r="AY230" s="17" t="s">
        <v>150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88</v>
      </c>
      <c r="BK230" s="231">
        <f>ROUND(I230*H230,2)</f>
        <v>0</v>
      </c>
      <c r="BL230" s="17" t="s">
        <v>211</v>
      </c>
      <c r="BM230" s="230" t="s">
        <v>347</v>
      </c>
    </row>
    <row r="231" spans="1:65" s="2" customFormat="1" ht="33" customHeight="1">
      <c r="A231" s="38"/>
      <c r="B231" s="39"/>
      <c r="C231" s="219" t="s">
        <v>346</v>
      </c>
      <c r="D231" s="219" t="s">
        <v>153</v>
      </c>
      <c r="E231" s="220" t="s">
        <v>348</v>
      </c>
      <c r="F231" s="221" t="s">
        <v>349</v>
      </c>
      <c r="G231" s="222" t="s">
        <v>167</v>
      </c>
      <c r="H231" s="223">
        <v>28.91</v>
      </c>
      <c r="I231" s="224"/>
      <c r="J231" s="225">
        <f>ROUND(I231*H231,2)</f>
        <v>0</v>
      </c>
      <c r="K231" s="221" t="s">
        <v>156</v>
      </c>
      <c r="L231" s="44"/>
      <c r="M231" s="226" t="s">
        <v>1</v>
      </c>
      <c r="N231" s="227" t="s">
        <v>45</v>
      </c>
      <c r="O231" s="91"/>
      <c r="P231" s="228">
        <f>O231*H231</f>
        <v>0</v>
      </c>
      <c r="Q231" s="228">
        <v>0</v>
      </c>
      <c r="R231" s="228">
        <f>Q231*H231</f>
        <v>0</v>
      </c>
      <c r="S231" s="228">
        <v>0.016</v>
      </c>
      <c r="T231" s="229">
        <f>S231*H231</f>
        <v>0.46256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211</v>
      </c>
      <c r="AT231" s="230" t="s">
        <v>153</v>
      </c>
      <c r="AU231" s="230" t="s">
        <v>90</v>
      </c>
      <c r="AY231" s="17" t="s">
        <v>150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88</v>
      </c>
      <c r="BK231" s="231">
        <f>ROUND(I231*H231,2)</f>
        <v>0</v>
      </c>
      <c r="BL231" s="17" t="s">
        <v>211</v>
      </c>
      <c r="BM231" s="230" t="s">
        <v>350</v>
      </c>
    </row>
    <row r="232" spans="1:47" s="2" customFormat="1" ht="12">
      <c r="A232" s="38"/>
      <c r="B232" s="39"/>
      <c r="C232" s="40"/>
      <c r="D232" s="232" t="s">
        <v>159</v>
      </c>
      <c r="E232" s="40"/>
      <c r="F232" s="233" t="s">
        <v>351</v>
      </c>
      <c r="G232" s="40"/>
      <c r="H232" s="40"/>
      <c r="I232" s="234"/>
      <c r="J232" s="40"/>
      <c r="K232" s="40"/>
      <c r="L232" s="44"/>
      <c r="M232" s="235"/>
      <c r="N232" s="236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159</v>
      </c>
      <c r="AU232" s="17" t="s">
        <v>90</v>
      </c>
    </row>
    <row r="233" spans="1:51" s="14" customFormat="1" ht="12">
      <c r="A233" s="14"/>
      <c r="B233" s="249"/>
      <c r="C233" s="250"/>
      <c r="D233" s="239" t="s">
        <v>161</v>
      </c>
      <c r="E233" s="251" t="s">
        <v>1</v>
      </c>
      <c r="F233" s="252" t="s">
        <v>352</v>
      </c>
      <c r="G233" s="250"/>
      <c r="H233" s="251" t="s">
        <v>1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8" t="s">
        <v>161</v>
      </c>
      <c r="AU233" s="258" t="s">
        <v>90</v>
      </c>
      <c r="AV233" s="14" t="s">
        <v>88</v>
      </c>
      <c r="AW233" s="14" t="s">
        <v>33</v>
      </c>
      <c r="AX233" s="14" t="s">
        <v>80</v>
      </c>
      <c r="AY233" s="258" t="s">
        <v>150</v>
      </c>
    </row>
    <row r="234" spans="1:51" s="13" customFormat="1" ht="12">
      <c r="A234" s="13"/>
      <c r="B234" s="237"/>
      <c r="C234" s="238"/>
      <c r="D234" s="239" t="s">
        <v>161</v>
      </c>
      <c r="E234" s="240" t="s">
        <v>1</v>
      </c>
      <c r="F234" s="241" t="s">
        <v>353</v>
      </c>
      <c r="G234" s="238"/>
      <c r="H234" s="242">
        <v>28.91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161</v>
      </c>
      <c r="AU234" s="248" t="s">
        <v>90</v>
      </c>
      <c r="AV234" s="13" t="s">
        <v>90</v>
      </c>
      <c r="AW234" s="13" t="s">
        <v>33</v>
      </c>
      <c r="AX234" s="13" t="s">
        <v>88</v>
      </c>
      <c r="AY234" s="248" t="s">
        <v>150</v>
      </c>
    </row>
    <row r="235" spans="1:65" s="2" customFormat="1" ht="16.5" customHeight="1">
      <c r="A235" s="38"/>
      <c r="B235" s="39"/>
      <c r="C235" s="219" t="s">
        <v>354</v>
      </c>
      <c r="D235" s="219" t="s">
        <v>153</v>
      </c>
      <c r="E235" s="220" t="s">
        <v>355</v>
      </c>
      <c r="F235" s="221" t="s">
        <v>356</v>
      </c>
      <c r="G235" s="222" t="s">
        <v>167</v>
      </c>
      <c r="H235" s="223">
        <v>28.91</v>
      </c>
      <c r="I235" s="224"/>
      <c r="J235" s="225">
        <f>ROUND(I235*H235,2)</f>
        <v>0</v>
      </c>
      <c r="K235" s="221" t="s">
        <v>1</v>
      </c>
      <c r="L235" s="44"/>
      <c r="M235" s="226" t="s">
        <v>1</v>
      </c>
      <c r="N235" s="227" t="s">
        <v>45</v>
      </c>
      <c r="O235" s="91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211</v>
      </c>
      <c r="AT235" s="230" t="s">
        <v>153</v>
      </c>
      <c r="AU235" s="230" t="s">
        <v>90</v>
      </c>
      <c r="AY235" s="17" t="s">
        <v>150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88</v>
      </c>
      <c r="BK235" s="231">
        <f>ROUND(I235*H235,2)</f>
        <v>0</v>
      </c>
      <c r="BL235" s="17" t="s">
        <v>211</v>
      </c>
      <c r="BM235" s="230" t="s">
        <v>357</v>
      </c>
    </row>
    <row r="236" spans="1:65" s="2" customFormat="1" ht="16.5" customHeight="1">
      <c r="A236" s="38"/>
      <c r="B236" s="39"/>
      <c r="C236" s="259" t="s">
        <v>358</v>
      </c>
      <c r="D236" s="259" t="s">
        <v>343</v>
      </c>
      <c r="E236" s="260" t="s">
        <v>359</v>
      </c>
      <c r="F236" s="261" t="s">
        <v>360</v>
      </c>
      <c r="G236" s="262" t="s">
        <v>167</v>
      </c>
      <c r="H236" s="263">
        <v>28.91</v>
      </c>
      <c r="I236" s="264"/>
      <c r="J236" s="265">
        <f>ROUND(I236*H236,2)</f>
        <v>0</v>
      </c>
      <c r="K236" s="261" t="s">
        <v>1</v>
      </c>
      <c r="L236" s="266"/>
      <c r="M236" s="269" t="s">
        <v>1</v>
      </c>
      <c r="N236" s="270" t="s">
        <v>45</v>
      </c>
      <c r="O236" s="271"/>
      <c r="P236" s="272">
        <f>O236*H236</f>
        <v>0</v>
      </c>
      <c r="Q236" s="272">
        <v>0</v>
      </c>
      <c r="R236" s="272">
        <f>Q236*H236</f>
        <v>0</v>
      </c>
      <c r="S236" s="272">
        <v>0</v>
      </c>
      <c r="T236" s="27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346</v>
      </c>
      <c r="AT236" s="230" t="s">
        <v>343</v>
      </c>
      <c r="AU236" s="230" t="s">
        <v>90</v>
      </c>
      <c r="AY236" s="17" t="s">
        <v>150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88</v>
      </c>
      <c r="BK236" s="231">
        <f>ROUND(I236*H236,2)</f>
        <v>0</v>
      </c>
      <c r="BL236" s="17" t="s">
        <v>211</v>
      </c>
      <c r="BM236" s="230" t="s">
        <v>361</v>
      </c>
    </row>
    <row r="237" spans="1:31" s="2" customFormat="1" ht="6.95" customHeight="1">
      <c r="A237" s="38"/>
      <c r="B237" s="66"/>
      <c r="C237" s="67"/>
      <c r="D237" s="67"/>
      <c r="E237" s="67"/>
      <c r="F237" s="67"/>
      <c r="G237" s="67"/>
      <c r="H237" s="67"/>
      <c r="I237" s="67"/>
      <c r="J237" s="67"/>
      <c r="K237" s="67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128:K23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hyperlinks>
    <hyperlink ref="F133" r:id="rId1" display="https://podminky.urs.cz/item/CS_URS_2024_01/965081423"/>
    <hyperlink ref="F137" r:id="rId2" display="https://podminky.urs.cz/item/CS_URS_2024_01/997013311"/>
    <hyperlink ref="F139" r:id="rId3" display="https://podminky.urs.cz/item/CS_URS_2024_01/997013501"/>
    <hyperlink ref="F141" r:id="rId4" display="https://podminky.urs.cz/item/CS_URS_2024_01/997013509"/>
    <hyperlink ref="F143" r:id="rId5" display="https://podminky.urs.cz/item/CS_URS_2023_01/997013631"/>
    <hyperlink ref="F146" r:id="rId6" display="https://podminky.urs.cz/item/CS_URS_2023_01/997013811"/>
    <hyperlink ref="F149" r:id="rId7" display="https://podminky.urs.cz/item/CS_URS_2023_01/997013812"/>
    <hyperlink ref="F152" r:id="rId8" display="https://podminky.urs.cz/item/CS_URS_2023_02/997013814"/>
    <hyperlink ref="F159" r:id="rId9" display="https://podminky.urs.cz/item/CS_URS_2023_01/712331801"/>
    <hyperlink ref="F162" r:id="rId10" display="https://podminky.urs.cz/item/CS_URS_2023_01/712361801"/>
    <hyperlink ref="F166" r:id="rId11" display="https://podminky.urs.cz/item/CS_URS_2024_01/713110814"/>
    <hyperlink ref="F169" r:id="rId12" display="https://podminky.urs.cz/item/CS_URS_2024_01/713110853"/>
    <hyperlink ref="F172" r:id="rId13" display="https://podminky.urs.cz/item/CS_URS_2024_01/713140864"/>
    <hyperlink ref="F176" r:id="rId14" display="https://podminky.urs.cz/item/CS_URS_2023_01/721210822"/>
    <hyperlink ref="F180" r:id="rId15" display="https://podminky.urs.cz/item/CS_URS_2023_01/762341811"/>
    <hyperlink ref="F183" r:id="rId16" display="https://podminky.urs.cz/item/CS_URS_2023_01/762342812"/>
    <hyperlink ref="F186" r:id="rId17" display="https://podminky.urs.cz/item/CS_URS_2023_01/762512811"/>
    <hyperlink ref="F191" r:id="rId18" display="https://podminky.urs.cz/item/CS_URS_2024_01/763135801"/>
    <hyperlink ref="F195" r:id="rId19" display="https://podminky.urs.cz/item/CS_URS_2024_01/764001821"/>
    <hyperlink ref="F200" r:id="rId20" display="https://podminky.urs.cz/item/CS_URS_2023_02/764002841"/>
    <hyperlink ref="F207" r:id="rId21" display="https://podminky.urs.cz/item/CS_URS_2024_01/764004801"/>
    <hyperlink ref="F210" r:id="rId22" display="https://podminky.urs.cz/item/CS_URS_2024_01/764004861"/>
    <hyperlink ref="F214" r:id="rId23" display="https://podminky.urs.cz/item/CS_URS_2023_01/765111803"/>
    <hyperlink ref="F217" r:id="rId24" display="https://podminky.urs.cz/item/CS_URS_2024_01/765112901"/>
    <hyperlink ref="F220" r:id="rId25" display="https://podminky.urs.cz/item/CS_URS_2023_01/765191901"/>
    <hyperlink ref="F224" r:id="rId26" display="https://podminky.urs.cz/item/CS_URS_2024_01/766674810"/>
    <hyperlink ref="F228" r:id="rId27" display="https://podminky.urs.cz/item/CS_URS_2024_01/767153110"/>
    <hyperlink ref="F232" r:id="rId28" display="https://podminky.urs.cz/item/CS_URS_2024_01/7671618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  <c r="AZ2" s="136" t="s">
        <v>362</v>
      </c>
      <c r="BA2" s="136" t="s">
        <v>363</v>
      </c>
      <c r="BB2" s="136" t="s">
        <v>167</v>
      </c>
      <c r="BC2" s="136" t="s">
        <v>364</v>
      </c>
      <c r="BD2" s="136" t="s">
        <v>104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90</v>
      </c>
      <c r="AZ3" s="136" t="s">
        <v>365</v>
      </c>
      <c r="BA3" s="136" t="s">
        <v>366</v>
      </c>
      <c r="BB3" s="136" t="s">
        <v>167</v>
      </c>
      <c r="BC3" s="136" t="s">
        <v>367</v>
      </c>
      <c r="BD3" s="136" t="s">
        <v>104</v>
      </c>
    </row>
    <row r="4" spans="2:5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  <c r="AZ4" s="136" t="s">
        <v>368</v>
      </c>
      <c r="BA4" s="136" t="s">
        <v>369</v>
      </c>
      <c r="BB4" s="136" t="s">
        <v>167</v>
      </c>
      <c r="BC4" s="136" t="s">
        <v>370</v>
      </c>
      <c r="BD4" s="136" t="s">
        <v>104</v>
      </c>
    </row>
    <row r="5" spans="2:56" s="1" customFormat="1" ht="6.95" customHeight="1">
      <c r="B5" s="20"/>
      <c r="L5" s="20"/>
      <c r="AZ5" s="136" t="s">
        <v>79</v>
      </c>
      <c r="BA5" s="136" t="s">
        <v>371</v>
      </c>
      <c r="BB5" s="136" t="s">
        <v>167</v>
      </c>
      <c r="BC5" s="136" t="s">
        <v>372</v>
      </c>
      <c r="BD5" s="136" t="s">
        <v>104</v>
      </c>
    </row>
    <row r="6" spans="2:56" s="1" customFormat="1" ht="12" customHeight="1">
      <c r="B6" s="20"/>
      <c r="D6" s="141" t="s">
        <v>16</v>
      </c>
      <c r="L6" s="20"/>
      <c r="AZ6" s="136" t="s">
        <v>373</v>
      </c>
      <c r="BA6" s="136" t="s">
        <v>374</v>
      </c>
      <c r="BB6" s="136" t="s">
        <v>167</v>
      </c>
      <c r="BC6" s="136" t="s">
        <v>372</v>
      </c>
      <c r="BD6" s="136" t="s">
        <v>104</v>
      </c>
    </row>
    <row r="7" spans="2:56" s="1" customFormat="1" ht="16.5" customHeight="1">
      <c r="B7" s="20"/>
      <c r="E7" s="142" t="str">
        <f>'Rekapitulace stavby'!K6</f>
        <v>Oprava ploché a šikmé střechy - Mateřská škola Hvězdička</v>
      </c>
      <c r="F7" s="141"/>
      <c r="G7" s="141"/>
      <c r="H7" s="141"/>
      <c r="L7" s="20"/>
      <c r="AZ7" s="136" t="s">
        <v>375</v>
      </c>
      <c r="BA7" s="136" t="s">
        <v>376</v>
      </c>
      <c r="BB7" s="136" t="s">
        <v>167</v>
      </c>
      <c r="BC7" s="136" t="s">
        <v>377</v>
      </c>
      <c r="BD7" s="136" t="s">
        <v>104</v>
      </c>
    </row>
    <row r="8" spans="1:56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378</v>
      </c>
      <c r="BA8" s="136" t="s">
        <v>379</v>
      </c>
      <c r="BB8" s="136" t="s">
        <v>244</v>
      </c>
      <c r="BC8" s="136" t="s">
        <v>104</v>
      </c>
      <c r="BD8" s="136" t="s">
        <v>104</v>
      </c>
    </row>
    <row r="9" spans="1:56" s="2" customFormat="1" ht="16.5" customHeight="1">
      <c r="A9" s="38"/>
      <c r="B9" s="44"/>
      <c r="C9" s="38"/>
      <c r="D9" s="38"/>
      <c r="E9" s="143" t="s">
        <v>380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381</v>
      </c>
      <c r="BA9" s="136" t="s">
        <v>382</v>
      </c>
      <c r="BB9" s="136" t="s">
        <v>167</v>
      </c>
      <c r="BC9" s="136" t="s">
        <v>383</v>
      </c>
      <c r="BD9" s="136" t="s">
        <v>104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384</v>
      </c>
      <c r="BA10" s="136" t="s">
        <v>385</v>
      </c>
      <c r="BB10" s="136" t="s">
        <v>167</v>
      </c>
      <c r="BC10" s="136" t="s">
        <v>386</v>
      </c>
      <c r="BD10" s="136" t="s">
        <v>104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387</v>
      </c>
      <c r="BA11" s="136" t="s">
        <v>388</v>
      </c>
      <c r="BB11" s="136" t="s">
        <v>167</v>
      </c>
      <c r="BC11" s="136" t="s">
        <v>389</v>
      </c>
      <c r="BD11" s="136" t="s">
        <v>104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390</v>
      </c>
      <c r="BA12" s="136" t="s">
        <v>391</v>
      </c>
      <c r="BB12" s="136" t="s">
        <v>102</v>
      </c>
      <c r="BC12" s="136" t="s">
        <v>392</v>
      </c>
      <c r="BD12" s="136" t="s">
        <v>104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393</v>
      </c>
      <c r="BA13" s="136" t="s">
        <v>394</v>
      </c>
      <c r="BB13" s="136" t="s">
        <v>102</v>
      </c>
      <c r="BC13" s="136" t="s">
        <v>114</v>
      </c>
      <c r="BD13" s="136" t="s">
        <v>104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395</v>
      </c>
      <c r="BA14" s="136" t="s">
        <v>394</v>
      </c>
      <c r="BB14" s="136" t="s">
        <v>102</v>
      </c>
      <c r="BC14" s="136" t="s">
        <v>111</v>
      </c>
      <c r="BD14" s="136" t="s">
        <v>104</v>
      </c>
    </row>
    <row r="15" spans="1:56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396</v>
      </c>
      <c r="BA15" s="136" t="s">
        <v>397</v>
      </c>
      <c r="BB15" s="136" t="s">
        <v>102</v>
      </c>
      <c r="BC15" s="136" t="s">
        <v>398</v>
      </c>
      <c r="BD15" s="136" t="s">
        <v>104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6" t="s">
        <v>399</v>
      </c>
      <c r="BA16" s="136" t="s">
        <v>400</v>
      </c>
      <c r="BB16" s="136" t="s">
        <v>102</v>
      </c>
      <c r="BC16" s="136" t="s">
        <v>107</v>
      </c>
      <c r="BD16" s="136" t="s">
        <v>104</v>
      </c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34</v>
      </c>
      <c r="E23" s="38"/>
      <c r="F23" s="38"/>
      <c r="G23" s="38"/>
      <c r="H23" s="38"/>
      <c r="I23" s="141" t="s">
        <v>25</v>
      </c>
      <c r="J23" s="144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36</v>
      </c>
      <c r="F24" s="38"/>
      <c r="G24" s="38"/>
      <c r="H24" s="38"/>
      <c r="I24" s="141" t="s">
        <v>27</v>
      </c>
      <c r="J24" s="144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38"/>
      <c r="J30" s="152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3" t="s">
        <v>41</v>
      </c>
      <c r="J32" s="153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44</v>
      </c>
      <c r="E33" s="141" t="s">
        <v>45</v>
      </c>
      <c r="F33" s="155">
        <f>ROUND((SUM(BE131:BE525)),2)</f>
        <v>0</v>
      </c>
      <c r="G33" s="38"/>
      <c r="H33" s="38"/>
      <c r="I33" s="156">
        <v>0.21</v>
      </c>
      <c r="J33" s="155">
        <f>ROUND(((SUM(BE131:BE525))*I33),2)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46</v>
      </c>
      <c r="F34" s="155">
        <f>ROUND((SUM(BF131:BF525)),2)</f>
        <v>0</v>
      </c>
      <c r="G34" s="38"/>
      <c r="H34" s="38"/>
      <c r="I34" s="156">
        <v>0.12</v>
      </c>
      <c r="J34" s="155">
        <f>ROUND(((SUM(BF131:BF525))*I34),2)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47</v>
      </c>
      <c r="F35" s="155">
        <f>ROUND((SUM(BG131:BG525)),2)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48</v>
      </c>
      <c r="F36" s="155">
        <f>ROUND((SUM(BH131:BH525)),2)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49</v>
      </c>
      <c r="F37" s="155">
        <f>ROUND((SUM(BI131:BI525)),2)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53</v>
      </c>
      <c r="E50" s="165"/>
      <c r="F50" s="165"/>
      <c r="G50" s="164" t="s">
        <v>54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55</v>
      </c>
      <c r="E61" s="167"/>
      <c r="F61" s="168" t="s">
        <v>56</v>
      </c>
      <c r="G61" s="166" t="s">
        <v>55</v>
      </c>
      <c r="H61" s="167"/>
      <c r="I61" s="167"/>
      <c r="J61" s="169" t="s">
        <v>56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57</v>
      </c>
      <c r="E65" s="170"/>
      <c r="F65" s="170"/>
      <c r="G65" s="164" t="s">
        <v>58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55</v>
      </c>
      <c r="E76" s="167"/>
      <c r="F76" s="168" t="s">
        <v>56</v>
      </c>
      <c r="G76" s="166" t="s">
        <v>55</v>
      </c>
      <c r="H76" s="167"/>
      <c r="I76" s="167"/>
      <c r="J76" s="169" t="s">
        <v>56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ploché a šikmé střechy - Mateřská škola Hvězdička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Rekonstrukce střechy - nové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Masarykovo náměstí 1664/6</v>
      </c>
      <c r="G89" s="40"/>
      <c r="H89" s="40"/>
      <c r="I89" s="32" t="s">
        <v>22</v>
      </c>
      <c r="J89" s="79" t="str">
        <f>IF(J12="","",J12)</f>
        <v>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DEKPROJEKT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G SERVIS CZ,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118</v>
      </c>
      <c r="D94" s="177"/>
      <c r="E94" s="177"/>
      <c r="F94" s="177"/>
      <c r="G94" s="177"/>
      <c r="H94" s="177"/>
      <c r="I94" s="177"/>
      <c r="J94" s="178" t="s">
        <v>119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120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0"/>
      <c r="C97" s="181"/>
      <c r="D97" s="182" t="s">
        <v>122</v>
      </c>
      <c r="E97" s="183"/>
      <c r="F97" s="183"/>
      <c r="G97" s="183"/>
      <c r="H97" s="183"/>
      <c r="I97" s="183"/>
      <c r="J97" s="184">
        <f>J132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401</v>
      </c>
      <c r="E98" s="189"/>
      <c r="F98" s="189"/>
      <c r="G98" s="189"/>
      <c r="H98" s="189"/>
      <c r="I98" s="189"/>
      <c r="J98" s="190">
        <f>J133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123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402</v>
      </c>
      <c r="E100" s="189"/>
      <c r="F100" s="189"/>
      <c r="G100" s="189"/>
      <c r="H100" s="189"/>
      <c r="I100" s="189"/>
      <c r="J100" s="190">
        <f>J152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125</v>
      </c>
      <c r="E101" s="183"/>
      <c r="F101" s="183"/>
      <c r="G101" s="183"/>
      <c r="H101" s="183"/>
      <c r="I101" s="183"/>
      <c r="J101" s="184">
        <f>J155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403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126</v>
      </c>
      <c r="E103" s="189"/>
      <c r="F103" s="189"/>
      <c r="G103" s="189"/>
      <c r="H103" s="189"/>
      <c r="I103" s="189"/>
      <c r="J103" s="190">
        <f>J164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127</v>
      </c>
      <c r="E104" s="189"/>
      <c r="F104" s="189"/>
      <c r="G104" s="189"/>
      <c r="H104" s="189"/>
      <c r="I104" s="189"/>
      <c r="J104" s="190">
        <f>J242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128</v>
      </c>
      <c r="E105" s="189"/>
      <c r="F105" s="189"/>
      <c r="G105" s="189"/>
      <c r="H105" s="189"/>
      <c r="I105" s="189"/>
      <c r="J105" s="190">
        <f>J302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129</v>
      </c>
      <c r="E106" s="189"/>
      <c r="F106" s="189"/>
      <c r="G106" s="189"/>
      <c r="H106" s="189"/>
      <c r="I106" s="189"/>
      <c r="J106" s="190">
        <f>J313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130</v>
      </c>
      <c r="E107" s="189"/>
      <c r="F107" s="189"/>
      <c r="G107" s="189"/>
      <c r="H107" s="189"/>
      <c r="I107" s="189"/>
      <c r="J107" s="190">
        <f>J371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131</v>
      </c>
      <c r="E108" s="189"/>
      <c r="F108" s="189"/>
      <c r="G108" s="189"/>
      <c r="H108" s="189"/>
      <c r="I108" s="189"/>
      <c r="J108" s="190">
        <f>J380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132</v>
      </c>
      <c r="E109" s="189"/>
      <c r="F109" s="189"/>
      <c r="G109" s="189"/>
      <c r="H109" s="189"/>
      <c r="I109" s="189"/>
      <c r="J109" s="190">
        <f>J400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133</v>
      </c>
      <c r="E110" s="189"/>
      <c r="F110" s="189"/>
      <c r="G110" s="189"/>
      <c r="H110" s="189"/>
      <c r="I110" s="189"/>
      <c r="J110" s="190">
        <f>J464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134</v>
      </c>
      <c r="E111" s="189"/>
      <c r="F111" s="189"/>
      <c r="G111" s="189"/>
      <c r="H111" s="189"/>
      <c r="I111" s="189"/>
      <c r="J111" s="190">
        <f>J493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135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75" t="str">
        <f>E7</f>
        <v>Oprava ploché a šikmé střechy - Mateřská škola Hvězdička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115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SO 02 - Rekonstrukce střechy - nové konstrukce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Masarykovo náměstí 1664/6</v>
      </c>
      <c r="G125" s="40"/>
      <c r="H125" s="40"/>
      <c r="I125" s="32" t="s">
        <v>22</v>
      </c>
      <c r="J125" s="79" t="str">
        <f>IF(J12="","",J12)</f>
        <v>1. 1. 2024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 xml:space="preserve"> </v>
      </c>
      <c r="G127" s="40"/>
      <c r="H127" s="40"/>
      <c r="I127" s="32" t="s">
        <v>30</v>
      </c>
      <c r="J127" s="36" t="str">
        <f>E21</f>
        <v>DEKPROJEKT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34</v>
      </c>
      <c r="J128" s="36" t="str">
        <f>E24</f>
        <v>G SERVIS CZ,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2"/>
      <c r="B130" s="193"/>
      <c r="C130" s="194" t="s">
        <v>136</v>
      </c>
      <c r="D130" s="195" t="s">
        <v>65</v>
      </c>
      <c r="E130" s="195" t="s">
        <v>61</v>
      </c>
      <c r="F130" s="195" t="s">
        <v>62</v>
      </c>
      <c r="G130" s="195" t="s">
        <v>137</v>
      </c>
      <c r="H130" s="195" t="s">
        <v>138</v>
      </c>
      <c r="I130" s="195" t="s">
        <v>139</v>
      </c>
      <c r="J130" s="195" t="s">
        <v>119</v>
      </c>
      <c r="K130" s="196" t="s">
        <v>140</v>
      </c>
      <c r="L130" s="197"/>
      <c r="M130" s="100" t="s">
        <v>1</v>
      </c>
      <c r="N130" s="101" t="s">
        <v>44</v>
      </c>
      <c r="O130" s="101" t="s">
        <v>141</v>
      </c>
      <c r="P130" s="101" t="s">
        <v>142</v>
      </c>
      <c r="Q130" s="101" t="s">
        <v>143</v>
      </c>
      <c r="R130" s="101" t="s">
        <v>144</v>
      </c>
      <c r="S130" s="101" t="s">
        <v>145</v>
      </c>
      <c r="T130" s="102" t="s">
        <v>146</v>
      </c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1:63" s="2" customFormat="1" ht="22.8" customHeight="1">
      <c r="A131" s="38"/>
      <c r="B131" s="39"/>
      <c r="C131" s="107" t="s">
        <v>147</v>
      </c>
      <c r="D131" s="40"/>
      <c r="E131" s="40"/>
      <c r="F131" s="40"/>
      <c r="G131" s="40"/>
      <c r="H131" s="40"/>
      <c r="I131" s="40"/>
      <c r="J131" s="198">
        <f>BK131</f>
        <v>0</v>
      </c>
      <c r="K131" s="40"/>
      <c r="L131" s="44"/>
      <c r="M131" s="103"/>
      <c r="N131" s="199"/>
      <c r="O131" s="104"/>
      <c r="P131" s="200">
        <f>P132+P155</f>
        <v>0</v>
      </c>
      <c r="Q131" s="104"/>
      <c r="R131" s="200">
        <f>R132+R155</f>
        <v>40.7264862448755</v>
      </c>
      <c r="S131" s="104"/>
      <c r="T131" s="201">
        <f>T132+T155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79</v>
      </c>
      <c r="AU131" s="17" t="s">
        <v>121</v>
      </c>
      <c r="BK131" s="202">
        <f>BK132+BK155</f>
        <v>0</v>
      </c>
    </row>
    <row r="132" spans="1:63" s="12" customFormat="1" ht="25.9" customHeight="1">
      <c r="A132" s="12"/>
      <c r="B132" s="203"/>
      <c r="C132" s="204"/>
      <c r="D132" s="205" t="s">
        <v>79</v>
      </c>
      <c r="E132" s="206" t="s">
        <v>148</v>
      </c>
      <c r="F132" s="206" t="s">
        <v>149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P133+P148+P152</f>
        <v>0</v>
      </c>
      <c r="Q132" s="211"/>
      <c r="R132" s="212">
        <f>R133+R148+R152</f>
        <v>4.6741027812</v>
      </c>
      <c r="S132" s="211"/>
      <c r="T132" s="213">
        <f>T133+T148+T152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88</v>
      </c>
      <c r="AT132" s="215" t="s">
        <v>79</v>
      </c>
      <c r="AU132" s="215" t="s">
        <v>80</v>
      </c>
      <c r="AY132" s="214" t="s">
        <v>150</v>
      </c>
      <c r="BK132" s="216">
        <f>BK133+BK148+BK152</f>
        <v>0</v>
      </c>
    </row>
    <row r="133" spans="1:63" s="12" customFormat="1" ht="22.8" customHeight="1">
      <c r="A133" s="12"/>
      <c r="B133" s="203"/>
      <c r="C133" s="204"/>
      <c r="D133" s="205" t="s">
        <v>79</v>
      </c>
      <c r="E133" s="217" t="s">
        <v>186</v>
      </c>
      <c r="F133" s="217" t="s">
        <v>404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SUM(P134:P147)</f>
        <v>0</v>
      </c>
      <c r="Q133" s="211"/>
      <c r="R133" s="212">
        <f>SUM(R134:R147)</f>
        <v>4.6716833712</v>
      </c>
      <c r="S133" s="211"/>
      <c r="T133" s="213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88</v>
      </c>
      <c r="AT133" s="215" t="s">
        <v>79</v>
      </c>
      <c r="AU133" s="215" t="s">
        <v>88</v>
      </c>
      <c r="AY133" s="214" t="s">
        <v>150</v>
      </c>
      <c r="BK133" s="216">
        <f>SUM(BK134:BK147)</f>
        <v>0</v>
      </c>
    </row>
    <row r="134" spans="1:65" s="2" customFormat="1" ht="37.8" customHeight="1">
      <c r="A134" s="38"/>
      <c r="B134" s="39"/>
      <c r="C134" s="219" t="s">
        <v>88</v>
      </c>
      <c r="D134" s="219" t="s">
        <v>153</v>
      </c>
      <c r="E134" s="220" t="s">
        <v>405</v>
      </c>
      <c r="F134" s="221" t="s">
        <v>406</v>
      </c>
      <c r="G134" s="222" t="s">
        <v>102</v>
      </c>
      <c r="H134" s="223">
        <v>11.57</v>
      </c>
      <c r="I134" s="224"/>
      <c r="J134" s="225">
        <f>ROUND(I134*H134,2)</f>
        <v>0</v>
      </c>
      <c r="K134" s="221" t="s">
        <v>156</v>
      </c>
      <c r="L134" s="44"/>
      <c r="M134" s="226" t="s">
        <v>1</v>
      </c>
      <c r="N134" s="227" t="s">
        <v>45</v>
      </c>
      <c r="O134" s="91"/>
      <c r="P134" s="228">
        <f>O134*H134</f>
        <v>0</v>
      </c>
      <c r="Q134" s="228">
        <v>0.01343616</v>
      </c>
      <c r="R134" s="228">
        <f>Q134*H134</f>
        <v>0.15545637120000003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157</v>
      </c>
      <c r="AT134" s="230" t="s">
        <v>153</v>
      </c>
      <c r="AU134" s="230" t="s">
        <v>90</v>
      </c>
      <c r="AY134" s="17" t="s">
        <v>150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88</v>
      </c>
      <c r="BK134" s="231">
        <f>ROUND(I134*H134,2)</f>
        <v>0</v>
      </c>
      <c r="BL134" s="17" t="s">
        <v>157</v>
      </c>
      <c r="BM134" s="230" t="s">
        <v>407</v>
      </c>
    </row>
    <row r="135" spans="1:47" s="2" customFormat="1" ht="12">
      <c r="A135" s="38"/>
      <c r="B135" s="39"/>
      <c r="C135" s="40"/>
      <c r="D135" s="232" t="s">
        <v>159</v>
      </c>
      <c r="E135" s="40"/>
      <c r="F135" s="233" t="s">
        <v>408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159</v>
      </c>
      <c r="AU135" s="17" t="s">
        <v>90</v>
      </c>
    </row>
    <row r="136" spans="1:51" s="13" customFormat="1" ht="12">
      <c r="A136" s="13"/>
      <c r="B136" s="237"/>
      <c r="C136" s="238"/>
      <c r="D136" s="239" t="s">
        <v>161</v>
      </c>
      <c r="E136" s="240" t="s">
        <v>1</v>
      </c>
      <c r="F136" s="241" t="s">
        <v>409</v>
      </c>
      <c r="G136" s="238"/>
      <c r="H136" s="242">
        <v>11.57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161</v>
      </c>
      <c r="AU136" s="248" t="s">
        <v>90</v>
      </c>
      <c r="AV136" s="13" t="s">
        <v>90</v>
      </c>
      <c r="AW136" s="13" t="s">
        <v>33</v>
      </c>
      <c r="AX136" s="13" t="s">
        <v>88</v>
      </c>
      <c r="AY136" s="248" t="s">
        <v>150</v>
      </c>
    </row>
    <row r="137" spans="1:65" s="2" customFormat="1" ht="24.15" customHeight="1">
      <c r="A137" s="38"/>
      <c r="B137" s="39"/>
      <c r="C137" s="259" t="s">
        <v>90</v>
      </c>
      <c r="D137" s="259" t="s">
        <v>343</v>
      </c>
      <c r="E137" s="260" t="s">
        <v>410</v>
      </c>
      <c r="F137" s="261" t="s">
        <v>411</v>
      </c>
      <c r="G137" s="262" t="s">
        <v>102</v>
      </c>
      <c r="H137" s="263">
        <v>12.149</v>
      </c>
      <c r="I137" s="264"/>
      <c r="J137" s="265">
        <f>ROUND(I137*H137,2)</f>
        <v>0</v>
      </c>
      <c r="K137" s="261" t="s">
        <v>156</v>
      </c>
      <c r="L137" s="266"/>
      <c r="M137" s="267" t="s">
        <v>1</v>
      </c>
      <c r="N137" s="268" t="s">
        <v>45</v>
      </c>
      <c r="O137" s="91"/>
      <c r="P137" s="228">
        <f>O137*H137</f>
        <v>0</v>
      </c>
      <c r="Q137" s="228">
        <v>0.003</v>
      </c>
      <c r="R137" s="228">
        <f>Q137*H137</f>
        <v>0.036447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198</v>
      </c>
      <c r="AT137" s="230" t="s">
        <v>343</v>
      </c>
      <c r="AU137" s="230" t="s">
        <v>90</v>
      </c>
      <c r="AY137" s="17" t="s">
        <v>150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88</v>
      </c>
      <c r="BK137" s="231">
        <f>ROUND(I137*H137,2)</f>
        <v>0</v>
      </c>
      <c r="BL137" s="17" t="s">
        <v>157</v>
      </c>
      <c r="BM137" s="230" t="s">
        <v>412</v>
      </c>
    </row>
    <row r="138" spans="1:51" s="13" customFormat="1" ht="12">
      <c r="A138" s="13"/>
      <c r="B138" s="237"/>
      <c r="C138" s="238"/>
      <c r="D138" s="239" t="s">
        <v>161</v>
      </c>
      <c r="E138" s="238"/>
      <c r="F138" s="241" t="s">
        <v>413</v>
      </c>
      <c r="G138" s="238"/>
      <c r="H138" s="242">
        <v>12.149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161</v>
      </c>
      <c r="AU138" s="248" t="s">
        <v>90</v>
      </c>
      <c r="AV138" s="13" t="s">
        <v>90</v>
      </c>
      <c r="AW138" s="13" t="s">
        <v>4</v>
      </c>
      <c r="AX138" s="13" t="s">
        <v>88</v>
      </c>
      <c r="AY138" s="248" t="s">
        <v>150</v>
      </c>
    </row>
    <row r="139" spans="1:65" s="2" customFormat="1" ht="24.15" customHeight="1">
      <c r="A139" s="38"/>
      <c r="B139" s="39"/>
      <c r="C139" s="219" t="s">
        <v>104</v>
      </c>
      <c r="D139" s="219" t="s">
        <v>153</v>
      </c>
      <c r="E139" s="220" t="s">
        <v>414</v>
      </c>
      <c r="F139" s="221" t="s">
        <v>415</v>
      </c>
      <c r="G139" s="222" t="s">
        <v>102</v>
      </c>
      <c r="H139" s="223">
        <v>59.15</v>
      </c>
      <c r="I139" s="224"/>
      <c r="J139" s="225">
        <f>ROUND(I139*H139,2)</f>
        <v>0</v>
      </c>
      <c r="K139" s="221" t="s">
        <v>156</v>
      </c>
      <c r="L139" s="44"/>
      <c r="M139" s="226" t="s">
        <v>1</v>
      </c>
      <c r="N139" s="227" t="s">
        <v>45</v>
      </c>
      <c r="O139" s="91"/>
      <c r="P139" s="228">
        <f>O139*H139</f>
        <v>0</v>
      </c>
      <c r="Q139" s="228">
        <v>0.03</v>
      </c>
      <c r="R139" s="228">
        <f>Q139*H139</f>
        <v>1.7745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157</v>
      </c>
      <c r="AT139" s="230" t="s">
        <v>153</v>
      </c>
      <c r="AU139" s="230" t="s">
        <v>90</v>
      </c>
      <c r="AY139" s="17" t="s">
        <v>150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88</v>
      </c>
      <c r="BK139" s="231">
        <f>ROUND(I139*H139,2)</f>
        <v>0</v>
      </c>
      <c r="BL139" s="17" t="s">
        <v>157</v>
      </c>
      <c r="BM139" s="230" t="s">
        <v>416</v>
      </c>
    </row>
    <row r="140" spans="1:47" s="2" customFormat="1" ht="12">
      <c r="A140" s="38"/>
      <c r="B140" s="39"/>
      <c r="C140" s="40"/>
      <c r="D140" s="232" t="s">
        <v>159</v>
      </c>
      <c r="E140" s="40"/>
      <c r="F140" s="233" t="s">
        <v>417</v>
      </c>
      <c r="G140" s="40"/>
      <c r="H140" s="40"/>
      <c r="I140" s="234"/>
      <c r="J140" s="40"/>
      <c r="K140" s="40"/>
      <c r="L140" s="44"/>
      <c r="M140" s="235"/>
      <c r="N140" s="23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159</v>
      </c>
      <c r="AU140" s="17" t="s">
        <v>90</v>
      </c>
    </row>
    <row r="141" spans="1:51" s="14" customFormat="1" ht="12">
      <c r="A141" s="14"/>
      <c r="B141" s="249"/>
      <c r="C141" s="250"/>
      <c r="D141" s="239" t="s">
        <v>161</v>
      </c>
      <c r="E141" s="251" t="s">
        <v>1</v>
      </c>
      <c r="F141" s="252" t="s">
        <v>418</v>
      </c>
      <c r="G141" s="250"/>
      <c r="H141" s="251" t="s">
        <v>1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8" t="s">
        <v>161</v>
      </c>
      <c r="AU141" s="258" t="s">
        <v>90</v>
      </c>
      <c r="AV141" s="14" t="s">
        <v>88</v>
      </c>
      <c r="AW141" s="14" t="s">
        <v>33</v>
      </c>
      <c r="AX141" s="14" t="s">
        <v>80</v>
      </c>
      <c r="AY141" s="258" t="s">
        <v>150</v>
      </c>
    </row>
    <row r="142" spans="1:51" s="13" customFormat="1" ht="12">
      <c r="A142" s="13"/>
      <c r="B142" s="237"/>
      <c r="C142" s="238"/>
      <c r="D142" s="239" t="s">
        <v>161</v>
      </c>
      <c r="E142" s="240" t="s">
        <v>1</v>
      </c>
      <c r="F142" s="241" t="s">
        <v>419</v>
      </c>
      <c r="G142" s="238"/>
      <c r="H142" s="242">
        <v>59.15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161</v>
      </c>
      <c r="AU142" s="248" t="s">
        <v>90</v>
      </c>
      <c r="AV142" s="13" t="s">
        <v>90</v>
      </c>
      <c r="AW142" s="13" t="s">
        <v>33</v>
      </c>
      <c r="AX142" s="13" t="s">
        <v>88</v>
      </c>
      <c r="AY142" s="248" t="s">
        <v>150</v>
      </c>
    </row>
    <row r="143" spans="1:65" s="2" customFormat="1" ht="37.8" customHeight="1">
      <c r="A143" s="38"/>
      <c r="B143" s="39"/>
      <c r="C143" s="219" t="s">
        <v>157</v>
      </c>
      <c r="D143" s="219" t="s">
        <v>153</v>
      </c>
      <c r="E143" s="220" t="s">
        <v>420</v>
      </c>
      <c r="F143" s="221" t="s">
        <v>421</v>
      </c>
      <c r="G143" s="222" t="s">
        <v>102</v>
      </c>
      <c r="H143" s="223">
        <v>19.2</v>
      </c>
      <c r="I143" s="224"/>
      <c r="J143" s="225">
        <f>ROUND(I143*H143,2)</f>
        <v>0</v>
      </c>
      <c r="K143" s="221" t="s">
        <v>156</v>
      </c>
      <c r="L143" s="44"/>
      <c r="M143" s="226" t="s">
        <v>1</v>
      </c>
      <c r="N143" s="227" t="s">
        <v>45</v>
      </c>
      <c r="O143" s="91"/>
      <c r="P143" s="228">
        <f>O143*H143</f>
        <v>0</v>
      </c>
      <c r="Q143" s="228">
        <v>0.0032</v>
      </c>
      <c r="R143" s="228">
        <f>Q143*H143</f>
        <v>0.06144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157</v>
      </c>
      <c r="AT143" s="230" t="s">
        <v>153</v>
      </c>
      <c r="AU143" s="230" t="s">
        <v>90</v>
      </c>
      <c r="AY143" s="17" t="s">
        <v>150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88</v>
      </c>
      <c r="BK143" s="231">
        <f>ROUND(I143*H143,2)</f>
        <v>0</v>
      </c>
      <c r="BL143" s="17" t="s">
        <v>157</v>
      </c>
      <c r="BM143" s="230" t="s">
        <v>422</v>
      </c>
    </row>
    <row r="144" spans="1:47" s="2" customFormat="1" ht="12">
      <c r="A144" s="38"/>
      <c r="B144" s="39"/>
      <c r="C144" s="40"/>
      <c r="D144" s="232" t="s">
        <v>159</v>
      </c>
      <c r="E144" s="40"/>
      <c r="F144" s="233" t="s">
        <v>423</v>
      </c>
      <c r="G144" s="40"/>
      <c r="H144" s="40"/>
      <c r="I144" s="234"/>
      <c r="J144" s="40"/>
      <c r="K144" s="40"/>
      <c r="L144" s="44"/>
      <c r="M144" s="235"/>
      <c r="N144" s="23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159</v>
      </c>
      <c r="AU144" s="17" t="s">
        <v>90</v>
      </c>
    </row>
    <row r="145" spans="1:51" s="13" customFormat="1" ht="12">
      <c r="A145" s="13"/>
      <c r="B145" s="237"/>
      <c r="C145" s="238"/>
      <c r="D145" s="239" t="s">
        <v>161</v>
      </c>
      <c r="E145" s="240" t="s">
        <v>1</v>
      </c>
      <c r="F145" s="241" t="s">
        <v>162</v>
      </c>
      <c r="G145" s="238"/>
      <c r="H145" s="242">
        <v>19.2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161</v>
      </c>
      <c r="AU145" s="248" t="s">
        <v>90</v>
      </c>
      <c r="AV145" s="13" t="s">
        <v>90</v>
      </c>
      <c r="AW145" s="13" t="s">
        <v>33</v>
      </c>
      <c r="AX145" s="13" t="s">
        <v>88</v>
      </c>
      <c r="AY145" s="248" t="s">
        <v>150</v>
      </c>
    </row>
    <row r="146" spans="1:65" s="2" customFormat="1" ht="24.15" customHeight="1">
      <c r="A146" s="38"/>
      <c r="B146" s="39"/>
      <c r="C146" s="259" t="s">
        <v>179</v>
      </c>
      <c r="D146" s="259" t="s">
        <v>343</v>
      </c>
      <c r="E146" s="260" t="s">
        <v>424</v>
      </c>
      <c r="F146" s="261" t="s">
        <v>425</v>
      </c>
      <c r="G146" s="262" t="s">
        <v>102</v>
      </c>
      <c r="H146" s="263">
        <v>19.584</v>
      </c>
      <c r="I146" s="264"/>
      <c r="J146" s="265">
        <f>ROUND(I146*H146,2)</f>
        <v>0</v>
      </c>
      <c r="K146" s="261" t="s">
        <v>156</v>
      </c>
      <c r="L146" s="266"/>
      <c r="M146" s="267" t="s">
        <v>1</v>
      </c>
      <c r="N146" s="268" t="s">
        <v>45</v>
      </c>
      <c r="O146" s="91"/>
      <c r="P146" s="228">
        <f>O146*H146</f>
        <v>0</v>
      </c>
      <c r="Q146" s="228">
        <v>0.135</v>
      </c>
      <c r="R146" s="228">
        <f>Q146*H146</f>
        <v>2.64384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198</v>
      </c>
      <c r="AT146" s="230" t="s">
        <v>343</v>
      </c>
      <c r="AU146" s="230" t="s">
        <v>90</v>
      </c>
      <c r="AY146" s="17" t="s">
        <v>150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88</v>
      </c>
      <c r="BK146" s="231">
        <f>ROUND(I146*H146,2)</f>
        <v>0</v>
      </c>
      <c r="BL146" s="17" t="s">
        <v>157</v>
      </c>
      <c r="BM146" s="230" t="s">
        <v>426</v>
      </c>
    </row>
    <row r="147" spans="1:51" s="13" customFormat="1" ht="12">
      <c r="A147" s="13"/>
      <c r="B147" s="237"/>
      <c r="C147" s="238"/>
      <c r="D147" s="239" t="s">
        <v>161</v>
      </c>
      <c r="E147" s="238"/>
      <c r="F147" s="241" t="s">
        <v>427</v>
      </c>
      <c r="G147" s="238"/>
      <c r="H147" s="242">
        <v>19.584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161</v>
      </c>
      <c r="AU147" s="248" t="s">
        <v>90</v>
      </c>
      <c r="AV147" s="13" t="s">
        <v>90</v>
      </c>
      <c r="AW147" s="13" t="s">
        <v>4</v>
      </c>
      <c r="AX147" s="13" t="s">
        <v>88</v>
      </c>
      <c r="AY147" s="248" t="s">
        <v>150</v>
      </c>
    </row>
    <row r="148" spans="1:63" s="12" customFormat="1" ht="22.8" customHeight="1">
      <c r="A148" s="12"/>
      <c r="B148" s="203"/>
      <c r="C148" s="204"/>
      <c r="D148" s="205" t="s">
        <v>79</v>
      </c>
      <c r="E148" s="217" t="s">
        <v>151</v>
      </c>
      <c r="F148" s="217" t="s">
        <v>152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0.00241941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88</v>
      </c>
      <c r="AT148" s="215" t="s">
        <v>79</v>
      </c>
      <c r="AU148" s="215" t="s">
        <v>88</v>
      </c>
      <c r="AY148" s="214" t="s">
        <v>150</v>
      </c>
      <c r="BK148" s="216">
        <f>SUM(BK149:BK151)</f>
        <v>0</v>
      </c>
    </row>
    <row r="149" spans="1:65" s="2" customFormat="1" ht="24.15" customHeight="1">
      <c r="A149" s="38"/>
      <c r="B149" s="39"/>
      <c r="C149" s="219" t="s">
        <v>186</v>
      </c>
      <c r="D149" s="219" t="s">
        <v>153</v>
      </c>
      <c r="E149" s="220" t="s">
        <v>428</v>
      </c>
      <c r="F149" s="221" t="s">
        <v>429</v>
      </c>
      <c r="G149" s="222" t="s">
        <v>244</v>
      </c>
      <c r="H149" s="223">
        <v>30</v>
      </c>
      <c r="I149" s="224"/>
      <c r="J149" s="225">
        <f>ROUND(I149*H149,2)</f>
        <v>0</v>
      </c>
      <c r="K149" s="221" t="s">
        <v>156</v>
      </c>
      <c r="L149" s="44"/>
      <c r="M149" s="226" t="s">
        <v>1</v>
      </c>
      <c r="N149" s="227" t="s">
        <v>45</v>
      </c>
      <c r="O149" s="91"/>
      <c r="P149" s="228">
        <f>O149*H149</f>
        <v>0</v>
      </c>
      <c r="Q149" s="228">
        <v>8.0647E-05</v>
      </c>
      <c r="R149" s="228">
        <f>Q149*H149</f>
        <v>0.00241941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157</v>
      </c>
      <c r="AT149" s="230" t="s">
        <v>153</v>
      </c>
      <c r="AU149" s="230" t="s">
        <v>90</v>
      </c>
      <c r="AY149" s="17" t="s">
        <v>150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88</v>
      </c>
      <c r="BK149" s="231">
        <f>ROUND(I149*H149,2)</f>
        <v>0</v>
      </c>
      <c r="BL149" s="17" t="s">
        <v>157</v>
      </c>
      <c r="BM149" s="230" t="s">
        <v>430</v>
      </c>
    </row>
    <row r="150" spans="1:47" s="2" customFormat="1" ht="12">
      <c r="A150" s="38"/>
      <c r="B150" s="39"/>
      <c r="C150" s="40"/>
      <c r="D150" s="232" t="s">
        <v>159</v>
      </c>
      <c r="E150" s="40"/>
      <c r="F150" s="233" t="s">
        <v>431</v>
      </c>
      <c r="G150" s="40"/>
      <c r="H150" s="40"/>
      <c r="I150" s="234"/>
      <c r="J150" s="40"/>
      <c r="K150" s="40"/>
      <c r="L150" s="44"/>
      <c r="M150" s="235"/>
      <c r="N150" s="23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159</v>
      </c>
      <c r="AU150" s="17" t="s">
        <v>90</v>
      </c>
    </row>
    <row r="151" spans="1:51" s="13" customFormat="1" ht="12">
      <c r="A151" s="13"/>
      <c r="B151" s="237"/>
      <c r="C151" s="238"/>
      <c r="D151" s="239" t="s">
        <v>161</v>
      </c>
      <c r="E151" s="240" t="s">
        <v>1</v>
      </c>
      <c r="F151" s="241" t="s">
        <v>432</v>
      </c>
      <c r="G151" s="238"/>
      <c r="H151" s="242">
        <v>30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161</v>
      </c>
      <c r="AU151" s="248" t="s">
        <v>90</v>
      </c>
      <c r="AV151" s="13" t="s">
        <v>90</v>
      </c>
      <c r="AW151" s="13" t="s">
        <v>33</v>
      </c>
      <c r="AX151" s="13" t="s">
        <v>88</v>
      </c>
      <c r="AY151" s="248" t="s">
        <v>150</v>
      </c>
    </row>
    <row r="152" spans="1:63" s="12" customFormat="1" ht="22.8" customHeight="1">
      <c r="A152" s="12"/>
      <c r="B152" s="203"/>
      <c r="C152" s="204"/>
      <c r="D152" s="205" t="s">
        <v>79</v>
      </c>
      <c r="E152" s="217" t="s">
        <v>433</v>
      </c>
      <c r="F152" s="217" t="s">
        <v>434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SUM(P153:P154)</f>
        <v>0</v>
      </c>
      <c r="Q152" s="211"/>
      <c r="R152" s="212">
        <f>SUM(R153:R154)</f>
        <v>0</v>
      </c>
      <c r="S152" s="211"/>
      <c r="T152" s="213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88</v>
      </c>
      <c r="AT152" s="215" t="s">
        <v>79</v>
      </c>
      <c r="AU152" s="215" t="s">
        <v>88</v>
      </c>
      <c r="AY152" s="214" t="s">
        <v>150</v>
      </c>
      <c r="BK152" s="216">
        <f>SUM(BK153:BK154)</f>
        <v>0</v>
      </c>
    </row>
    <row r="153" spans="1:65" s="2" customFormat="1" ht="16.5" customHeight="1">
      <c r="A153" s="38"/>
      <c r="B153" s="39"/>
      <c r="C153" s="219" t="s">
        <v>192</v>
      </c>
      <c r="D153" s="219" t="s">
        <v>153</v>
      </c>
      <c r="E153" s="220" t="s">
        <v>435</v>
      </c>
      <c r="F153" s="221" t="s">
        <v>436</v>
      </c>
      <c r="G153" s="222" t="s">
        <v>172</v>
      </c>
      <c r="H153" s="223">
        <v>4.685</v>
      </c>
      <c r="I153" s="224"/>
      <c r="J153" s="225">
        <f>ROUND(I153*H153,2)</f>
        <v>0</v>
      </c>
      <c r="K153" s="221" t="s">
        <v>156</v>
      </c>
      <c r="L153" s="44"/>
      <c r="M153" s="226" t="s">
        <v>1</v>
      </c>
      <c r="N153" s="227" t="s">
        <v>45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157</v>
      </c>
      <c r="AT153" s="230" t="s">
        <v>153</v>
      </c>
      <c r="AU153" s="230" t="s">
        <v>90</v>
      </c>
      <c r="AY153" s="17" t="s">
        <v>150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88</v>
      </c>
      <c r="BK153" s="231">
        <f>ROUND(I153*H153,2)</f>
        <v>0</v>
      </c>
      <c r="BL153" s="17" t="s">
        <v>157</v>
      </c>
      <c r="BM153" s="230" t="s">
        <v>437</v>
      </c>
    </row>
    <row r="154" spans="1:47" s="2" customFormat="1" ht="12">
      <c r="A154" s="38"/>
      <c r="B154" s="39"/>
      <c r="C154" s="40"/>
      <c r="D154" s="232" t="s">
        <v>159</v>
      </c>
      <c r="E154" s="40"/>
      <c r="F154" s="233" t="s">
        <v>438</v>
      </c>
      <c r="G154" s="40"/>
      <c r="H154" s="40"/>
      <c r="I154" s="234"/>
      <c r="J154" s="40"/>
      <c r="K154" s="40"/>
      <c r="L154" s="44"/>
      <c r="M154" s="235"/>
      <c r="N154" s="23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159</v>
      </c>
      <c r="AU154" s="17" t="s">
        <v>90</v>
      </c>
    </row>
    <row r="155" spans="1:63" s="12" customFormat="1" ht="25.9" customHeight="1">
      <c r="A155" s="12"/>
      <c r="B155" s="203"/>
      <c r="C155" s="204"/>
      <c r="D155" s="205" t="s">
        <v>79</v>
      </c>
      <c r="E155" s="206" t="s">
        <v>205</v>
      </c>
      <c r="F155" s="206" t="s">
        <v>206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P156+P164+P242+P302+P313+P371+P380+P400+P464+P493</f>
        <v>0</v>
      </c>
      <c r="Q155" s="211"/>
      <c r="R155" s="212">
        <f>R156+R164+R242+R302+R313+R371+R380+R400+R464+R493</f>
        <v>36.052383463675504</v>
      </c>
      <c r="S155" s="211"/>
      <c r="T155" s="213">
        <f>T156+T164+T242+T302+T313+T371+T380+T400+T464+T493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90</v>
      </c>
      <c r="AT155" s="215" t="s">
        <v>79</v>
      </c>
      <c r="AU155" s="215" t="s">
        <v>80</v>
      </c>
      <c r="AY155" s="214" t="s">
        <v>150</v>
      </c>
      <c r="BK155" s="216">
        <f>BK156+BK164+BK242+BK302+BK313+BK371+BK380+BK400+BK464+BK493</f>
        <v>0</v>
      </c>
    </row>
    <row r="156" spans="1:63" s="12" customFormat="1" ht="22.8" customHeight="1">
      <c r="A156" s="12"/>
      <c r="B156" s="203"/>
      <c r="C156" s="204"/>
      <c r="D156" s="205" t="s">
        <v>79</v>
      </c>
      <c r="E156" s="217" t="s">
        <v>439</v>
      </c>
      <c r="F156" s="217" t="s">
        <v>440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SUM(P157:P163)</f>
        <v>0</v>
      </c>
      <c r="Q156" s="211"/>
      <c r="R156" s="212">
        <f>SUM(R157:R163)</f>
        <v>0.076297</v>
      </c>
      <c r="S156" s="211"/>
      <c r="T156" s="213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90</v>
      </c>
      <c r="AT156" s="215" t="s">
        <v>79</v>
      </c>
      <c r="AU156" s="215" t="s">
        <v>88</v>
      </c>
      <c r="AY156" s="214" t="s">
        <v>150</v>
      </c>
      <c r="BK156" s="216">
        <f>SUM(BK157:BK163)</f>
        <v>0</v>
      </c>
    </row>
    <row r="157" spans="1:65" s="2" customFormat="1" ht="24.15" customHeight="1">
      <c r="A157" s="38"/>
      <c r="B157" s="39"/>
      <c r="C157" s="219" t="s">
        <v>198</v>
      </c>
      <c r="D157" s="219" t="s">
        <v>153</v>
      </c>
      <c r="E157" s="220" t="s">
        <v>441</v>
      </c>
      <c r="F157" s="221" t="s">
        <v>442</v>
      </c>
      <c r="G157" s="222" t="s">
        <v>167</v>
      </c>
      <c r="H157" s="223">
        <v>29.3</v>
      </c>
      <c r="I157" s="224"/>
      <c r="J157" s="225">
        <f>ROUND(I157*H157,2)</f>
        <v>0</v>
      </c>
      <c r="K157" s="221" t="s">
        <v>156</v>
      </c>
      <c r="L157" s="44"/>
      <c r="M157" s="226" t="s">
        <v>1</v>
      </c>
      <c r="N157" s="227" t="s">
        <v>45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211</v>
      </c>
      <c r="AT157" s="230" t="s">
        <v>153</v>
      </c>
      <c r="AU157" s="230" t="s">
        <v>90</v>
      </c>
      <c r="AY157" s="17" t="s">
        <v>150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88</v>
      </c>
      <c r="BK157" s="231">
        <f>ROUND(I157*H157,2)</f>
        <v>0</v>
      </c>
      <c r="BL157" s="17" t="s">
        <v>211</v>
      </c>
      <c r="BM157" s="230" t="s">
        <v>443</v>
      </c>
    </row>
    <row r="158" spans="1:47" s="2" customFormat="1" ht="12">
      <c r="A158" s="38"/>
      <c r="B158" s="39"/>
      <c r="C158" s="40"/>
      <c r="D158" s="232" t="s">
        <v>159</v>
      </c>
      <c r="E158" s="40"/>
      <c r="F158" s="233" t="s">
        <v>444</v>
      </c>
      <c r="G158" s="40"/>
      <c r="H158" s="40"/>
      <c r="I158" s="234"/>
      <c r="J158" s="40"/>
      <c r="K158" s="40"/>
      <c r="L158" s="44"/>
      <c r="M158" s="235"/>
      <c r="N158" s="23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90</v>
      </c>
    </row>
    <row r="159" spans="1:51" s="13" customFormat="1" ht="12">
      <c r="A159" s="13"/>
      <c r="B159" s="237"/>
      <c r="C159" s="238"/>
      <c r="D159" s="239" t="s">
        <v>161</v>
      </c>
      <c r="E159" s="240" t="s">
        <v>1</v>
      </c>
      <c r="F159" s="241" t="s">
        <v>445</v>
      </c>
      <c r="G159" s="238"/>
      <c r="H159" s="242">
        <v>29.3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161</v>
      </c>
      <c r="AU159" s="248" t="s">
        <v>90</v>
      </c>
      <c r="AV159" s="13" t="s">
        <v>90</v>
      </c>
      <c r="AW159" s="13" t="s">
        <v>33</v>
      </c>
      <c r="AX159" s="13" t="s">
        <v>88</v>
      </c>
      <c r="AY159" s="248" t="s">
        <v>150</v>
      </c>
    </row>
    <row r="160" spans="1:65" s="2" customFormat="1" ht="16.5" customHeight="1">
      <c r="A160" s="38"/>
      <c r="B160" s="39"/>
      <c r="C160" s="259" t="s">
        <v>151</v>
      </c>
      <c r="D160" s="259" t="s">
        <v>343</v>
      </c>
      <c r="E160" s="260" t="s">
        <v>446</v>
      </c>
      <c r="F160" s="261" t="s">
        <v>447</v>
      </c>
      <c r="G160" s="262" t="s">
        <v>448</v>
      </c>
      <c r="H160" s="263">
        <v>76.297</v>
      </c>
      <c r="I160" s="264"/>
      <c r="J160" s="265">
        <f>ROUND(I160*H160,2)</f>
        <v>0</v>
      </c>
      <c r="K160" s="261" t="s">
        <v>156</v>
      </c>
      <c r="L160" s="266"/>
      <c r="M160" s="267" t="s">
        <v>1</v>
      </c>
      <c r="N160" s="268" t="s">
        <v>45</v>
      </c>
      <c r="O160" s="91"/>
      <c r="P160" s="228">
        <f>O160*H160</f>
        <v>0</v>
      </c>
      <c r="Q160" s="228">
        <v>0.001</v>
      </c>
      <c r="R160" s="228">
        <f>Q160*H160</f>
        <v>0.076297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346</v>
      </c>
      <c r="AT160" s="230" t="s">
        <v>343</v>
      </c>
      <c r="AU160" s="230" t="s">
        <v>90</v>
      </c>
      <c r="AY160" s="17" t="s">
        <v>150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88</v>
      </c>
      <c r="BK160" s="231">
        <f>ROUND(I160*H160,2)</f>
        <v>0</v>
      </c>
      <c r="BL160" s="17" t="s">
        <v>211</v>
      </c>
      <c r="BM160" s="230" t="s">
        <v>449</v>
      </c>
    </row>
    <row r="161" spans="1:51" s="13" customFormat="1" ht="12">
      <c r="A161" s="13"/>
      <c r="B161" s="237"/>
      <c r="C161" s="238"/>
      <c r="D161" s="239" t="s">
        <v>161</v>
      </c>
      <c r="E161" s="238"/>
      <c r="F161" s="241" t="s">
        <v>450</v>
      </c>
      <c r="G161" s="238"/>
      <c r="H161" s="242">
        <v>76.297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161</v>
      </c>
      <c r="AU161" s="248" t="s">
        <v>90</v>
      </c>
      <c r="AV161" s="13" t="s">
        <v>90</v>
      </c>
      <c r="AW161" s="13" t="s">
        <v>4</v>
      </c>
      <c r="AX161" s="13" t="s">
        <v>88</v>
      </c>
      <c r="AY161" s="248" t="s">
        <v>150</v>
      </c>
    </row>
    <row r="162" spans="1:65" s="2" customFormat="1" ht="24.15" customHeight="1">
      <c r="A162" s="38"/>
      <c r="B162" s="39"/>
      <c r="C162" s="219" t="s">
        <v>213</v>
      </c>
      <c r="D162" s="219" t="s">
        <v>153</v>
      </c>
      <c r="E162" s="220" t="s">
        <v>451</v>
      </c>
      <c r="F162" s="221" t="s">
        <v>452</v>
      </c>
      <c r="G162" s="222" t="s">
        <v>172</v>
      </c>
      <c r="H162" s="223">
        <v>0.076</v>
      </c>
      <c r="I162" s="224"/>
      <c r="J162" s="225">
        <f>ROUND(I162*H162,2)</f>
        <v>0</v>
      </c>
      <c r="K162" s="221" t="s">
        <v>156</v>
      </c>
      <c r="L162" s="44"/>
      <c r="M162" s="226" t="s">
        <v>1</v>
      </c>
      <c r="N162" s="227" t="s">
        <v>45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211</v>
      </c>
      <c r="AT162" s="230" t="s">
        <v>153</v>
      </c>
      <c r="AU162" s="230" t="s">
        <v>90</v>
      </c>
      <c r="AY162" s="17" t="s">
        <v>150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88</v>
      </c>
      <c r="BK162" s="231">
        <f>ROUND(I162*H162,2)</f>
        <v>0</v>
      </c>
      <c r="BL162" s="17" t="s">
        <v>211</v>
      </c>
      <c r="BM162" s="230" t="s">
        <v>453</v>
      </c>
    </row>
    <row r="163" spans="1:47" s="2" customFormat="1" ht="12">
      <c r="A163" s="38"/>
      <c r="B163" s="39"/>
      <c r="C163" s="40"/>
      <c r="D163" s="232" t="s">
        <v>159</v>
      </c>
      <c r="E163" s="40"/>
      <c r="F163" s="233" t="s">
        <v>454</v>
      </c>
      <c r="G163" s="40"/>
      <c r="H163" s="40"/>
      <c r="I163" s="234"/>
      <c r="J163" s="40"/>
      <c r="K163" s="40"/>
      <c r="L163" s="44"/>
      <c r="M163" s="235"/>
      <c r="N163" s="236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159</v>
      </c>
      <c r="AU163" s="17" t="s">
        <v>90</v>
      </c>
    </row>
    <row r="164" spans="1:63" s="12" customFormat="1" ht="22.8" customHeight="1">
      <c r="A164" s="12"/>
      <c r="B164" s="203"/>
      <c r="C164" s="204"/>
      <c r="D164" s="205" t="s">
        <v>79</v>
      </c>
      <c r="E164" s="217" t="s">
        <v>207</v>
      </c>
      <c r="F164" s="217" t="s">
        <v>208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SUM(P165:P241)</f>
        <v>0</v>
      </c>
      <c r="Q164" s="211"/>
      <c r="R164" s="212">
        <f>SUM(R165:R241)</f>
        <v>14.396111501703997</v>
      </c>
      <c r="S164" s="211"/>
      <c r="T164" s="213">
        <f>SUM(T165:T241)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90</v>
      </c>
      <c r="AT164" s="215" t="s">
        <v>79</v>
      </c>
      <c r="AU164" s="215" t="s">
        <v>88</v>
      </c>
      <c r="AY164" s="214" t="s">
        <v>150</v>
      </c>
      <c r="BK164" s="216">
        <f>SUM(BK165:BK241)</f>
        <v>0</v>
      </c>
    </row>
    <row r="165" spans="1:65" s="2" customFormat="1" ht="24.15" customHeight="1">
      <c r="A165" s="38"/>
      <c r="B165" s="39"/>
      <c r="C165" s="219" t="s">
        <v>218</v>
      </c>
      <c r="D165" s="219" t="s">
        <v>153</v>
      </c>
      <c r="E165" s="220" t="s">
        <v>455</v>
      </c>
      <c r="F165" s="221" t="s">
        <v>456</v>
      </c>
      <c r="G165" s="222" t="s">
        <v>102</v>
      </c>
      <c r="H165" s="223">
        <v>97.12</v>
      </c>
      <c r="I165" s="224"/>
      <c r="J165" s="225">
        <f>ROUND(I165*H165,2)</f>
        <v>0</v>
      </c>
      <c r="K165" s="221" t="s">
        <v>156</v>
      </c>
      <c r="L165" s="44"/>
      <c r="M165" s="226" t="s">
        <v>1</v>
      </c>
      <c r="N165" s="227" t="s">
        <v>45</v>
      </c>
      <c r="O165" s="91"/>
      <c r="P165" s="228">
        <f>O165*H165</f>
        <v>0</v>
      </c>
      <c r="Q165" s="228">
        <v>3E-05</v>
      </c>
      <c r="R165" s="228">
        <f>Q165*H165</f>
        <v>0.0029136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211</v>
      </c>
      <c r="AT165" s="230" t="s">
        <v>153</v>
      </c>
      <c r="AU165" s="230" t="s">
        <v>90</v>
      </c>
      <c r="AY165" s="17" t="s">
        <v>150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88</v>
      </c>
      <c r="BK165" s="231">
        <f>ROUND(I165*H165,2)</f>
        <v>0</v>
      </c>
      <c r="BL165" s="17" t="s">
        <v>211</v>
      </c>
      <c r="BM165" s="230" t="s">
        <v>457</v>
      </c>
    </row>
    <row r="166" spans="1:47" s="2" customFormat="1" ht="12">
      <c r="A166" s="38"/>
      <c r="B166" s="39"/>
      <c r="C166" s="40"/>
      <c r="D166" s="232" t="s">
        <v>159</v>
      </c>
      <c r="E166" s="40"/>
      <c r="F166" s="233" t="s">
        <v>458</v>
      </c>
      <c r="G166" s="40"/>
      <c r="H166" s="40"/>
      <c r="I166" s="234"/>
      <c r="J166" s="40"/>
      <c r="K166" s="40"/>
      <c r="L166" s="44"/>
      <c r="M166" s="235"/>
      <c r="N166" s="23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159</v>
      </c>
      <c r="AU166" s="17" t="s">
        <v>90</v>
      </c>
    </row>
    <row r="167" spans="1:51" s="13" customFormat="1" ht="12">
      <c r="A167" s="13"/>
      <c r="B167" s="237"/>
      <c r="C167" s="238"/>
      <c r="D167" s="239" t="s">
        <v>161</v>
      </c>
      <c r="E167" s="240" t="s">
        <v>1</v>
      </c>
      <c r="F167" s="241" t="s">
        <v>419</v>
      </c>
      <c r="G167" s="238"/>
      <c r="H167" s="242">
        <v>59.15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161</v>
      </c>
      <c r="AU167" s="248" t="s">
        <v>90</v>
      </c>
      <c r="AV167" s="13" t="s">
        <v>90</v>
      </c>
      <c r="AW167" s="13" t="s">
        <v>33</v>
      </c>
      <c r="AX167" s="13" t="s">
        <v>80</v>
      </c>
      <c r="AY167" s="248" t="s">
        <v>150</v>
      </c>
    </row>
    <row r="168" spans="1:51" s="13" customFormat="1" ht="12">
      <c r="A168" s="13"/>
      <c r="B168" s="237"/>
      <c r="C168" s="238"/>
      <c r="D168" s="239" t="s">
        <v>161</v>
      </c>
      <c r="E168" s="240" t="s">
        <v>1</v>
      </c>
      <c r="F168" s="241" t="s">
        <v>459</v>
      </c>
      <c r="G168" s="238"/>
      <c r="H168" s="242">
        <v>5.4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161</v>
      </c>
      <c r="AU168" s="248" t="s">
        <v>90</v>
      </c>
      <c r="AV168" s="13" t="s">
        <v>90</v>
      </c>
      <c r="AW168" s="13" t="s">
        <v>33</v>
      </c>
      <c r="AX168" s="13" t="s">
        <v>80</v>
      </c>
      <c r="AY168" s="248" t="s">
        <v>150</v>
      </c>
    </row>
    <row r="169" spans="1:51" s="13" customFormat="1" ht="12">
      <c r="A169" s="13"/>
      <c r="B169" s="237"/>
      <c r="C169" s="238"/>
      <c r="D169" s="239" t="s">
        <v>161</v>
      </c>
      <c r="E169" s="240" t="s">
        <v>1</v>
      </c>
      <c r="F169" s="241" t="s">
        <v>460</v>
      </c>
      <c r="G169" s="238"/>
      <c r="H169" s="242">
        <v>1.25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161</v>
      </c>
      <c r="AU169" s="248" t="s">
        <v>90</v>
      </c>
      <c r="AV169" s="13" t="s">
        <v>90</v>
      </c>
      <c r="AW169" s="13" t="s">
        <v>33</v>
      </c>
      <c r="AX169" s="13" t="s">
        <v>80</v>
      </c>
      <c r="AY169" s="248" t="s">
        <v>150</v>
      </c>
    </row>
    <row r="170" spans="1:51" s="13" customFormat="1" ht="12">
      <c r="A170" s="13"/>
      <c r="B170" s="237"/>
      <c r="C170" s="238"/>
      <c r="D170" s="239" t="s">
        <v>161</v>
      </c>
      <c r="E170" s="240" t="s">
        <v>1</v>
      </c>
      <c r="F170" s="241" t="s">
        <v>461</v>
      </c>
      <c r="G170" s="238"/>
      <c r="H170" s="242">
        <v>31.32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161</v>
      </c>
      <c r="AU170" s="248" t="s">
        <v>90</v>
      </c>
      <c r="AV170" s="13" t="s">
        <v>90</v>
      </c>
      <c r="AW170" s="13" t="s">
        <v>33</v>
      </c>
      <c r="AX170" s="13" t="s">
        <v>80</v>
      </c>
      <c r="AY170" s="248" t="s">
        <v>150</v>
      </c>
    </row>
    <row r="171" spans="1:51" s="15" customFormat="1" ht="12">
      <c r="A171" s="15"/>
      <c r="B171" s="274"/>
      <c r="C171" s="275"/>
      <c r="D171" s="239" t="s">
        <v>161</v>
      </c>
      <c r="E171" s="276" t="s">
        <v>1</v>
      </c>
      <c r="F171" s="277" t="s">
        <v>462</v>
      </c>
      <c r="G171" s="275"/>
      <c r="H171" s="278">
        <v>97.12</v>
      </c>
      <c r="I171" s="279"/>
      <c r="J171" s="275"/>
      <c r="K171" s="275"/>
      <c r="L171" s="280"/>
      <c r="M171" s="281"/>
      <c r="N171" s="282"/>
      <c r="O171" s="282"/>
      <c r="P171" s="282"/>
      <c r="Q171" s="282"/>
      <c r="R171" s="282"/>
      <c r="S171" s="282"/>
      <c r="T171" s="28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4" t="s">
        <v>161</v>
      </c>
      <c r="AU171" s="284" t="s">
        <v>90</v>
      </c>
      <c r="AV171" s="15" t="s">
        <v>157</v>
      </c>
      <c r="AW171" s="15" t="s">
        <v>33</v>
      </c>
      <c r="AX171" s="15" t="s">
        <v>88</v>
      </c>
      <c r="AY171" s="284" t="s">
        <v>150</v>
      </c>
    </row>
    <row r="172" spans="1:65" s="2" customFormat="1" ht="16.5" customHeight="1">
      <c r="A172" s="38"/>
      <c r="B172" s="39"/>
      <c r="C172" s="259" t="s">
        <v>8</v>
      </c>
      <c r="D172" s="259" t="s">
        <v>343</v>
      </c>
      <c r="E172" s="260" t="s">
        <v>463</v>
      </c>
      <c r="F172" s="261" t="s">
        <v>464</v>
      </c>
      <c r="G172" s="262" t="s">
        <v>465</v>
      </c>
      <c r="H172" s="263">
        <v>19.424</v>
      </c>
      <c r="I172" s="264"/>
      <c r="J172" s="265">
        <f>ROUND(I172*H172,2)</f>
        <v>0</v>
      </c>
      <c r="K172" s="261" t="s">
        <v>156</v>
      </c>
      <c r="L172" s="266"/>
      <c r="M172" s="267" t="s">
        <v>1</v>
      </c>
      <c r="N172" s="268" t="s">
        <v>45</v>
      </c>
      <c r="O172" s="91"/>
      <c r="P172" s="228">
        <f>O172*H172</f>
        <v>0</v>
      </c>
      <c r="Q172" s="228">
        <v>0.001</v>
      </c>
      <c r="R172" s="228">
        <f>Q172*H172</f>
        <v>0.019424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346</v>
      </c>
      <c r="AT172" s="230" t="s">
        <v>343</v>
      </c>
      <c r="AU172" s="230" t="s">
        <v>90</v>
      </c>
      <c r="AY172" s="17" t="s">
        <v>150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88</v>
      </c>
      <c r="BK172" s="231">
        <f>ROUND(I172*H172,2)</f>
        <v>0</v>
      </c>
      <c r="BL172" s="17" t="s">
        <v>211</v>
      </c>
      <c r="BM172" s="230" t="s">
        <v>466</v>
      </c>
    </row>
    <row r="173" spans="1:51" s="13" customFormat="1" ht="12">
      <c r="A173" s="13"/>
      <c r="B173" s="237"/>
      <c r="C173" s="238"/>
      <c r="D173" s="239" t="s">
        <v>161</v>
      </c>
      <c r="E173" s="238"/>
      <c r="F173" s="241" t="s">
        <v>467</v>
      </c>
      <c r="G173" s="238"/>
      <c r="H173" s="242">
        <v>19.424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161</v>
      </c>
      <c r="AU173" s="248" t="s">
        <v>90</v>
      </c>
      <c r="AV173" s="13" t="s">
        <v>90</v>
      </c>
      <c r="AW173" s="13" t="s">
        <v>4</v>
      </c>
      <c r="AX173" s="13" t="s">
        <v>88</v>
      </c>
      <c r="AY173" s="248" t="s">
        <v>150</v>
      </c>
    </row>
    <row r="174" spans="1:65" s="2" customFormat="1" ht="24.15" customHeight="1">
      <c r="A174" s="38"/>
      <c r="B174" s="39"/>
      <c r="C174" s="219" t="s">
        <v>229</v>
      </c>
      <c r="D174" s="219" t="s">
        <v>153</v>
      </c>
      <c r="E174" s="220" t="s">
        <v>468</v>
      </c>
      <c r="F174" s="221" t="s">
        <v>469</v>
      </c>
      <c r="G174" s="222" t="s">
        <v>102</v>
      </c>
      <c r="H174" s="223">
        <v>94.71</v>
      </c>
      <c r="I174" s="224"/>
      <c r="J174" s="225">
        <f>ROUND(I174*H174,2)</f>
        <v>0</v>
      </c>
      <c r="K174" s="221" t="s">
        <v>156</v>
      </c>
      <c r="L174" s="44"/>
      <c r="M174" s="226" t="s">
        <v>1</v>
      </c>
      <c r="N174" s="227" t="s">
        <v>45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211</v>
      </c>
      <c r="AT174" s="230" t="s">
        <v>153</v>
      </c>
      <c r="AU174" s="230" t="s">
        <v>90</v>
      </c>
      <c r="AY174" s="17" t="s">
        <v>150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88</v>
      </c>
      <c r="BK174" s="231">
        <f>ROUND(I174*H174,2)</f>
        <v>0</v>
      </c>
      <c r="BL174" s="17" t="s">
        <v>211</v>
      </c>
      <c r="BM174" s="230" t="s">
        <v>470</v>
      </c>
    </row>
    <row r="175" spans="1:47" s="2" customFormat="1" ht="12">
      <c r="A175" s="38"/>
      <c r="B175" s="39"/>
      <c r="C175" s="40"/>
      <c r="D175" s="232" t="s">
        <v>159</v>
      </c>
      <c r="E175" s="40"/>
      <c r="F175" s="233" t="s">
        <v>471</v>
      </c>
      <c r="G175" s="40"/>
      <c r="H175" s="40"/>
      <c r="I175" s="234"/>
      <c r="J175" s="40"/>
      <c r="K175" s="40"/>
      <c r="L175" s="44"/>
      <c r="M175" s="235"/>
      <c r="N175" s="236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159</v>
      </c>
      <c r="AU175" s="17" t="s">
        <v>90</v>
      </c>
    </row>
    <row r="176" spans="1:51" s="13" customFormat="1" ht="12">
      <c r="A176" s="13"/>
      <c r="B176" s="237"/>
      <c r="C176" s="238"/>
      <c r="D176" s="239" t="s">
        <v>161</v>
      </c>
      <c r="E176" s="240" t="s">
        <v>1</v>
      </c>
      <c r="F176" s="241" t="s">
        <v>419</v>
      </c>
      <c r="G176" s="238"/>
      <c r="H176" s="242">
        <v>59.15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161</v>
      </c>
      <c r="AU176" s="248" t="s">
        <v>90</v>
      </c>
      <c r="AV176" s="13" t="s">
        <v>90</v>
      </c>
      <c r="AW176" s="13" t="s">
        <v>33</v>
      </c>
      <c r="AX176" s="13" t="s">
        <v>80</v>
      </c>
      <c r="AY176" s="248" t="s">
        <v>150</v>
      </c>
    </row>
    <row r="177" spans="1:51" s="13" customFormat="1" ht="12">
      <c r="A177" s="13"/>
      <c r="B177" s="237"/>
      <c r="C177" s="238"/>
      <c r="D177" s="239" t="s">
        <v>161</v>
      </c>
      <c r="E177" s="240" t="s">
        <v>1</v>
      </c>
      <c r="F177" s="241" t="s">
        <v>472</v>
      </c>
      <c r="G177" s="238"/>
      <c r="H177" s="242">
        <v>3.24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161</v>
      </c>
      <c r="AU177" s="248" t="s">
        <v>90</v>
      </c>
      <c r="AV177" s="13" t="s">
        <v>90</v>
      </c>
      <c r="AW177" s="13" t="s">
        <v>33</v>
      </c>
      <c r="AX177" s="13" t="s">
        <v>80</v>
      </c>
      <c r="AY177" s="248" t="s">
        <v>150</v>
      </c>
    </row>
    <row r="178" spans="1:51" s="13" customFormat="1" ht="12">
      <c r="A178" s="13"/>
      <c r="B178" s="237"/>
      <c r="C178" s="238"/>
      <c r="D178" s="239" t="s">
        <v>161</v>
      </c>
      <c r="E178" s="240" t="s">
        <v>1</v>
      </c>
      <c r="F178" s="241" t="s">
        <v>473</v>
      </c>
      <c r="G178" s="238"/>
      <c r="H178" s="242">
        <v>1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161</v>
      </c>
      <c r="AU178" s="248" t="s">
        <v>90</v>
      </c>
      <c r="AV178" s="13" t="s">
        <v>90</v>
      </c>
      <c r="AW178" s="13" t="s">
        <v>33</v>
      </c>
      <c r="AX178" s="13" t="s">
        <v>80</v>
      </c>
      <c r="AY178" s="248" t="s">
        <v>150</v>
      </c>
    </row>
    <row r="179" spans="1:51" s="13" customFormat="1" ht="12">
      <c r="A179" s="13"/>
      <c r="B179" s="237"/>
      <c r="C179" s="238"/>
      <c r="D179" s="239" t="s">
        <v>161</v>
      </c>
      <c r="E179" s="240" t="s">
        <v>1</v>
      </c>
      <c r="F179" s="241" t="s">
        <v>461</v>
      </c>
      <c r="G179" s="238"/>
      <c r="H179" s="242">
        <v>31.32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161</v>
      </c>
      <c r="AU179" s="248" t="s">
        <v>90</v>
      </c>
      <c r="AV179" s="13" t="s">
        <v>90</v>
      </c>
      <c r="AW179" s="13" t="s">
        <v>33</v>
      </c>
      <c r="AX179" s="13" t="s">
        <v>80</v>
      </c>
      <c r="AY179" s="248" t="s">
        <v>150</v>
      </c>
    </row>
    <row r="180" spans="1:51" s="15" customFormat="1" ht="12">
      <c r="A180" s="15"/>
      <c r="B180" s="274"/>
      <c r="C180" s="275"/>
      <c r="D180" s="239" t="s">
        <v>161</v>
      </c>
      <c r="E180" s="276" t="s">
        <v>1</v>
      </c>
      <c r="F180" s="277" t="s">
        <v>462</v>
      </c>
      <c r="G180" s="275"/>
      <c r="H180" s="278">
        <v>94.71</v>
      </c>
      <c r="I180" s="279"/>
      <c r="J180" s="275"/>
      <c r="K180" s="275"/>
      <c r="L180" s="280"/>
      <c r="M180" s="281"/>
      <c r="N180" s="282"/>
      <c r="O180" s="282"/>
      <c r="P180" s="282"/>
      <c r="Q180" s="282"/>
      <c r="R180" s="282"/>
      <c r="S180" s="282"/>
      <c r="T180" s="28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4" t="s">
        <v>161</v>
      </c>
      <c r="AU180" s="284" t="s">
        <v>90</v>
      </c>
      <c r="AV180" s="15" t="s">
        <v>157</v>
      </c>
      <c r="AW180" s="15" t="s">
        <v>33</v>
      </c>
      <c r="AX180" s="15" t="s">
        <v>88</v>
      </c>
      <c r="AY180" s="284" t="s">
        <v>150</v>
      </c>
    </row>
    <row r="181" spans="1:65" s="2" customFormat="1" ht="44.25" customHeight="1">
      <c r="A181" s="38"/>
      <c r="B181" s="39"/>
      <c r="C181" s="259" t="s">
        <v>234</v>
      </c>
      <c r="D181" s="259" t="s">
        <v>343</v>
      </c>
      <c r="E181" s="260" t="s">
        <v>474</v>
      </c>
      <c r="F181" s="261" t="s">
        <v>475</v>
      </c>
      <c r="G181" s="262" t="s">
        <v>102</v>
      </c>
      <c r="H181" s="263">
        <v>110.385</v>
      </c>
      <c r="I181" s="264"/>
      <c r="J181" s="265">
        <f>ROUND(I181*H181,2)</f>
        <v>0</v>
      </c>
      <c r="K181" s="261" t="s">
        <v>156</v>
      </c>
      <c r="L181" s="266"/>
      <c r="M181" s="267" t="s">
        <v>1</v>
      </c>
      <c r="N181" s="268" t="s">
        <v>45</v>
      </c>
      <c r="O181" s="91"/>
      <c r="P181" s="228">
        <f>O181*H181</f>
        <v>0</v>
      </c>
      <c r="Q181" s="228">
        <v>0.0048</v>
      </c>
      <c r="R181" s="228">
        <f>Q181*H181</f>
        <v>0.529848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346</v>
      </c>
      <c r="AT181" s="230" t="s">
        <v>343</v>
      </c>
      <c r="AU181" s="230" t="s">
        <v>90</v>
      </c>
      <c r="AY181" s="17" t="s">
        <v>150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88</v>
      </c>
      <c r="BK181" s="231">
        <f>ROUND(I181*H181,2)</f>
        <v>0</v>
      </c>
      <c r="BL181" s="17" t="s">
        <v>211</v>
      </c>
      <c r="BM181" s="230" t="s">
        <v>476</v>
      </c>
    </row>
    <row r="182" spans="1:51" s="13" customFormat="1" ht="12">
      <c r="A182" s="13"/>
      <c r="B182" s="237"/>
      <c r="C182" s="238"/>
      <c r="D182" s="239" t="s">
        <v>161</v>
      </c>
      <c r="E182" s="238"/>
      <c r="F182" s="241" t="s">
        <v>477</v>
      </c>
      <c r="G182" s="238"/>
      <c r="H182" s="242">
        <v>110.385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161</v>
      </c>
      <c r="AU182" s="248" t="s">
        <v>90</v>
      </c>
      <c r="AV182" s="13" t="s">
        <v>90</v>
      </c>
      <c r="AW182" s="13" t="s">
        <v>4</v>
      </c>
      <c r="AX182" s="13" t="s">
        <v>88</v>
      </c>
      <c r="AY182" s="248" t="s">
        <v>150</v>
      </c>
    </row>
    <row r="183" spans="1:65" s="2" customFormat="1" ht="37.8" customHeight="1">
      <c r="A183" s="38"/>
      <c r="B183" s="39"/>
      <c r="C183" s="219" t="s">
        <v>241</v>
      </c>
      <c r="D183" s="219" t="s">
        <v>153</v>
      </c>
      <c r="E183" s="220" t="s">
        <v>478</v>
      </c>
      <c r="F183" s="221" t="s">
        <v>479</v>
      </c>
      <c r="G183" s="222" t="s">
        <v>167</v>
      </c>
      <c r="H183" s="223">
        <v>32</v>
      </c>
      <c r="I183" s="224"/>
      <c r="J183" s="225">
        <f>ROUND(I183*H183,2)</f>
        <v>0</v>
      </c>
      <c r="K183" s="221" t="s">
        <v>156</v>
      </c>
      <c r="L183" s="44"/>
      <c r="M183" s="226" t="s">
        <v>1</v>
      </c>
      <c r="N183" s="227" t="s">
        <v>45</v>
      </c>
      <c r="O183" s="91"/>
      <c r="P183" s="228">
        <f>O183*H183</f>
        <v>0</v>
      </c>
      <c r="Q183" s="228">
        <v>0.0006048</v>
      </c>
      <c r="R183" s="228">
        <f>Q183*H183</f>
        <v>0.0193536</v>
      </c>
      <c r="S183" s="228">
        <v>0</v>
      </c>
      <c r="T183" s="22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0" t="s">
        <v>211</v>
      </c>
      <c r="AT183" s="230" t="s">
        <v>153</v>
      </c>
      <c r="AU183" s="230" t="s">
        <v>90</v>
      </c>
      <c r="AY183" s="17" t="s">
        <v>150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88</v>
      </c>
      <c r="BK183" s="231">
        <f>ROUND(I183*H183,2)</f>
        <v>0</v>
      </c>
      <c r="BL183" s="17" t="s">
        <v>211</v>
      </c>
      <c r="BM183" s="230" t="s">
        <v>480</v>
      </c>
    </row>
    <row r="184" spans="1:47" s="2" customFormat="1" ht="12">
      <c r="A184" s="38"/>
      <c r="B184" s="39"/>
      <c r="C184" s="40"/>
      <c r="D184" s="232" t="s">
        <v>159</v>
      </c>
      <c r="E184" s="40"/>
      <c r="F184" s="233" t="s">
        <v>481</v>
      </c>
      <c r="G184" s="40"/>
      <c r="H184" s="40"/>
      <c r="I184" s="234"/>
      <c r="J184" s="40"/>
      <c r="K184" s="40"/>
      <c r="L184" s="44"/>
      <c r="M184" s="235"/>
      <c r="N184" s="236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159</v>
      </c>
      <c r="AU184" s="17" t="s">
        <v>90</v>
      </c>
    </row>
    <row r="185" spans="1:51" s="13" customFormat="1" ht="12">
      <c r="A185" s="13"/>
      <c r="B185" s="237"/>
      <c r="C185" s="238"/>
      <c r="D185" s="239" t="s">
        <v>161</v>
      </c>
      <c r="E185" s="240" t="s">
        <v>1</v>
      </c>
      <c r="F185" s="241" t="s">
        <v>482</v>
      </c>
      <c r="G185" s="238"/>
      <c r="H185" s="242">
        <v>8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161</v>
      </c>
      <c r="AU185" s="248" t="s">
        <v>90</v>
      </c>
      <c r="AV185" s="13" t="s">
        <v>90</v>
      </c>
      <c r="AW185" s="13" t="s">
        <v>33</v>
      </c>
      <c r="AX185" s="13" t="s">
        <v>80</v>
      </c>
      <c r="AY185" s="248" t="s">
        <v>150</v>
      </c>
    </row>
    <row r="186" spans="1:51" s="13" customFormat="1" ht="12">
      <c r="A186" s="13"/>
      <c r="B186" s="237"/>
      <c r="C186" s="238"/>
      <c r="D186" s="239" t="s">
        <v>161</v>
      </c>
      <c r="E186" s="240" t="s">
        <v>1</v>
      </c>
      <c r="F186" s="241" t="s">
        <v>483</v>
      </c>
      <c r="G186" s="238"/>
      <c r="H186" s="242">
        <v>24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161</v>
      </c>
      <c r="AU186" s="248" t="s">
        <v>90</v>
      </c>
      <c r="AV186" s="13" t="s">
        <v>90</v>
      </c>
      <c r="AW186" s="13" t="s">
        <v>33</v>
      </c>
      <c r="AX186" s="13" t="s">
        <v>80</v>
      </c>
      <c r="AY186" s="248" t="s">
        <v>150</v>
      </c>
    </row>
    <row r="187" spans="1:51" s="15" customFormat="1" ht="12">
      <c r="A187" s="15"/>
      <c r="B187" s="274"/>
      <c r="C187" s="275"/>
      <c r="D187" s="239" t="s">
        <v>161</v>
      </c>
      <c r="E187" s="276" t="s">
        <v>1</v>
      </c>
      <c r="F187" s="277" t="s">
        <v>462</v>
      </c>
      <c r="G187" s="275"/>
      <c r="H187" s="278">
        <v>32</v>
      </c>
      <c r="I187" s="279"/>
      <c r="J187" s="275"/>
      <c r="K187" s="275"/>
      <c r="L187" s="280"/>
      <c r="M187" s="281"/>
      <c r="N187" s="282"/>
      <c r="O187" s="282"/>
      <c r="P187" s="282"/>
      <c r="Q187" s="282"/>
      <c r="R187" s="282"/>
      <c r="S187" s="282"/>
      <c r="T187" s="28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4" t="s">
        <v>161</v>
      </c>
      <c r="AU187" s="284" t="s">
        <v>90</v>
      </c>
      <c r="AV187" s="15" t="s">
        <v>157</v>
      </c>
      <c r="AW187" s="15" t="s">
        <v>33</v>
      </c>
      <c r="AX187" s="15" t="s">
        <v>88</v>
      </c>
      <c r="AY187" s="284" t="s">
        <v>150</v>
      </c>
    </row>
    <row r="188" spans="1:65" s="2" customFormat="1" ht="37.8" customHeight="1">
      <c r="A188" s="38"/>
      <c r="B188" s="39"/>
      <c r="C188" s="219" t="s">
        <v>211</v>
      </c>
      <c r="D188" s="219" t="s">
        <v>153</v>
      </c>
      <c r="E188" s="220" t="s">
        <v>484</v>
      </c>
      <c r="F188" s="221" t="s">
        <v>485</v>
      </c>
      <c r="G188" s="222" t="s">
        <v>167</v>
      </c>
      <c r="H188" s="223">
        <v>24</v>
      </c>
      <c r="I188" s="224"/>
      <c r="J188" s="225">
        <f>ROUND(I188*H188,2)</f>
        <v>0</v>
      </c>
      <c r="K188" s="221" t="s">
        <v>156</v>
      </c>
      <c r="L188" s="44"/>
      <c r="M188" s="226" t="s">
        <v>1</v>
      </c>
      <c r="N188" s="227" t="s">
        <v>45</v>
      </c>
      <c r="O188" s="91"/>
      <c r="P188" s="228">
        <f>O188*H188</f>
        <v>0</v>
      </c>
      <c r="Q188" s="228">
        <v>0.0006048</v>
      </c>
      <c r="R188" s="228">
        <f>Q188*H188</f>
        <v>0.014515199999999999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211</v>
      </c>
      <c r="AT188" s="230" t="s">
        <v>153</v>
      </c>
      <c r="AU188" s="230" t="s">
        <v>90</v>
      </c>
      <c r="AY188" s="17" t="s">
        <v>150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88</v>
      </c>
      <c r="BK188" s="231">
        <f>ROUND(I188*H188,2)</f>
        <v>0</v>
      </c>
      <c r="BL188" s="17" t="s">
        <v>211</v>
      </c>
      <c r="BM188" s="230" t="s">
        <v>486</v>
      </c>
    </row>
    <row r="189" spans="1:47" s="2" customFormat="1" ht="12">
      <c r="A189" s="38"/>
      <c r="B189" s="39"/>
      <c r="C189" s="40"/>
      <c r="D189" s="232" t="s">
        <v>159</v>
      </c>
      <c r="E189" s="40"/>
      <c r="F189" s="233" t="s">
        <v>487</v>
      </c>
      <c r="G189" s="40"/>
      <c r="H189" s="40"/>
      <c r="I189" s="234"/>
      <c r="J189" s="40"/>
      <c r="K189" s="40"/>
      <c r="L189" s="44"/>
      <c r="M189" s="235"/>
      <c r="N189" s="236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159</v>
      </c>
      <c r="AU189" s="17" t="s">
        <v>90</v>
      </c>
    </row>
    <row r="190" spans="1:51" s="13" customFormat="1" ht="12">
      <c r="A190" s="13"/>
      <c r="B190" s="237"/>
      <c r="C190" s="238"/>
      <c r="D190" s="239" t="s">
        <v>161</v>
      </c>
      <c r="E190" s="240" t="s">
        <v>1</v>
      </c>
      <c r="F190" s="241" t="s">
        <v>488</v>
      </c>
      <c r="G190" s="238"/>
      <c r="H190" s="242">
        <v>24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161</v>
      </c>
      <c r="AU190" s="248" t="s">
        <v>90</v>
      </c>
      <c r="AV190" s="13" t="s">
        <v>90</v>
      </c>
      <c r="AW190" s="13" t="s">
        <v>33</v>
      </c>
      <c r="AX190" s="13" t="s">
        <v>88</v>
      </c>
      <c r="AY190" s="248" t="s">
        <v>150</v>
      </c>
    </row>
    <row r="191" spans="1:65" s="2" customFormat="1" ht="33" customHeight="1">
      <c r="A191" s="38"/>
      <c r="B191" s="39"/>
      <c r="C191" s="219" t="s">
        <v>254</v>
      </c>
      <c r="D191" s="219" t="s">
        <v>153</v>
      </c>
      <c r="E191" s="220" t="s">
        <v>489</v>
      </c>
      <c r="F191" s="221" t="s">
        <v>490</v>
      </c>
      <c r="G191" s="222" t="s">
        <v>167</v>
      </c>
      <c r="H191" s="223">
        <v>24</v>
      </c>
      <c r="I191" s="224"/>
      <c r="J191" s="225">
        <f>ROUND(I191*H191,2)</f>
        <v>0</v>
      </c>
      <c r="K191" s="221" t="s">
        <v>156</v>
      </c>
      <c r="L191" s="44"/>
      <c r="M191" s="226" t="s">
        <v>1</v>
      </c>
      <c r="N191" s="227" t="s">
        <v>45</v>
      </c>
      <c r="O191" s="91"/>
      <c r="P191" s="228">
        <f>O191*H191</f>
        <v>0</v>
      </c>
      <c r="Q191" s="228">
        <v>0.00054</v>
      </c>
      <c r="R191" s="228">
        <f>Q191*H191</f>
        <v>0.01296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211</v>
      </c>
      <c r="AT191" s="230" t="s">
        <v>153</v>
      </c>
      <c r="AU191" s="230" t="s">
        <v>90</v>
      </c>
      <c r="AY191" s="17" t="s">
        <v>150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88</v>
      </c>
      <c r="BK191" s="231">
        <f>ROUND(I191*H191,2)</f>
        <v>0</v>
      </c>
      <c r="BL191" s="17" t="s">
        <v>211</v>
      </c>
      <c r="BM191" s="230" t="s">
        <v>491</v>
      </c>
    </row>
    <row r="192" spans="1:47" s="2" customFormat="1" ht="12">
      <c r="A192" s="38"/>
      <c r="B192" s="39"/>
      <c r="C192" s="40"/>
      <c r="D192" s="232" t="s">
        <v>159</v>
      </c>
      <c r="E192" s="40"/>
      <c r="F192" s="233" t="s">
        <v>492</v>
      </c>
      <c r="G192" s="40"/>
      <c r="H192" s="40"/>
      <c r="I192" s="234"/>
      <c r="J192" s="40"/>
      <c r="K192" s="40"/>
      <c r="L192" s="44"/>
      <c r="M192" s="235"/>
      <c r="N192" s="236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159</v>
      </c>
      <c r="AU192" s="17" t="s">
        <v>90</v>
      </c>
    </row>
    <row r="193" spans="1:51" s="13" customFormat="1" ht="12">
      <c r="A193" s="13"/>
      <c r="B193" s="237"/>
      <c r="C193" s="238"/>
      <c r="D193" s="239" t="s">
        <v>161</v>
      </c>
      <c r="E193" s="240" t="s">
        <v>1</v>
      </c>
      <c r="F193" s="241" t="s">
        <v>493</v>
      </c>
      <c r="G193" s="238"/>
      <c r="H193" s="242">
        <v>24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161</v>
      </c>
      <c r="AU193" s="248" t="s">
        <v>90</v>
      </c>
      <c r="AV193" s="13" t="s">
        <v>90</v>
      </c>
      <c r="AW193" s="13" t="s">
        <v>33</v>
      </c>
      <c r="AX193" s="13" t="s">
        <v>88</v>
      </c>
      <c r="AY193" s="248" t="s">
        <v>150</v>
      </c>
    </row>
    <row r="194" spans="1:65" s="2" customFormat="1" ht="24.15" customHeight="1">
      <c r="A194" s="38"/>
      <c r="B194" s="39"/>
      <c r="C194" s="219" t="s">
        <v>259</v>
      </c>
      <c r="D194" s="219" t="s">
        <v>153</v>
      </c>
      <c r="E194" s="220" t="s">
        <v>494</v>
      </c>
      <c r="F194" s="221" t="s">
        <v>495</v>
      </c>
      <c r="G194" s="222" t="s">
        <v>102</v>
      </c>
      <c r="H194" s="223">
        <v>216.023</v>
      </c>
      <c r="I194" s="224"/>
      <c r="J194" s="225">
        <f>ROUND(I194*H194,2)</f>
        <v>0</v>
      </c>
      <c r="K194" s="221" t="s">
        <v>156</v>
      </c>
      <c r="L194" s="44"/>
      <c r="M194" s="226" t="s">
        <v>1</v>
      </c>
      <c r="N194" s="227" t="s">
        <v>45</v>
      </c>
      <c r="O194" s="91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211</v>
      </c>
      <c r="AT194" s="230" t="s">
        <v>153</v>
      </c>
      <c r="AU194" s="230" t="s">
        <v>90</v>
      </c>
      <c r="AY194" s="17" t="s">
        <v>150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88</v>
      </c>
      <c r="BK194" s="231">
        <f>ROUND(I194*H194,2)</f>
        <v>0</v>
      </c>
      <c r="BL194" s="17" t="s">
        <v>211</v>
      </c>
      <c r="BM194" s="230" t="s">
        <v>496</v>
      </c>
    </row>
    <row r="195" spans="1:47" s="2" customFormat="1" ht="12">
      <c r="A195" s="38"/>
      <c r="B195" s="39"/>
      <c r="C195" s="40"/>
      <c r="D195" s="232" t="s">
        <v>159</v>
      </c>
      <c r="E195" s="40"/>
      <c r="F195" s="233" t="s">
        <v>497</v>
      </c>
      <c r="G195" s="40"/>
      <c r="H195" s="40"/>
      <c r="I195" s="234"/>
      <c r="J195" s="40"/>
      <c r="K195" s="40"/>
      <c r="L195" s="44"/>
      <c r="M195" s="235"/>
      <c r="N195" s="23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159</v>
      </c>
      <c r="AU195" s="17" t="s">
        <v>90</v>
      </c>
    </row>
    <row r="196" spans="1:51" s="13" customFormat="1" ht="12">
      <c r="A196" s="13"/>
      <c r="B196" s="237"/>
      <c r="C196" s="238"/>
      <c r="D196" s="239" t="s">
        <v>161</v>
      </c>
      <c r="E196" s="240" t="s">
        <v>1</v>
      </c>
      <c r="F196" s="241" t="s">
        <v>498</v>
      </c>
      <c r="G196" s="238"/>
      <c r="H196" s="242">
        <v>216.023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161</v>
      </c>
      <c r="AU196" s="248" t="s">
        <v>90</v>
      </c>
      <c r="AV196" s="13" t="s">
        <v>90</v>
      </c>
      <c r="AW196" s="13" t="s">
        <v>33</v>
      </c>
      <c r="AX196" s="13" t="s">
        <v>88</v>
      </c>
      <c r="AY196" s="248" t="s">
        <v>150</v>
      </c>
    </row>
    <row r="197" spans="1:65" s="2" customFormat="1" ht="49.05" customHeight="1">
      <c r="A197" s="38"/>
      <c r="B197" s="39"/>
      <c r="C197" s="259" t="s">
        <v>268</v>
      </c>
      <c r="D197" s="259" t="s">
        <v>343</v>
      </c>
      <c r="E197" s="260" t="s">
        <v>499</v>
      </c>
      <c r="F197" s="261" t="s">
        <v>500</v>
      </c>
      <c r="G197" s="262" t="s">
        <v>102</v>
      </c>
      <c r="H197" s="263">
        <v>251.775</v>
      </c>
      <c r="I197" s="264"/>
      <c r="J197" s="265">
        <f>ROUND(I197*H197,2)</f>
        <v>0</v>
      </c>
      <c r="K197" s="261" t="s">
        <v>156</v>
      </c>
      <c r="L197" s="266"/>
      <c r="M197" s="267" t="s">
        <v>1</v>
      </c>
      <c r="N197" s="268" t="s">
        <v>45</v>
      </c>
      <c r="O197" s="91"/>
      <c r="P197" s="228">
        <f>O197*H197</f>
        <v>0</v>
      </c>
      <c r="Q197" s="228">
        <v>0.0023</v>
      </c>
      <c r="R197" s="228">
        <f>Q197*H197</f>
        <v>0.5790825000000001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346</v>
      </c>
      <c r="AT197" s="230" t="s">
        <v>343</v>
      </c>
      <c r="AU197" s="230" t="s">
        <v>90</v>
      </c>
      <c r="AY197" s="17" t="s">
        <v>150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88</v>
      </c>
      <c r="BK197" s="231">
        <f>ROUND(I197*H197,2)</f>
        <v>0</v>
      </c>
      <c r="BL197" s="17" t="s">
        <v>211</v>
      </c>
      <c r="BM197" s="230" t="s">
        <v>501</v>
      </c>
    </row>
    <row r="198" spans="1:51" s="13" customFormat="1" ht="12">
      <c r="A198" s="13"/>
      <c r="B198" s="237"/>
      <c r="C198" s="238"/>
      <c r="D198" s="239" t="s">
        <v>161</v>
      </c>
      <c r="E198" s="238"/>
      <c r="F198" s="241" t="s">
        <v>502</v>
      </c>
      <c r="G198" s="238"/>
      <c r="H198" s="242">
        <v>251.775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161</v>
      </c>
      <c r="AU198" s="248" t="s">
        <v>90</v>
      </c>
      <c r="AV198" s="13" t="s">
        <v>90</v>
      </c>
      <c r="AW198" s="13" t="s">
        <v>4</v>
      </c>
      <c r="AX198" s="13" t="s">
        <v>88</v>
      </c>
      <c r="AY198" s="248" t="s">
        <v>150</v>
      </c>
    </row>
    <row r="199" spans="1:65" s="2" customFormat="1" ht="37.8" customHeight="1">
      <c r="A199" s="38"/>
      <c r="B199" s="39"/>
      <c r="C199" s="219" t="s">
        <v>275</v>
      </c>
      <c r="D199" s="219" t="s">
        <v>153</v>
      </c>
      <c r="E199" s="220" t="s">
        <v>503</v>
      </c>
      <c r="F199" s="221" t="s">
        <v>504</v>
      </c>
      <c r="G199" s="222" t="s">
        <v>102</v>
      </c>
      <c r="H199" s="223">
        <v>34.193</v>
      </c>
      <c r="I199" s="224"/>
      <c r="J199" s="225">
        <f>ROUND(I199*H199,2)</f>
        <v>0</v>
      </c>
      <c r="K199" s="221" t="s">
        <v>182</v>
      </c>
      <c r="L199" s="44"/>
      <c r="M199" s="226" t="s">
        <v>1</v>
      </c>
      <c r="N199" s="227" t="s">
        <v>45</v>
      </c>
      <c r="O199" s="91"/>
      <c r="P199" s="228">
        <f>O199*H199</f>
        <v>0</v>
      </c>
      <c r="Q199" s="228">
        <v>0.000142248</v>
      </c>
      <c r="R199" s="228">
        <f>Q199*H199</f>
        <v>0.004863885864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211</v>
      </c>
      <c r="AT199" s="230" t="s">
        <v>153</v>
      </c>
      <c r="AU199" s="230" t="s">
        <v>90</v>
      </c>
      <c r="AY199" s="17" t="s">
        <v>150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88</v>
      </c>
      <c r="BK199" s="231">
        <f>ROUND(I199*H199,2)</f>
        <v>0</v>
      </c>
      <c r="BL199" s="17" t="s">
        <v>211</v>
      </c>
      <c r="BM199" s="230" t="s">
        <v>505</v>
      </c>
    </row>
    <row r="200" spans="1:47" s="2" customFormat="1" ht="12">
      <c r="A200" s="38"/>
      <c r="B200" s="39"/>
      <c r="C200" s="40"/>
      <c r="D200" s="232" t="s">
        <v>159</v>
      </c>
      <c r="E200" s="40"/>
      <c r="F200" s="233" t="s">
        <v>506</v>
      </c>
      <c r="G200" s="40"/>
      <c r="H200" s="40"/>
      <c r="I200" s="234"/>
      <c r="J200" s="40"/>
      <c r="K200" s="40"/>
      <c r="L200" s="44"/>
      <c r="M200" s="235"/>
      <c r="N200" s="23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159</v>
      </c>
      <c r="AU200" s="17" t="s">
        <v>90</v>
      </c>
    </row>
    <row r="201" spans="1:51" s="14" customFormat="1" ht="12">
      <c r="A201" s="14"/>
      <c r="B201" s="249"/>
      <c r="C201" s="250"/>
      <c r="D201" s="239" t="s">
        <v>161</v>
      </c>
      <c r="E201" s="251" t="s">
        <v>1</v>
      </c>
      <c r="F201" s="252" t="s">
        <v>507</v>
      </c>
      <c r="G201" s="250"/>
      <c r="H201" s="251" t="s">
        <v>1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161</v>
      </c>
      <c r="AU201" s="258" t="s">
        <v>90</v>
      </c>
      <c r="AV201" s="14" t="s">
        <v>88</v>
      </c>
      <c r="AW201" s="14" t="s">
        <v>33</v>
      </c>
      <c r="AX201" s="14" t="s">
        <v>80</v>
      </c>
      <c r="AY201" s="258" t="s">
        <v>150</v>
      </c>
    </row>
    <row r="202" spans="1:51" s="13" customFormat="1" ht="12">
      <c r="A202" s="13"/>
      <c r="B202" s="237"/>
      <c r="C202" s="238"/>
      <c r="D202" s="239" t="s">
        <v>161</v>
      </c>
      <c r="E202" s="240" t="s">
        <v>1</v>
      </c>
      <c r="F202" s="241" t="s">
        <v>508</v>
      </c>
      <c r="G202" s="238"/>
      <c r="H202" s="242">
        <v>17.708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161</v>
      </c>
      <c r="AU202" s="248" t="s">
        <v>90</v>
      </c>
      <c r="AV202" s="13" t="s">
        <v>90</v>
      </c>
      <c r="AW202" s="13" t="s">
        <v>33</v>
      </c>
      <c r="AX202" s="13" t="s">
        <v>80</v>
      </c>
      <c r="AY202" s="248" t="s">
        <v>150</v>
      </c>
    </row>
    <row r="203" spans="1:51" s="14" customFormat="1" ht="12">
      <c r="A203" s="14"/>
      <c r="B203" s="249"/>
      <c r="C203" s="250"/>
      <c r="D203" s="239" t="s">
        <v>161</v>
      </c>
      <c r="E203" s="251" t="s">
        <v>1</v>
      </c>
      <c r="F203" s="252" t="s">
        <v>509</v>
      </c>
      <c r="G203" s="250"/>
      <c r="H203" s="251" t="s">
        <v>1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8" t="s">
        <v>161</v>
      </c>
      <c r="AU203" s="258" t="s">
        <v>90</v>
      </c>
      <c r="AV203" s="14" t="s">
        <v>88</v>
      </c>
      <c r="AW203" s="14" t="s">
        <v>33</v>
      </c>
      <c r="AX203" s="14" t="s">
        <v>80</v>
      </c>
      <c r="AY203" s="258" t="s">
        <v>150</v>
      </c>
    </row>
    <row r="204" spans="1:51" s="13" customFormat="1" ht="12">
      <c r="A204" s="13"/>
      <c r="B204" s="237"/>
      <c r="C204" s="238"/>
      <c r="D204" s="239" t="s">
        <v>161</v>
      </c>
      <c r="E204" s="240" t="s">
        <v>1</v>
      </c>
      <c r="F204" s="241" t="s">
        <v>395</v>
      </c>
      <c r="G204" s="238"/>
      <c r="H204" s="242">
        <v>16.485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161</v>
      </c>
      <c r="AU204" s="248" t="s">
        <v>90</v>
      </c>
      <c r="AV204" s="13" t="s">
        <v>90</v>
      </c>
      <c r="AW204" s="13" t="s">
        <v>33</v>
      </c>
      <c r="AX204" s="13" t="s">
        <v>80</v>
      </c>
      <c r="AY204" s="248" t="s">
        <v>150</v>
      </c>
    </row>
    <row r="205" spans="1:51" s="15" customFormat="1" ht="12">
      <c r="A205" s="15"/>
      <c r="B205" s="274"/>
      <c r="C205" s="275"/>
      <c r="D205" s="239" t="s">
        <v>161</v>
      </c>
      <c r="E205" s="276" t="s">
        <v>1</v>
      </c>
      <c r="F205" s="277" t="s">
        <v>462</v>
      </c>
      <c r="G205" s="275"/>
      <c r="H205" s="278">
        <v>34.193</v>
      </c>
      <c r="I205" s="279"/>
      <c r="J205" s="275"/>
      <c r="K205" s="275"/>
      <c r="L205" s="280"/>
      <c r="M205" s="281"/>
      <c r="N205" s="282"/>
      <c r="O205" s="282"/>
      <c r="P205" s="282"/>
      <c r="Q205" s="282"/>
      <c r="R205" s="282"/>
      <c r="S205" s="282"/>
      <c r="T205" s="28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4" t="s">
        <v>161</v>
      </c>
      <c r="AU205" s="284" t="s">
        <v>90</v>
      </c>
      <c r="AV205" s="15" t="s">
        <v>157</v>
      </c>
      <c r="AW205" s="15" t="s">
        <v>33</v>
      </c>
      <c r="AX205" s="15" t="s">
        <v>88</v>
      </c>
      <c r="AY205" s="284" t="s">
        <v>150</v>
      </c>
    </row>
    <row r="206" spans="1:65" s="2" customFormat="1" ht="24.15" customHeight="1">
      <c r="A206" s="38"/>
      <c r="B206" s="39"/>
      <c r="C206" s="259" t="s">
        <v>7</v>
      </c>
      <c r="D206" s="259" t="s">
        <v>343</v>
      </c>
      <c r="E206" s="260" t="s">
        <v>510</v>
      </c>
      <c r="F206" s="261" t="s">
        <v>511</v>
      </c>
      <c r="G206" s="262" t="s">
        <v>102</v>
      </c>
      <c r="H206" s="263">
        <v>39.852</v>
      </c>
      <c r="I206" s="264"/>
      <c r="J206" s="265">
        <f>ROUND(I206*H206,2)</f>
        <v>0</v>
      </c>
      <c r="K206" s="261" t="s">
        <v>182</v>
      </c>
      <c r="L206" s="266"/>
      <c r="M206" s="267" t="s">
        <v>1</v>
      </c>
      <c r="N206" s="268" t="s">
        <v>45</v>
      </c>
      <c r="O206" s="91"/>
      <c r="P206" s="228">
        <f>O206*H206</f>
        <v>0</v>
      </c>
      <c r="Q206" s="228">
        <v>0.0019</v>
      </c>
      <c r="R206" s="228">
        <f>Q206*H206</f>
        <v>0.07571879999999999</v>
      </c>
      <c r="S206" s="228">
        <v>0</v>
      </c>
      <c r="T206" s="22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346</v>
      </c>
      <c r="AT206" s="230" t="s">
        <v>343</v>
      </c>
      <c r="AU206" s="230" t="s">
        <v>90</v>
      </c>
      <c r="AY206" s="17" t="s">
        <v>150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88</v>
      </c>
      <c r="BK206" s="231">
        <f>ROUND(I206*H206,2)</f>
        <v>0</v>
      </c>
      <c r="BL206" s="17" t="s">
        <v>211</v>
      </c>
      <c r="BM206" s="230" t="s">
        <v>512</v>
      </c>
    </row>
    <row r="207" spans="1:51" s="13" customFormat="1" ht="12">
      <c r="A207" s="13"/>
      <c r="B207" s="237"/>
      <c r="C207" s="238"/>
      <c r="D207" s="239" t="s">
        <v>161</v>
      </c>
      <c r="E207" s="238"/>
      <c r="F207" s="241" t="s">
        <v>513</v>
      </c>
      <c r="G207" s="238"/>
      <c r="H207" s="242">
        <v>39.852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161</v>
      </c>
      <c r="AU207" s="248" t="s">
        <v>90</v>
      </c>
      <c r="AV207" s="13" t="s">
        <v>90</v>
      </c>
      <c r="AW207" s="13" t="s">
        <v>4</v>
      </c>
      <c r="AX207" s="13" t="s">
        <v>88</v>
      </c>
      <c r="AY207" s="248" t="s">
        <v>150</v>
      </c>
    </row>
    <row r="208" spans="1:65" s="2" customFormat="1" ht="33" customHeight="1">
      <c r="A208" s="38"/>
      <c r="B208" s="39"/>
      <c r="C208" s="219" t="s">
        <v>284</v>
      </c>
      <c r="D208" s="219" t="s">
        <v>153</v>
      </c>
      <c r="E208" s="220" t="s">
        <v>514</v>
      </c>
      <c r="F208" s="221" t="s">
        <v>515</v>
      </c>
      <c r="G208" s="222" t="s">
        <v>102</v>
      </c>
      <c r="H208" s="223">
        <v>88.54</v>
      </c>
      <c r="I208" s="224"/>
      <c r="J208" s="225">
        <f>ROUND(I208*H208,2)</f>
        <v>0</v>
      </c>
      <c r="K208" s="221" t="s">
        <v>182</v>
      </c>
      <c r="L208" s="44"/>
      <c r="M208" s="226" t="s">
        <v>1</v>
      </c>
      <c r="N208" s="227" t="s">
        <v>45</v>
      </c>
      <c r="O208" s="91"/>
      <c r="P208" s="228">
        <f>O208*H208</f>
        <v>0</v>
      </c>
      <c r="Q208" s="228">
        <v>0.000284496</v>
      </c>
      <c r="R208" s="228">
        <f>Q208*H208</f>
        <v>0.025189275840000004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211</v>
      </c>
      <c r="AT208" s="230" t="s">
        <v>153</v>
      </c>
      <c r="AU208" s="230" t="s">
        <v>90</v>
      </c>
      <c r="AY208" s="17" t="s">
        <v>150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88</v>
      </c>
      <c r="BK208" s="231">
        <f>ROUND(I208*H208,2)</f>
        <v>0</v>
      </c>
      <c r="BL208" s="17" t="s">
        <v>211</v>
      </c>
      <c r="BM208" s="230" t="s">
        <v>516</v>
      </c>
    </row>
    <row r="209" spans="1:47" s="2" customFormat="1" ht="12">
      <c r="A209" s="38"/>
      <c r="B209" s="39"/>
      <c r="C209" s="40"/>
      <c r="D209" s="232" t="s">
        <v>159</v>
      </c>
      <c r="E209" s="40"/>
      <c r="F209" s="233" t="s">
        <v>517</v>
      </c>
      <c r="G209" s="40"/>
      <c r="H209" s="40"/>
      <c r="I209" s="234"/>
      <c r="J209" s="40"/>
      <c r="K209" s="40"/>
      <c r="L209" s="44"/>
      <c r="M209" s="235"/>
      <c r="N209" s="236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159</v>
      </c>
      <c r="AU209" s="17" t="s">
        <v>90</v>
      </c>
    </row>
    <row r="210" spans="1:51" s="14" customFormat="1" ht="12">
      <c r="A210" s="14"/>
      <c r="B210" s="249"/>
      <c r="C210" s="250"/>
      <c r="D210" s="239" t="s">
        <v>161</v>
      </c>
      <c r="E210" s="251" t="s">
        <v>1</v>
      </c>
      <c r="F210" s="252" t="s">
        <v>518</v>
      </c>
      <c r="G210" s="250"/>
      <c r="H210" s="251" t="s">
        <v>1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8" t="s">
        <v>161</v>
      </c>
      <c r="AU210" s="258" t="s">
        <v>90</v>
      </c>
      <c r="AV210" s="14" t="s">
        <v>88</v>
      </c>
      <c r="AW210" s="14" t="s">
        <v>33</v>
      </c>
      <c r="AX210" s="14" t="s">
        <v>80</v>
      </c>
      <c r="AY210" s="258" t="s">
        <v>150</v>
      </c>
    </row>
    <row r="211" spans="1:51" s="13" customFormat="1" ht="12">
      <c r="A211" s="13"/>
      <c r="B211" s="237"/>
      <c r="C211" s="238"/>
      <c r="D211" s="239" t="s">
        <v>161</v>
      </c>
      <c r="E211" s="240" t="s">
        <v>1</v>
      </c>
      <c r="F211" s="241" t="s">
        <v>519</v>
      </c>
      <c r="G211" s="238"/>
      <c r="H211" s="242">
        <v>31.48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161</v>
      </c>
      <c r="AU211" s="248" t="s">
        <v>90</v>
      </c>
      <c r="AV211" s="13" t="s">
        <v>90</v>
      </c>
      <c r="AW211" s="13" t="s">
        <v>33</v>
      </c>
      <c r="AX211" s="13" t="s">
        <v>80</v>
      </c>
      <c r="AY211" s="248" t="s">
        <v>150</v>
      </c>
    </row>
    <row r="212" spans="1:51" s="14" customFormat="1" ht="12">
      <c r="A212" s="14"/>
      <c r="B212" s="249"/>
      <c r="C212" s="250"/>
      <c r="D212" s="239" t="s">
        <v>161</v>
      </c>
      <c r="E212" s="251" t="s">
        <v>1</v>
      </c>
      <c r="F212" s="252" t="s">
        <v>520</v>
      </c>
      <c r="G212" s="250"/>
      <c r="H212" s="251" t="s">
        <v>1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8" t="s">
        <v>161</v>
      </c>
      <c r="AU212" s="258" t="s">
        <v>90</v>
      </c>
      <c r="AV212" s="14" t="s">
        <v>88</v>
      </c>
      <c r="AW212" s="14" t="s">
        <v>33</v>
      </c>
      <c r="AX212" s="14" t="s">
        <v>80</v>
      </c>
      <c r="AY212" s="258" t="s">
        <v>150</v>
      </c>
    </row>
    <row r="213" spans="1:51" s="13" customFormat="1" ht="12">
      <c r="A213" s="13"/>
      <c r="B213" s="237"/>
      <c r="C213" s="238"/>
      <c r="D213" s="239" t="s">
        <v>161</v>
      </c>
      <c r="E213" s="240" t="s">
        <v>1</v>
      </c>
      <c r="F213" s="241" t="s">
        <v>521</v>
      </c>
      <c r="G213" s="238"/>
      <c r="H213" s="242">
        <v>33.06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161</v>
      </c>
      <c r="AU213" s="248" t="s">
        <v>90</v>
      </c>
      <c r="AV213" s="13" t="s">
        <v>90</v>
      </c>
      <c r="AW213" s="13" t="s">
        <v>33</v>
      </c>
      <c r="AX213" s="13" t="s">
        <v>80</v>
      </c>
      <c r="AY213" s="248" t="s">
        <v>150</v>
      </c>
    </row>
    <row r="214" spans="1:51" s="14" customFormat="1" ht="12">
      <c r="A214" s="14"/>
      <c r="B214" s="249"/>
      <c r="C214" s="250"/>
      <c r="D214" s="239" t="s">
        <v>161</v>
      </c>
      <c r="E214" s="251" t="s">
        <v>1</v>
      </c>
      <c r="F214" s="252" t="s">
        <v>522</v>
      </c>
      <c r="G214" s="250"/>
      <c r="H214" s="251" t="s">
        <v>1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161</v>
      </c>
      <c r="AU214" s="258" t="s">
        <v>90</v>
      </c>
      <c r="AV214" s="14" t="s">
        <v>88</v>
      </c>
      <c r="AW214" s="14" t="s">
        <v>33</v>
      </c>
      <c r="AX214" s="14" t="s">
        <v>80</v>
      </c>
      <c r="AY214" s="258" t="s">
        <v>150</v>
      </c>
    </row>
    <row r="215" spans="1:51" s="13" customFormat="1" ht="12">
      <c r="A215" s="13"/>
      <c r="B215" s="237"/>
      <c r="C215" s="238"/>
      <c r="D215" s="239" t="s">
        <v>161</v>
      </c>
      <c r="E215" s="240" t="s">
        <v>1</v>
      </c>
      <c r="F215" s="241" t="s">
        <v>523</v>
      </c>
      <c r="G215" s="238"/>
      <c r="H215" s="242">
        <v>24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161</v>
      </c>
      <c r="AU215" s="248" t="s">
        <v>90</v>
      </c>
      <c r="AV215" s="13" t="s">
        <v>90</v>
      </c>
      <c r="AW215" s="13" t="s">
        <v>33</v>
      </c>
      <c r="AX215" s="13" t="s">
        <v>80</v>
      </c>
      <c r="AY215" s="248" t="s">
        <v>150</v>
      </c>
    </row>
    <row r="216" spans="1:51" s="15" customFormat="1" ht="12">
      <c r="A216" s="15"/>
      <c r="B216" s="274"/>
      <c r="C216" s="275"/>
      <c r="D216" s="239" t="s">
        <v>161</v>
      </c>
      <c r="E216" s="276" t="s">
        <v>1</v>
      </c>
      <c r="F216" s="277" t="s">
        <v>462</v>
      </c>
      <c r="G216" s="275"/>
      <c r="H216" s="278">
        <v>88.54</v>
      </c>
      <c r="I216" s="279"/>
      <c r="J216" s="275"/>
      <c r="K216" s="275"/>
      <c r="L216" s="280"/>
      <c r="M216" s="281"/>
      <c r="N216" s="282"/>
      <c r="O216" s="282"/>
      <c r="P216" s="282"/>
      <c r="Q216" s="282"/>
      <c r="R216" s="282"/>
      <c r="S216" s="282"/>
      <c r="T216" s="28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4" t="s">
        <v>161</v>
      </c>
      <c r="AU216" s="284" t="s">
        <v>90</v>
      </c>
      <c r="AV216" s="15" t="s">
        <v>157</v>
      </c>
      <c r="AW216" s="15" t="s">
        <v>33</v>
      </c>
      <c r="AX216" s="15" t="s">
        <v>88</v>
      </c>
      <c r="AY216" s="284" t="s">
        <v>150</v>
      </c>
    </row>
    <row r="217" spans="1:65" s="2" customFormat="1" ht="24.15" customHeight="1">
      <c r="A217" s="38"/>
      <c r="B217" s="39"/>
      <c r="C217" s="259" t="s">
        <v>291</v>
      </c>
      <c r="D217" s="259" t="s">
        <v>343</v>
      </c>
      <c r="E217" s="260" t="s">
        <v>510</v>
      </c>
      <c r="F217" s="261" t="s">
        <v>511</v>
      </c>
      <c r="G217" s="262" t="s">
        <v>102</v>
      </c>
      <c r="H217" s="263">
        <v>103.193</v>
      </c>
      <c r="I217" s="264"/>
      <c r="J217" s="265">
        <f>ROUND(I217*H217,2)</f>
        <v>0</v>
      </c>
      <c r="K217" s="261" t="s">
        <v>182</v>
      </c>
      <c r="L217" s="266"/>
      <c r="M217" s="267" t="s">
        <v>1</v>
      </c>
      <c r="N217" s="268" t="s">
        <v>45</v>
      </c>
      <c r="O217" s="91"/>
      <c r="P217" s="228">
        <f>O217*H217</f>
        <v>0</v>
      </c>
      <c r="Q217" s="228">
        <v>0.0019</v>
      </c>
      <c r="R217" s="228">
        <f>Q217*H217</f>
        <v>0.19606669999999998</v>
      </c>
      <c r="S217" s="228">
        <v>0</v>
      </c>
      <c r="T217" s="22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0" t="s">
        <v>346</v>
      </c>
      <c r="AT217" s="230" t="s">
        <v>343</v>
      </c>
      <c r="AU217" s="230" t="s">
        <v>90</v>
      </c>
      <c r="AY217" s="17" t="s">
        <v>150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7" t="s">
        <v>88</v>
      </c>
      <c r="BK217" s="231">
        <f>ROUND(I217*H217,2)</f>
        <v>0</v>
      </c>
      <c r="BL217" s="17" t="s">
        <v>211</v>
      </c>
      <c r="BM217" s="230" t="s">
        <v>524</v>
      </c>
    </row>
    <row r="218" spans="1:51" s="13" customFormat="1" ht="12">
      <c r="A218" s="13"/>
      <c r="B218" s="237"/>
      <c r="C218" s="238"/>
      <c r="D218" s="239" t="s">
        <v>161</v>
      </c>
      <c r="E218" s="238"/>
      <c r="F218" s="241" t="s">
        <v>525</v>
      </c>
      <c r="G218" s="238"/>
      <c r="H218" s="242">
        <v>103.193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161</v>
      </c>
      <c r="AU218" s="248" t="s">
        <v>90</v>
      </c>
      <c r="AV218" s="13" t="s">
        <v>90</v>
      </c>
      <c r="AW218" s="13" t="s">
        <v>4</v>
      </c>
      <c r="AX218" s="13" t="s">
        <v>88</v>
      </c>
      <c r="AY218" s="248" t="s">
        <v>150</v>
      </c>
    </row>
    <row r="219" spans="1:65" s="2" customFormat="1" ht="37.8" customHeight="1">
      <c r="A219" s="38"/>
      <c r="B219" s="39"/>
      <c r="C219" s="219" t="s">
        <v>297</v>
      </c>
      <c r="D219" s="219" t="s">
        <v>153</v>
      </c>
      <c r="E219" s="220" t="s">
        <v>526</v>
      </c>
      <c r="F219" s="221" t="s">
        <v>527</v>
      </c>
      <c r="G219" s="222" t="s">
        <v>102</v>
      </c>
      <c r="H219" s="223">
        <v>10</v>
      </c>
      <c r="I219" s="224"/>
      <c r="J219" s="225">
        <f>ROUND(I219*H219,2)</f>
        <v>0</v>
      </c>
      <c r="K219" s="221" t="s">
        <v>182</v>
      </c>
      <c r="L219" s="44"/>
      <c r="M219" s="226" t="s">
        <v>1</v>
      </c>
      <c r="N219" s="227" t="s">
        <v>45</v>
      </c>
      <c r="O219" s="91"/>
      <c r="P219" s="228">
        <f>O219*H219</f>
        <v>0</v>
      </c>
      <c r="Q219" s="228">
        <v>0.000426744</v>
      </c>
      <c r="R219" s="228">
        <f>Q219*H219</f>
        <v>0.00426744</v>
      </c>
      <c r="S219" s="228">
        <v>0</v>
      </c>
      <c r="T219" s="22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211</v>
      </c>
      <c r="AT219" s="230" t="s">
        <v>153</v>
      </c>
      <c r="AU219" s="230" t="s">
        <v>90</v>
      </c>
      <c r="AY219" s="17" t="s">
        <v>150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88</v>
      </c>
      <c r="BK219" s="231">
        <f>ROUND(I219*H219,2)</f>
        <v>0</v>
      </c>
      <c r="BL219" s="17" t="s">
        <v>211</v>
      </c>
      <c r="BM219" s="230" t="s">
        <v>528</v>
      </c>
    </row>
    <row r="220" spans="1:47" s="2" customFormat="1" ht="12">
      <c r="A220" s="38"/>
      <c r="B220" s="39"/>
      <c r="C220" s="40"/>
      <c r="D220" s="232" t="s">
        <v>159</v>
      </c>
      <c r="E220" s="40"/>
      <c r="F220" s="233" t="s">
        <v>529</v>
      </c>
      <c r="G220" s="40"/>
      <c r="H220" s="40"/>
      <c r="I220" s="234"/>
      <c r="J220" s="40"/>
      <c r="K220" s="40"/>
      <c r="L220" s="44"/>
      <c r="M220" s="235"/>
      <c r="N220" s="236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159</v>
      </c>
      <c r="AU220" s="17" t="s">
        <v>90</v>
      </c>
    </row>
    <row r="221" spans="1:51" s="14" customFormat="1" ht="12">
      <c r="A221" s="14"/>
      <c r="B221" s="249"/>
      <c r="C221" s="250"/>
      <c r="D221" s="239" t="s">
        <v>161</v>
      </c>
      <c r="E221" s="251" t="s">
        <v>1</v>
      </c>
      <c r="F221" s="252" t="s">
        <v>530</v>
      </c>
      <c r="G221" s="250"/>
      <c r="H221" s="251" t="s">
        <v>1</v>
      </c>
      <c r="I221" s="253"/>
      <c r="J221" s="250"/>
      <c r="K221" s="250"/>
      <c r="L221" s="254"/>
      <c r="M221" s="255"/>
      <c r="N221" s="256"/>
      <c r="O221" s="256"/>
      <c r="P221" s="256"/>
      <c r="Q221" s="256"/>
      <c r="R221" s="256"/>
      <c r="S221" s="256"/>
      <c r="T221" s="25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8" t="s">
        <v>161</v>
      </c>
      <c r="AU221" s="258" t="s">
        <v>90</v>
      </c>
      <c r="AV221" s="14" t="s">
        <v>88</v>
      </c>
      <c r="AW221" s="14" t="s">
        <v>33</v>
      </c>
      <c r="AX221" s="14" t="s">
        <v>80</v>
      </c>
      <c r="AY221" s="258" t="s">
        <v>150</v>
      </c>
    </row>
    <row r="222" spans="1:51" s="13" customFormat="1" ht="12">
      <c r="A222" s="13"/>
      <c r="B222" s="237"/>
      <c r="C222" s="238"/>
      <c r="D222" s="239" t="s">
        <v>161</v>
      </c>
      <c r="E222" s="240" t="s">
        <v>1</v>
      </c>
      <c r="F222" s="241" t="s">
        <v>531</v>
      </c>
      <c r="G222" s="238"/>
      <c r="H222" s="242">
        <v>10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161</v>
      </c>
      <c r="AU222" s="248" t="s">
        <v>90</v>
      </c>
      <c r="AV222" s="13" t="s">
        <v>90</v>
      </c>
      <c r="AW222" s="13" t="s">
        <v>33</v>
      </c>
      <c r="AX222" s="13" t="s">
        <v>88</v>
      </c>
      <c r="AY222" s="248" t="s">
        <v>150</v>
      </c>
    </row>
    <row r="223" spans="1:65" s="2" customFormat="1" ht="24.15" customHeight="1">
      <c r="A223" s="38"/>
      <c r="B223" s="39"/>
      <c r="C223" s="259" t="s">
        <v>303</v>
      </c>
      <c r="D223" s="259" t="s">
        <v>343</v>
      </c>
      <c r="E223" s="260" t="s">
        <v>510</v>
      </c>
      <c r="F223" s="261" t="s">
        <v>511</v>
      </c>
      <c r="G223" s="262" t="s">
        <v>102</v>
      </c>
      <c r="H223" s="263">
        <v>11.655</v>
      </c>
      <c r="I223" s="264"/>
      <c r="J223" s="265">
        <f>ROUND(I223*H223,2)</f>
        <v>0</v>
      </c>
      <c r="K223" s="261" t="s">
        <v>182</v>
      </c>
      <c r="L223" s="266"/>
      <c r="M223" s="267" t="s">
        <v>1</v>
      </c>
      <c r="N223" s="268" t="s">
        <v>45</v>
      </c>
      <c r="O223" s="91"/>
      <c r="P223" s="228">
        <f>O223*H223</f>
        <v>0</v>
      </c>
      <c r="Q223" s="228">
        <v>0.0019</v>
      </c>
      <c r="R223" s="228">
        <f>Q223*H223</f>
        <v>0.022144499999999998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346</v>
      </c>
      <c r="AT223" s="230" t="s">
        <v>343</v>
      </c>
      <c r="AU223" s="230" t="s">
        <v>90</v>
      </c>
      <c r="AY223" s="17" t="s">
        <v>150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88</v>
      </c>
      <c r="BK223" s="231">
        <f>ROUND(I223*H223,2)</f>
        <v>0</v>
      </c>
      <c r="BL223" s="17" t="s">
        <v>211</v>
      </c>
      <c r="BM223" s="230" t="s">
        <v>532</v>
      </c>
    </row>
    <row r="224" spans="1:51" s="13" customFormat="1" ht="12">
      <c r="A224" s="13"/>
      <c r="B224" s="237"/>
      <c r="C224" s="238"/>
      <c r="D224" s="239" t="s">
        <v>161</v>
      </c>
      <c r="E224" s="238"/>
      <c r="F224" s="241" t="s">
        <v>533</v>
      </c>
      <c r="G224" s="238"/>
      <c r="H224" s="242">
        <v>11.655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161</v>
      </c>
      <c r="AU224" s="248" t="s">
        <v>90</v>
      </c>
      <c r="AV224" s="13" t="s">
        <v>90</v>
      </c>
      <c r="AW224" s="13" t="s">
        <v>4</v>
      </c>
      <c r="AX224" s="13" t="s">
        <v>88</v>
      </c>
      <c r="AY224" s="248" t="s">
        <v>150</v>
      </c>
    </row>
    <row r="225" spans="1:65" s="2" customFormat="1" ht="24.15" customHeight="1">
      <c r="A225" s="38"/>
      <c r="B225" s="39"/>
      <c r="C225" s="219" t="s">
        <v>311</v>
      </c>
      <c r="D225" s="219" t="s">
        <v>153</v>
      </c>
      <c r="E225" s="220" t="s">
        <v>534</v>
      </c>
      <c r="F225" s="221" t="s">
        <v>535</v>
      </c>
      <c r="G225" s="222" t="s">
        <v>102</v>
      </c>
      <c r="H225" s="223">
        <v>92.96</v>
      </c>
      <c r="I225" s="224"/>
      <c r="J225" s="225">
        <f>ROUND(I225*H225,2)</f>
        <v>0</v>
      </c>
      <c r="K225" s="221" t="s">
        <v>182</v>
      </c>
      <c r="L225" s="44"/>
      <c r="M225" s="226" t="s">
        <v>1</v>
      </c>
      <c r="N225" s="227" t="s">
        <v>45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211</v>
      </c>
      <c r="AT225" s="230" t="s">
        <v>153</v>
      </c>
      <c r="AU225" s="230" t="s">
        <v>90</v>
      </c>
      <c r="AY225" s="17" t="s">
        <v>150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88</v>
      </c>
      <c r="BK225" s="231">
        <f>ROUND(I225*H225,2)</f>
        <v>0</v>
      </c>
      <c r="BL225" s="17" t="s">
        <v>211</v>
      </c>
      <c r="BM225" s="230" t="s">
        <v>536</v>
      </c>
    </row>
    <row r="226" spans="1:47" s="2" customFormat="1" ht="12">
      <c r="A226" s="38"/>
      <c r="B226" s="39"/>
      <c r="C226" s="40"/>
      <c r="D226" s="232" t="s">
        <v>159</v>
      </c>
      <c r="E226" s="40"/>
      <c r="F226" s="233" t="s">
        <v>537</v>
      </c>
      <c r="G226" s="40"/>
      <c r="H226" s="40"/>
      <c r="I226" s="234"/>
      <c r="J226" s="40"/>
      <c r="K226" s="40"/>
      <c r="L226" s="44"/>
      <c r="M226" s="235"/>
      <c r="N226" s="23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159</v>
      </c>
      <c r="AU226" s="17" t="s">
        <v>90</v>
      </c>
    </row>
    <row r="227" spans="1:51" s="13" customFormat="1" ht="12">
      <c r="A227" s="13"/>
      <c r="B227" s="237"/>
      <c r="C227" s="238"/>
      <c r="D227" s="239" t="s">
        <v>161</v>
      </c>
      <c r="E227" s="240" t="s">
        <v>1</v>
      </c>
      <c r="F227" s="241" t="s">
        <v>419</v>
      </c>
      <c r="G227" s="238"/>
      <c r="H227" s="242">
        <v>59.15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161</v>
      </c>
      <c r="AU227" s="248" t="s">
        <v>90</v>
      </c>
      <c r="AV227" s="13" t="s">
        <v>90</v>
      </c>
      <c r="AW227" s="13" t="s">
        <v>33</v>
      </c>
      <c r="AX227" s="13" t="s">
        <v>80</v>
      </c>
      <c r="AY227" s="248" t="s">
        <v>150</v>
      </c>
    </row>
    <row r="228" spans="1:51" s="13" customFormat="1" ht="12">
      <c r="A228" s="13"/>
      <c r="B228" s="237"/>
      <c r="C228" s="238"/>
      <c r="D228" s="239" t="s">
        <v>161</v>
      </c>
      <c r="E228" s="240" t="s">
        <v>1</v>
      </c>
      <c r="F228" s="241" t="s">
        <v>538</v>
      </c>
      <c r="G228" s="238"/>
      <c r="H228" s="242">
        <v>0.75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161</v>
      </c>
      <c r="AU228" s="248" t="s">
        <v>90</v>
      </c>
      <c r="AV228" s="13" t="s">
        <v>90</v>
      </c>
      <c r="AW228" s="13" t="s">
        <v>33</v>
      </c>
      <c r="AX228" s="13" t="s">
        <v>80</v>
      </c>
      <c r="AY228" s="248" t="s">
        <v>150</v>
      </c>
    </row>
    <row r="229" spans="1:51" s="14" customFormat="1" ht="12">
      <c r="A229" s="14"/>
      <c r="B229" s="249"/>
      <c r="C229" s="250"/>
      <c r="D229" s="239" t="s">
        <v>161</v>
      </c>
      <c r="E229" s="251" t="s">
        <v>1</v>
      </c>
      <c r="F229" s="252" t="s">
        <v>520</v>
      </c>
      <c r="G229" s="250"/>
      <c r="H229" s="251" t="s">
        <v>1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161</v>
      </c>
      <c r="AU229" s="258" t="s">
        <v>90</v>
      </c>
      <c r="AV229" s="14" t="s">
        <v>88</v>
      </c>
      <c r="AW229" s="14" t="s">
        <v>33</v>
      </c>
      <c r="AX229" s="14" t="s">
        <v>80</v>
      </c>
      <c r="AY229" s="258" t="s">
        <v>150</v>
      </c>
    </row>
    <row r="230" spans="1:51" s="13" customFormat="1" ht="12">
      <c r="A230" s="13"/>
      <c r="B230" s="237"/>
      <c r="C230" s="238"/>
      <c r="D230" s="239" t="s">
        <v>161</v>
      </c>
      <c r="E230" s="240" t="s">
        <v>1</v>
      </c>
      <c r="F230" s="241" t="s">
        <v>521</v>
      </c>
      <c r="G230" s="238"/>
      <c r="H230" s="242">
        <v>33.06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161</v>
      </c>
      <c r="AU230" s="248" t="s">
        <v>90</v>
      </c>
      <c r="AV230" s="13" t="s">
        <v>90</v>
      </c>
      <c r="AW230" s="13" t="s">
        <v>33</v>
      </c>
      <c r="AX230" s="13" t="s">
        <v>80</v>
      </c>
      <c r="AY230" s="248" t="s">
        <v>150</v>
      </c>
    </row>
    <row r="231" spans="1:51" s="15" customFormat="1" ht="12">
      <c r="A231" s="15"/>
      <c r="B231" s="274"/>
      <c r="C231" s="275"/>
      <c r="D231" s="239" t="s">
        <v>161</v>
      </c>
      <c r="E231" s="276" t="s">
        <v>1</v>
      </c>
      <c r="F231" s="277" t="s">
        <v>462</v>
      </c>
      <c r="G231" s="275"/>
      <c r="H231" s="278">
        <v>92.96</v>
      </c>
      <c r="I231" s="279"/>
      <c r="J231" s="275"/>
      <c r="K231" s="275"/>
      <c r="L231" s="280"/>
      <c r="M231" s="281"/>
      <c r="N231" s="282"/>
      <c r="O231" s="282"/>
      <c r="P231" s="282"/>
      <c r="Q231" s="282"/>
      <c r="R231" s="282"/>
      <c r="S231" s="282"/>
      <c r="T231" s="28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4" t="s">
        <v>161</v>
      </c>
      <c r="AU231" s="284" t="s">
        <v>90</v>
      </c>
      <c r="AV231" s="15" t="s">
        <v>157</v>
      </c>
      <c r="AW231" s="15" t="s">
        <v>33</v>
      </c>
      <c r="AX231" s="15" t="s">
        <v>88</v>
      </c>
      <c r="AY231" s="284" t="s">
        <v>150</v>
      </c>
    </row>
    <row r="232" spans="1:65" s="2" customFormat="1" ht="16.5" customHeight="1">
      <c r="A232" s="38"/>
      <c r="B232" s="39"/>
      <c r="C232" s="259" t="s">
        <v>316</v>
      </c>
      <c r="D232" s="259" t="s">
        <v>343</v>
      </c>
      <c r="E232" s="260" t="s">
        <v>344</v>
      </c>
      <c r="F232" s="261" t="s">
        <v>539</v>
      </c>
      <c r="G232" s="262" t="s">
        <v>102</v>
      </c>
      <c r="H232" s="263">
        <v>107.369</v>
      </c>
      <c r="I232" s="264"/>
      <c r="J232" s="265">
        <f>ROUND(I232*H232,2)</f>
        <v>0</v>
      </c>
      <c r="K232" s="261" t="s">
        <v>1</v>
      </c>
      <c r="L232" s="266"/>
      <c r="M232" s="267" t="s">
        <v>1</v>
      </c>
      <c r="N232" s="268" t="s">
        <v>45</v>
      </c>
      <c r="O232" s="91"/>
      <c r="P232" s="228">
        <f>O232*H232</f>
        <v>0</v>
      </c>
      <c r="Q232" s="228">
        <v>0.12</v>
      </c>
      <c r="R232" s="228">
        <f>Q232*H232</f>
        <v>12.884279999999999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346</v>
      </c>
      <c r="AT232" s="230" t="s">
        <v>343</v>
      </c>
      <c r="AU232" s="230" t="s">
        <v>90</v>
      </c>
      <c r="AY232" s="17" t="s">
        <v>150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88</v>
      </c>
      <c r="BK232" s="231">
        <f>ROUND(I232*H232,2)</f>
        <v>0</v>
      </c>
      <c r="BL232" s="17" t="s">
        <v>211</v>
      </c>
      <c r="BM232" s="230" t="s">
        <v>540</v>
      </c>
    </row>
    <row r="233" spans="1:51" s="13" customFormat="1" ht="12">
      <c r="A233" s="13"/>
      <c r="B233" s="237"/>
      <c r="C233" s="238"/>
      <c r="D233" s="239" t="s">
        <v>161</v>
      </c>
      <c r="E233" s="238"/>
      <c r="F233" s="241" t="s">
        <v>541</v>
      </c>
      <c r="G233" s="238"/>
      <c r="H233" s="242">
        <v>107.369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161</v>
      </c>
      <c r="AU233" s="248" t="s">
        <v>90</v>
      </c>
      <c r="AV233" s="13" t="s">
        <v>90</v>
      </c>
      <c r="AW233" s="13" t="s">
        <v>4</v>
      </c>
      <c r="AX233" s="13" t="s">
        <v>88</v>
      </c>
      <c r="AY233" s="248" t="s">
        <v>150</v>
      </c>
    </row>
    <row r="234" spans="1:65" s="2" customFormat="1" ht="16.5" customHeight="1">
      <c r="A234" s="38"/>
      <c r="B234" s="39"/>
      <c r="C234" s="219" t="s">
        <v>321</v>
      </c>
      <c r="D234" s="219" t="s">
        <v>153</v>
      </c>
      <c r="E234" s="220" t="s">
        <v>542</v>
      </c>
      <c r="F234" s="221" t="s">
        <v>543</v>
      </c>
      <c r="G234" s="222" t="s">
        <v>244</v>
      </c>
      <c r="H234" s="223">
        <v>3</v>
      </c>
      <c r="I234" s="224"/>
      <c r="J234" s="225">
        <f>ROUND(I234*H234,2)</f>
        <v>0</v>
      </c>
      <c r="K234" s="221" t="s">
        <v>1</v>
      </c>
      <c r="L234" s="44"/>
      <c r="M234" s="226" t="s">
        <v>1</v>
      </c>
      <c r="N234" s="227" t="s">
        <v>45</v>
      </c>
      <c r="O234" s="91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211</v>
      </c>
      <c r="AT234" s="230" t="s">
        <v>153</v>
      </c>
      <c r="AU234" s="230" t="s">
        <v>90</v>
      </c>
      <c r="AY234" s="17" t="s">
        <v>150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88</v>
      </c>
      <c r="BK234" s="231">
        <f>ROUND(I234*H234,2)</f>
        <v>0</v>
      </c>
      <c r="BL234" s="17" t="s">
        <v>211</v>
      </c>
      <c r="BM234" s="230" t="s">
        <v>544</v>
      </c>
    </row>
    <row r="235" spans="1:51" s="13" customFormat="1" ht="12">
      <c r="A235" s="13"/>
      <c r="B235" s="237"/>
      <c r="C235" s="238"/>
      <c r="D235" s="239" t="s">
        <v>161</v>
      </c>
      <c r="E235" s="240" t="s">
        <v>1</v>
      </c>
      <c r="F235" s="241" t="s">
        <v>378</v>
      </c>
      <c r="G235" s="238"/>
      <c r="H235" s="242">
        <v>3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161</v>
      </c>
      <c r="AU235" s="248" t="s">
        <v>90</v>
      </c>
      <c r="AV235" s="13" t="s">
        <v>90</v>
      </c>
      <c r="AW235" s="13" t="s">
        <v>33</v>
      </c>
      <c r="AX235" s="13" t="s">
        <v>88</v>
      </c>
      <c r="AY235" s="248" t="s">
        <v>150</v>
      </c>
    </row>
    <row r="236" spans="1:65" s="2" customFormat="1" ht="24.15" customHeight="1">
      <c r="A236" s="38"/>
      <c r="B236" s="39"/>
      <c r="C236" s="259" t="s">
        <v>329</v>
      </c>
      <c r="D236" s="259" t="s">
        <v>343</v>
      </c>
      <c r="E236" s="260" t="s">
        <v>545</v>
      </c>
      <c r="F236" s="261" t="s">
        <v>546</v>
      </c>
      <c r="G236" s="262" t="s">
        <v>244</v>
      </c>
      <c r="H236" s="263">
        <v>3</v>
      </c>
      <c r="I236" s="264"/>
      <c r="J236" s="265">
        <f>ROUND(I236*H236,2)</f>
        <v>0</v>
      </c>
      <c r="K236" s="261" t="s">
        <v>1</v>
      </c>
      <c r="L236" s="266"/>
      <c r="M236" s="267" t="s">
        <v>1</v>
      </c>
      <c r="N236" s="268" t="s">
        <v>45</v>
      </c>
      <c r="O236" s="91"/>
      <c r="P236" s="228">
        <f>O236*H236</f>
        <v>0</v>
      </c>
      <c r="Q236" s="228">
        <v>0.00032</v>
      </c>
      <c r="R236" s="228">
        <f>Q236*H236</f>
        <v>0.0009600000000000001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346</v>
      </c>
      <c r="AT236" s="230" t="s">
        <v>343</v>
      </c>
      <c r="AU236" s="230" t="s">
        <v>90</v>
      </c>
      <c r="AY236" s="17" t="s">
        <v>150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88</v>
      </c>
      <c r="BK236" s="231">
        <f>ROUND(I236*H236,2)</f>
        <v>0</v>
      </c>
      <c r="BL236" s="17" t="s">
        <v>211</v>
      </c>
      <c r="BM236" s="230" t="s">
        <v>547</v>
      </c>
    </row>
    <row r="237" spans="1:65" s="2" customFormat="1" ht="16.5" customHeight="1">
      <c r="A237" s="38"/>
      <c r="B237" s="39"/>
      <c r="C237" s="219" t="s">
        <v>336</v>
      </c>
      <c r="D237" s="219" t="s">
        <v>153</v>
      </c>
      <c r="E237" s="220" t="s">
        <v>548</v>
      </c>
      <c r="F237" s="221" t="s">
        <v>549</v>
      </c>
      <c r="G237" s="222" t="s">
        <v>167</v>
      </c>
      <c r="H237" s="223">
        <v>3.9</v>
      </c>
      <c r="I237" s="224"/>
      <c r="J237" s="225">
        <f>ROUND(I237*H237,2)</f>
        <v>0</v>
      </c>
      <c r="K237" s="221" t="s">
        <v>1</v>
      </c>
      <c r="L237" s="44"/>
      <c r="M237" s="226" t="s">
        <v>1</v>
      </c>
      <c r="N237" s="227" t="s">
        <v>45</v>
      </c>
      <c r="O237" s="91"/>
      <c r="P237" s="228">
        <f>O237*H237</f>
        <v>0</v>
      </c>
      <c r="Q237" s="228">
        <v>0.00048</v>
      </c>
      <c r="R237" s="228">
        <f>Q237*H237</f>
        <v>0.001872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211</v>
      </c>
      <c r="AT237" s="230" t="s">
        <v>153</v>
      </c>
      <c r="AU237" s="230" t="s">
        <v>90</v>
      </c>
      <c r="AY237" s="17" t="s">
        <v>150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88</v>
      </c>
      <c r="BK237" s="231">
        <f>ROUND(I237*H237,2)</f>
        <v>0</v>
      </c>
      <c r="BL237" s="17" t="s">
        <v>211</v>
      </c>
      <c r="BM237" s="230" t="s">
        <v>550</v>
      </c>
    </row>
    <row r="238" spans="1:51" s="13" customFormat="1" ht="12">
      <c r="A238" s="13"/>
      <c r="B238" s="237"/>
      <c r="C238" s="238"/>
      <c r="D238" s="239" t="s">
        <v>161</v>
      </c>
      <c r="E238" s="240" t="s">
        <v>1</v>
      </c>
      <c r="F238" s="241" t="s">
        <v>551</v>
      </c>
      <c r="G238" s="238"/>
      <c r="H238" s="242">
        <v>3.9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161</v>
      </c>
      <c r="AU238" s="248" t="s">
        <v>90</v>
      </c>
      <c r="AV238" s="13" t="s">
        <v>90</v>
      </c>
      <c r="AW238" s="13" t="s">
        <v>33</v>
      </c>
      <c r="AX238" s="13" t="s">
        <v>88</v>
      </c>
      <c r="AY238" s="248" t="s">
        <v>150</v>
      </c>
    </row>
    <row r="239" spans="1:65" s="2" customFormat="1" ht="16.5" customHeight="1">
      <c r="A239" s="38"/>
      <c r="B239" s="39"/>
      <c r="C239" s="259" t="s">
        <v>342</v>
      </c>
      <c r="D239" s="259" t="s">
        <v>343</v>
      </c>
      <c r="E239" s="260" t="s">
        <v>552</v>
      </c>
      <c r="F239" s="261" t="s">
        <v>553</v>
      </c>
      <c r="G239" s="262" t="s">
        <v>167</v>
      </c>
      <c r="H239" s="263">
        <v>3.9</v>
      </c>
      <c r="I239" s="264"/>
      <c r="J239" s="265">
        <f>ROUND(I239*H239,2)</f>
        <v>0</v>
      </c>
      <c r="K239" s="261" t="s">
        <v>156</v>
      </c>
      <c r="L239" s="266"/>
      <c r="M239" s="267" t="s">
        <v>1</v>
      </c>
      <c r="N239" s="268" t="s">
        <v>45</v>
      </c>
      <c r="O239" s="91"/>
      <c r="P239" s="228">
        <f>O239*H239</f>
        <v>0</v>
      </c>
      <c r="Q239" s="228">
        <v>0.00068</v>
      </c>
      <c r="R239" s="228">
        <f>Q239*H239</f>
        <v>0.0026520000000000003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346</v>
      </c>
      <c r="AT239" s="230" t="s">
        <v>343</v>
      </c>
      <c r="AU239" s="230" t="s">
        <v>90</v>
      </c>
      <c r="AY239" s="17" t="s">
        <v>150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88</v>
      </c>
      <c r="BK239" s="231">
        <f>ROUND(I239*H239,2)</f>
        <v>0</v>
      </c>
      <c r="BL239" s="17" t="s">
        <v>211</v>
      </c>
      <c r="BM239" s="230" t="s">
        <v>554</v>
      </c>
    </row>
    <row r="240" spans="1:65" s="2" customFormat="1" ht="24.15" customHeight="1">
      <c r="A240" s="38"/>
      <c r="B240" s="39"/>
      <c r="C240" s="219" t="s">
        <v>346</v>
      </c>
      <c r="D240" s="219" t="s">
        <v>153</v>
      </c>
      <c r="E240" s="220" t="s">
        <v>555</v>
      </c>
      <c r="F240" s="221" t="s">
        <v>556</v>
      </c>
      <c r="G240" s="222" t="s">
        <v>172</v>
      </c>
      <c r="H240" s="223">
        <v>14.396</v>
      </c>
      <c r="I240" s="224"/>
      <c r="J240" s="225">
        <f>ROUND(I240*H240,2)</f>
        <v>0</v>
      </c>
      <c r="K240" s="221" t="s">
        <v>156</v>
      </c>
      <c r="L240" s="44"/>
      <c r="M240" s="226" t="s">
        <v>1</v>
      </c>
      <c r="N240" s="227" t="s">
        <v>45</v>
      </c>
      <c r="O240" s="91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211</v>
      </c>
      <c r="AT240" s="230" t="s">
        <v>153</v>
      </c>
      <c r="AU240" s="230" t="s">
        <v>90</v>
      </c>
      <c r="AY240" s="17" t="s">
        <v>150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88</v>
      </c>
      <c r="BK240" s="231">
        <f>ROUND(I240*H240,2)</f>
        <v>0</v>
      </c>
      <c r="BL240" s="17" t="s">
        <v>211</v>
      </c>
      <c r="BM240" s="230" t="s">
        <v>557</v>
      </c>
    </row>
    <row r="241" spans="1:47" s="2" customFormat="1" ht="12">
      <c r="A241" s="38"/>
      <c r="B241" s="39"/>
      <c r="C241" s="40"/>
      <c r="D241" s="232" t="s">
        <v>159</v>
      </c>
      <c r="E241" s="40"/>
      <c r="F241" s="233" t="s">
        <v>558</v>
      </c>
      <c r="G241" s="40"/>
      <c r="H241" s="40"/>
      <c r="I241" s="234"/>
      <c r="J241" s="40"/>
      <c r="K241" s="40"/>
      <c r="L241" s="44"/>
      <c r="M241" s="235"/>
      <c r="N241" s="236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159</v>
      </c>
      <c r="AU241" s="17" t="s">
        <v>90</v>
      </c>
    </row>
    <row r="242" spans="1:63" s="12" customFormat="1" ht="22.8" customHeight="1">
      <c r="A242" s="12"/>
      <c r="B242" s="203"/>
      <c r="C242" s="204"/>
      <c r="D242" s="205" t="s">
        <v>79</v>
      </c>
      <c r="E242" s="217" t="s">
        <v>223</v>
      </c>
      <c r="F242" s="217" t="s">
        <v>224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SUM(P243:P301)</f>
        <v>0</v>
      </c>
      <c r="Q242" s="211"/>
      <c r="R242" s="212">
        <f>SUM(R243:R301)</f>
        <v>2.1676345594</v>
      </c>
      <c r="S242" s="211"/>
      <c r="T242" s="213">
        <f>SUM(T243:T301)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90</v>
      </c>
      <c r="AT242" s="215" t="s">
        <v>79</v>
      </c>
      <c r="AU242" s="215" t="s">
        <v>88</v>
      </c>
      <c r="AY242" s="214" t="s">
        <v>150</v>
      </c>
      <c r="BK242" s="216">
        <f>SUM(BK243:BK301)</f>
        <v>0</v>
      </c>
    </row>
    <row r="243" spans="1:65" s="2" customFormat="1" ht="37.8" customHeight="1">
      <c r="A243" s="38"/>
      <c r="B243" s="39"/>
      <c r="C243" s="219" t="s">
        <v>354</v>
      </c>
      <c r="D243" s="219" t="s">
        <v>153</v>
      </c>
      <c r="E243" s="220" t="s">
        <v>559</v>
      </c>
      <c r="F243" s="221" t="s">
        <v>560</v>
      </c>
      <c r="G243" s="222" t="s">
        <v>102</v>
      </c>
      <c r="H243" s="223">
        <v>13.92</v>
      </c>
      <c r="I243" s="224"/>
      <c r="J243" s="225">
        <f>ROUND(I243*H243,2)</f>
        <v>0</v>
      </c>
      <c r="K243" s="221" t="s">
        <v>156</v>
      </c>
      <c r="L243" s="44"/>
      <c r="M243" s="226" t="s">
        <v>1</v>
      </c>
      <c r="N243" s="227" t="s">
        <v>45</v>
      </c>
      <c r="O243" s="91"/>
      <c r="P243" s="228">
        <f>O243*H243</f>
        <v>0</v>
      </c>
      <c r="Q243" s="228">
        <v>0.00612</v>
      </c>
      <c r="R243" s="228">
        <f>Q243*H243</f>
        <v>0.0851904</v>
      </c>
      <c r="S243" s="228">
        <v>0</v>
      </c>
      <c r="T243" s="22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0" t="s">
        <v>211</v>
      </c>
      <c r="AT243" s="230" t="s">
        <v>153</v>
      </c>
      <c r="AU243" s="230" t="s">
        <v>90</v>
      </c>
      <c r="AY243" s="17" t="s">
        <v>150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7" t="s">
        <v>88</v>
      </c>
      <c r="BK243" s="231">
        <f>ROUND(I243*H243,2)</f>
        <v>0</v>
      </c>
      <c r="BL243" s="17" t="s">
        <v>211</v>
      </c>
      <c r="BM243" s="230" t="s">
        <v>561</v>
      </c>
    </row>
    <row r="244" spans="1:47" s="2" customFormat="1" ht="12">
      <c r="A244" s="38"/>
      <c r="B244" s="39"/>
      <c r="C244" s="40"/>
      <c r="D244" s="232" t="s">
        <v>159</v>
      </c>
      <c r="E244" s="40"/>
      <c r="F244" s="233" t="s">
        <v>562</v>
      </c>
      <c r="G244" s="40"/>
      <c r="H244" s="40"/>
      <c r="I244" s="234"/>
      <c r="J244" s="40"/>
      <c r="K244" s="40"/>
      <c r="L244" s="44"/>
      <c r="M244" s="235"/>
      <c r="N244" s="236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159</v>
      </c>
      <c r="AU244" s="17" t="s">
        <v>90</v>
      </c>
    </row>
    <row r="245" spans="1:51" s="13" customFormat="1" ht="12">
      <c r="A245" s="13"/>
      <c r="B245" s="237"/>
      <c r="C245" s="238"/>
      <c r="D245" s="239" t="s">
        <v>161</v>
      </c>
      <c r="E245" s="240" t="s">
        <v>1</v>
      </c>
      <c r="F245" s="241" t="s">
        <v>563</v>
      </c>
      <c r="G245" s="238"/>
      <c r="H245" s="242">
        <v>13.92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161</v>
      </c>
      <c r="AU245" s="248" t="s">
        <v>90</v>
      </c>
      <c r="AV245" s="13" t="s">
        <v>90</v>
      </c>
      <c r="AW245" s="13" t="s">
        <v>33</v>
      </c>
      <c r="AX245" s="13" t="s">
        <v>88</v>
      </c>
      <c r="AY245" s="248" t="s">
        <v>150</v>
      </c>
    </row>
    <row r="246" spans="1:65" s="2" customFormat="1" ht="16.5" customHeight="1">
      <c r="A246" s="38"/>
      <c r="B246" s="39"/>
      <c r="C246" s="259" t="s">
        <v>358</v>
      </c>
      <c r="D246" s="259" t="s">
        <v>343</v>
      </c>
      <c r="E246" s="260" t="s">
        <v>564</v>
      </c>
      <c r="F246" s="261" t="s">
        <v>565</v>
      </c>
      <c r="G246" s="262" t="s">
        <v>102</v>
      </c>
      <c r="H246" s="263">
        <v>14.616</v>
      </c>
      <c r="I246" s="264"/>
      <c r="J246" s="265">
        <f>ROUND(I246*H246,2)</f>
        <v>0</v>
      </c>
      <c r="K246" s="261" t="s">
        <v>156</v>
      </c>
      <c r="L246" s="266"/>
      <c r="M246" s="267" t="s">
        <v>1</v>
      </c>
      <c r="N246" s="268" t="s">
        <v>45</v>
      </c>
      <c r="O246" s="91"/>
      <c r="P246" s="228">
        <f>O246*H246</f>
        <v>0</v>
      </c>
      <c r="Q246" s="228">
        <v>0.0023</v>
      </c>
      <c r="R246" s="228">
        <f>Q246*H246</f>
        <v>0.033616799999999995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346</v>
      </c>
      <c r="AT246" s="230" t="s">
        <v>343</v>
      </c>
      <c r="AU246" s="230" t="s">
        <v>90</v>
      </c>
      <c r="AY246" s="17" t="s">
        <v>150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88</v>
      </c>
      <c r="BK246" s="231">
        <f>ROUND(I246*H246,2)</f>
        <v>0</v>
      </c>
      <c r="BL246" s="17" t="s">
        <v>211</v>
      </c>
      <c r="BM246" s="230" t="s">
        <v>566</v>
      </c>
    </row>
    <row r="247" spans="1:51" s="13" customFormat="1" ht="12">
      <c r="A247" s="13"/>
      <c r="B247" s="237"/>
      <c r="C247" s="238"/>
      <c r="D247" s="239" t="s">
        <v>161</v>
      </c>
      <c r="E247" s="238"/>
      <c r="F247" s="241" t="s">
        <v>567</v>
      </c>
      <c r="G247" s="238"/>
      <c r="H247" s="242">
        <v>14.616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161</v>
      </c>
      <c r="AU247" s="248" t="s">
        <v>90</v>
      </c>
      <c r="AV247" s="13" t="s">
        <v>90</v>
      </c>
      <c r="AW247" s="13" t="s">
        <v>4</v>
      </c>
      <c r="AX247" s="13" t="s">
        <v>88</v>
      </c>
      <c r="AY247" s="248" t="s">
        <v>150</v>
      </c>
    </row>
    <row r="248" spans="1:65" s="2" customFormat="1" ht="33" customHeight="1">
      <c r="A248" s="38"/>
      <c r="B248" s="39"/>
      <c r="C248" s="219" t="s">
        <v>568</v>
      </c>
      <c r="D248" s="219" t="s">
        <v>153</v>
      </c>
      <c r="E248" s="220" t="s">
        <v>569</v>
      </c>
      <c r="F248" s="221" t="s">
        <v>570</v>
      </c>
      <c r="G248" s="222" t="s">
        <v>102</v>
      </c>
      <c r="H248" s="223">
        <v>6.4</v>
      </c>
      <c r="I248" s="224"/>
      <c r="J248" s="225">
        <f>ROUND(I248*H248,2)</f>
        <v>0</v>
      </c>
      <c r="K248" s="221" t="s">
        <v>156</v>
      </c>
      <c r="L248" s="44"/>
      <c r="M248" s="226" t="s">
        <v>1</v>
      </c>
      <c r="N248" s="227" t="s">
        <v>45</v>
      </c>
      <c r="O248" s="91"/>
      <c r="P248" s="228">
        <f>O248*H248</f>
        <v>0</v>
      </c>
      <c r="Q248" s="228">
        <v>0.0005795</v>
      </c>
      <c r="R248" s="228">
        <f>Q248*H248</f>
        <v>0.0037088000000000004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211</v>
      </c>
      <c r="AT248" s="230" t="s">
        <v>153</v>
      </c>
      <c r="AU248" s="230" t="s">
        <v>90</v>
      </c>
      <c r="AY248" s="17" t="s">
        <v>150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88</v>
      </c>
      <c r="BK248" s="231">
        <f>ROUND(I248*H248,2)</f>
        <v>0</v>
      </c>
      <c r="BL248" s="17" t="s">
        <v>211</v>
      </c>
      <c r="BM248" s="230" t="s">
        <v>571</v>
      </c>
    </row>
    <row r="249" spans="1:47" s="2" customFormat="1" ht="12">
      <c r="A249" s="38"/>
      <c r="B249" s="39"/>
      <c r="C249" s="40"/>
      <c r="D249" s="232" t="s">
        <v>159</v>
      </c>
      <c r="E249" s="40"/>
      <c r="F249" s="233" t="s">
        <v>572</v>
      </c>
      <c r="G249" s="40"/>
      <c r="H249" s="40"/>
      <c r="I249" s="234"/>
      <c r="J249" s="40"/>
      <c r="K249" s="40"/>
      <c r="L249" s="44"/>
      <c r="M249" s="235"/>
      <c r="N249" s="236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159</v>
      </c>
      <c r="AU249" s="17" t="s">
        <v>90</v>
      </c>
    </row>
    <row r="250" spans="1:51" s="13" customFormat="1" ht="12">
      <c r="A250" s="13"/>
      <c r="B250" s="237"/>
      <c r="C250" s="238"/>
      <c r="D250" s="239" t="s">
        <v>161</v>
      </c>
      <c r="E250" s="240" t="s">
        <v>1</v>
      </c>
      <c r="F250" s="241" t="s">
        <v>396</v>
      </c>
      <c r="G250" s="238"/>
      <c r="H250" s="242">
        <v>6.4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161</v>
      </c>
      <c r="AU250" s="248" t="s">
        <v>90</v>
      </c>
      <c r="AV250" s="13" t="s">
        <v>90</v>
      </c>
      <c r="AW250" s="13" t="s">
        <v>33</v>
      </c>
      <c r="AX250" s="13" t="s">
        <v>80</v>
      </c>
      <c r="AY250" s="248" t="s">
        <v>150</v>
      </c>
    </row>
    <row r="251" spans="1:51" s="15" customFormat="1" ht="12">
      <c r="A251" s="15"/>
      <c r="B251" s="274"/>
      <c r="C251" s="275"/>
      <c r="D251" s="239" t="s">
        <v>161</v>
      </c>
      <c r="E251" s="276" t="s">
        <v>1</v>
      </c>
      <c r="F251" s="277" t="s">
        <v>462</v>
      </c>
      <c r="G251" s="275"/>
      <c r="H251" s="278">
        <v>6.4</v>
      </c>
      <c r="I251" s="279"/>
      <c r="J251" s="275"/>
      <c r="K251" s="275"/>
      <c r="L251" s="280"/>
      <c r="M251" s="281"/>
      <c r="N251" s="282"/>
      <c r="O251" s="282"/>
      <c r="P251" s="282"/>
      <c r="Q251" s="282"/>
      <c r="R251" s="282"/>
      <c r="S251" s="282"/>
      <c r="T251" s="28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4" t="s">
        <v>161</v>
      </c>
      <c r="AU251" s="284" t="s">
        <v>90</v>
      </c>
      <c r="AV251" s="15" t="s">
        <v>157</v>
      </c>
      <c r="AW251" s="15" t="s">
        <v>33</v>
      </c>
      <c r="AX251" s="15" t="s">
        <v>88</v>
      </c>
      <c r="AY251" s="284" t="s">
        <v>150</v>
      </c>
    </row>
    <row r="252" spans="1:65" s="2" customFormat="1" ht="24.15" customHeight="1">
      <c r="A252" s="38"/>
      <c r="B252" s="39"/>
      <c r="C252" s="259" t="s">
        <v>573</v>
      </c>
      <c r="D252" s="259" t="s">
        <v>343</v>
      </c>
      <c r="E252" s="260" t="s">
        <v>574</v>
      </c>
      <c r="F252" s="261" t="s">
        <v>575</v>
      </c>
      <c r="G252" s="262" t="s">
        <v>102</v>
      </c>
      <c r="H252" s="263">
        <v>6.72</v>
      </c>
      <c r="I252" s="264"/>
      <c r="J252" s="265">
        <f>ROUND(I252*H252,2)</f>
        <v>0</v>
      </c>
      <c r="K252" s="261" t="s">
        <v>156</v>
      </c>
      <c r="L252" s="266"/>
      <c r="M252" s="267" t="s">
        <v>1</v>
      </c>
      <c r="N252" s="268" t="s">
        <v>45</v>
      </c>
      <c r="O252" s="91"/>
      <c r="P252" s="228">
        <f>O252*H252</f>
        <v>0</v>
      </c>
      <c r="Q252" s="228">
        <v>0.0025</v>
      </c>
      <c r="R252" s="228">
        <f>Q252*H252</f>
        <v>0.0168</v>
      </c>
      <c r="S252" s="228">
        <v>0</v>
      </c>
      <c r="T252" s="22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0" t="s">
        <v>346</v>
      </c>
      <c r="AT252" s="230" t="s">
        <v>343</v>
      </c>
      <c r="AU252" s="230" t="s">
        <v>90</v>
      </c>
      <c r="AY252" s="17" t="s">
        <v>150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88</v>
      </c>
      <c r="BK252" s="231">
        <f>ROUND(I252*H252,2)</f>
        <v>0</v>
      </c>
      <c r="BL252" s="17" t="s">
        <v>211</v>
      </c>
      <c r="BM252" s="230" t="s">
        <v>576</v>
      </c>
    </row>
    <row r="253" spans="1:51" s="13" customFormat="1" ht="12">
      <c r="A253" s="13"/>
      <c r="B253" s="237"/>
      <c r="C253" s="238"/>
      <c r="D253" s="239" t="s">
        <v>161</v>
      </c>
      <c r="E253" s="238"/>
      <c r="F253" s="241" t="s">
        <v>577</v>
      </c>
      <c r="G253" s="238"/>
      <c r="H253" s="242">
        <v>6.72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161</v>
      </c>
      <c r="AU253" s="248" t="s">
        <v>90</v>
      </c>
      <c r="AV253" s="13" t="s">
        <v>90</v>
      </c>
      <c r="AW253" s="13" t="s">
        <v>4</v>
      </c>
      <c r="AX253" s="13" t="s">
        <v>88</v>
      </c>
      <c r="AY253" s="248" t="s">
        <v>150</v>
      </c>
    </row>
    <row r="254" spans="1:65" s="2" customFormat="1" ht="33" customHeight="1">
      <c r="A254" s="38"/>
      <c r="B254" s="39"/>
      <c r="C254" s="219" t="s">
        <v>578</v>
      </c>
      <c r="D254" s="219" t="s">
        <v>153</v>
      </c>
      <c r="E254" s="220" t="s">
        <v>579</v>
      </c>
      <c r="F254" s="221" t="s">
        <v>580</v>
      </c>
      <c r="G254" s="222" t="s">
        <v>102</v>
      </c>
      <c r="H254" s="223">
        <v>6.4</v>
      </c>
      <c r="I254" s="224"/>
      <c r="J254" s="225">
        <f>ROUND(I254*H254,2)</f>
        <v>0</v>
      </c>
      <c r="K254" s="221" t="s">
        <v>156</v>
      </c>
      <c r="L254" s="44"/>
      <c r="M254" s="226" t="s">
        <v>1</v>
      </c>
      <c r="N254" s="227" t="s">
        <v>45</v>
      </c>
      <c r="O254" s="91"/>
      <c r="P254" s="228">
        <f>O254*H254</f>
        <v>0</v>
      </c>
      <c r="Q254" s="228">
        <v>0.001159</v>
      </c>
      <c r="R254" s="228">
        <f>Q254*H254</f>
        <v>0.007417600000000001</v>
      </c>
      <c r="S254" s="228">
        <v>0</v>
      </c>
      <c r="T254" s="22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0" t="s">
        <v>211</v>
      </c>
      <c r="AT254" s="230" t="s">
        <v>153</v>
      </c>
      <c r="AU254" s="230" t="s">
        <v>90</v>
      </c>
      <c r="AY254" s="17" t="s">
        <v>150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7" t="s">
        <v>88</v>
      </c>
      <c r="BK254" s="231">
        <f>ROUND(I254*H254,2)</f>
        <v>0</v>
      </c>
      <c r="BL254" s="17" t="s">
        <v>211</v>
      </c>
      <c r="BM254" s="230" t="s">
        <v>581</v>
      </c>
    </row>
    <row r="255" spans="1:47" s="2" customFormat="1" ht="12">
      <c r="A255" s="38"/>
      <c r="B255" s="39"/>
      <c r="C255" s="40"/>
      <c r="D255" s="232" t="s">
        <v>159</v>
      </c>
      <c r="E255" s="40"/>
      <c r="F255" s="233" t="s">
        <v>582</v>
      </c>
      <c r="G255" s="40"/>
      <c r="H255" s="40"/>
      <c r="I255" s="234"/>
      <c r="J255" s="40"/>
      <c r="K255" s="40"/>
      <c r="L255" s="44"/>
      <c r="M255" s="235"/>
      <c r="N255" s="236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159</v>
      </c>
      <c r="AU255" s="17" t="s">
        <v>90</v>
      </c>
    </row>
    <row r="256" spans="1:51" s="13" customFormat="1" ht="12">
      <c r="A256" s="13"/>
      <c r="B256" s="237"/>
      <c r="C256" s="238"/>
      <c r="D256" s="239" t="s">
        <v>161</v>
      </c>
      <c r="E256" s="240" t="s">
        <v>1</v>
      </c>
      <c r="F256" s="241" t="s">
        <v>396</v>
      </c>
      <c r="G256" s="238"/>
      <c r="H256" s="242">
        <v>6.4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161</v>
      </c>
      <c r="AU256" s="248" t="s">
        <v>90</v>
      </c>
      <c r="AV256" s="13" t="s">
        <v>90</v>
      </c>
      <c r="AW256" s="13" t="s">
        <v>33</v>
      </c>
      <c r="AX256" s="13" t="s">
        <v>88</v>
      </c>
      <c r="AY256" s="248" t="s">
        <v>150</v>
      </c>
    </row>
    <row r="257" spans="1:65" s="2" customFormat="1" ht="24.15" customHeight="1">
      <c r="A257" s="38"/>
      <c r="B257" s="39"/>
      <c r="C257" s="259" t="s">
        <v>583</v>
      </c>
      <c r="D257" s="259" t="s">
        <v>343</v>
      </c>
      <c r="E257" s="260" t="s">
        <v>584</v>
      </c>
      <c r="F257" s="261" t="s">
        <v>585</v>
      </c>
      <c r="G257" s="262" t="s">
        <v>102</v>
      </c>
      <c r="H257" s="263">
        <v>13.44</v>
      </c>
      <c r="I257" s="264"/>
      <c r="J257" s="265">
        <f>ROUND(I257*H257,2)</f>
        <v>0</v>
      </c>
      <c r="K257" s="261" t="s">
        <v>156</v>
      </c>
      <c r="L257" s="266"/>
      <c r="M257" s="267" t="s">
        <v>1</v>
      </c>
      <c r="N257" s="268" t="s">
        <v>45</v>
      </c>
      <c r="O257" s="91"/>
      <c r="P257" s="228">
        <f>O257*H257</f>
        <v>0</v>
      </c>
      <c r="Q257" s="228">
        <v>0.015</v>
      </c>
      <c r="R257" s="228">
        <f>Q257*H257</f>
        <v>0.20159999999999997</v>
      </c>
      <c r="S257" s="228">
        <v>0</v>
      </c>
      <c r="T257" s="22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0" t="s">
        <v>346</v>
      </c>
      <c r="AT257" s="230" t="s">
        <v>343</v>
      </c>
      <c r="AU257" s="230" t="s">
        <v>90</v>
      </c>
      <c r="AY257" s="17" t="s">
        <v>150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7" t="s">
        <v>88</v>
      </c>
      <c r="BK257" s="231">
        <f>ROUND(I257*H257,2)</f>
        <v>0</v>
      </c>
      <c r="BL257" s="17" t="s">
        <v>211</v>
      </c>
      <c r="BM257" s="230" t="s">
        <v>586</v>
      </c>
    </row>
    <row r="258" spans="1:51" s="13" customFormat="1" ht="12">
      <c r="A258" s="13"/>
      <c r="B258" s="237"/>
      <c r="C258" s="238"/>
      <c r="D258" s="239" t="s">
        <v>161</v>
      </c>
      <c r="E258" s="238"/>
      <c r="F258" s="241" t="s">
        <v>587</v>
      </c>
      <c r="G258" s="238"/>
      <c r="H258" s="242">
        <v>13.44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161</v>
      </c>
      <c r="AU258" s="248" t="s">
        <v>90</v>
      </c>
      <c r="AV258" s="13" t="s">
        <v>90</v>
      </c>
      <c r="AW258" s="13" t="s">
        <v>4</v>
      </c>
      <c r="AX258" s="13" t="s">
        <v>88</v>
      </c>
      <c r="AY258" s="248" t="s">
        <v>150</v>
      </c>
    </row>
    <row r="259" spans="1:65" s="2" customFormat="1" ht="33" customHeight="1">
      <c r="A259" s="38"/>
      <c r="B259" s="39"/>
      <c r="C259" s="219" t="s">
        <v>588</v>
      </c>
      <c r="D259" s="219" t="s">
        <v>153</v>
      </c>
      <c r="E259" s="220" t="s">
        <v>589</v>
      </c>
      <c r="F259" s="221" t="s">
        <v>590</v>
      </c>
      <c r="G259" s="222" t="s">
        <v>102</v>
      </c>
      <c r="H259" s="223">
        <v>52.75</v>
      </c>
      <c r="I259" s="224"/>
      <c r="J259" s="225">
        <f>ROUND(I259*H259,2)</f>
        <v>0</v>
      </c>
      <c r="K259" s="221" t="s">
        <v>156</v>
      </c>
      <c r="L259" s="44"/>
      <c r="M259" s="226" t="s">
        <v>1</v>
      </c>
      <c r="N259" s="227" t="s">
        <v>45</v>
      </c>
      <c r="O259" s="91"/>
      <c r="P259" s="228">
        <f>O259*H259</f>
        <v>0</v>
      </c>
      <c r="Q259" s="228">
        <v>0.0017885</v>
      </c>
      <c r="R259" s="228">
        <f>Q259*H259</f>
        <v>0.094343375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211</v>
      </c>
      <c r="AT259" s="230" t="s">
        <v>153</v>
      </c>
      <c r="AU259" s="230" t="s">
        <v>90</v>
      </c>
      <c r="AY259" s="17" t="s">
        <v>150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88</v>
      </c>
      <c r="BK259" s="231">
        <f>ROUND(I259*H259,2)</f>
        <v>0</v>
      </c>
      <c r="BL259" s="17" t="s">
        <v>211</v>
      </c>
      <c r="BM259" s="230" t="s">
        <v>591</v>
      </c>
    </row>
    <row r="260" spans="1:47" s="2" customFormat="1" ht="12">
      <c r="A260" s="38"/>
      <c r="B260" s="39"/>
      <c r="C260" s="40"/>
      <c r="D260" s="232" t="s">
        <v>159</v>
      </c>
      <c r="E260" s="40"/>
      <c r="F260" s="233" t="s">
        <v>592</v>
      </c>
      <c r="G260" s="40"/>
      <c r="H260" s="40"/>
      <c r="I260" s="234"/>
      <c r="J260" s="40"/>
      <c r="K260" s="40"/>
      <c r="L260" s="44"/>
      <c r="M260" s="235"/>
      <c r="N260" s="236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159</v>
      </c>
      <c r="AU260" s="17" t="s">
        <v>90</v>
      </c>
    </row>
    <row r="261" spans="1:51" s="13" customFormat="1" ht="12">
      <c r="A261" s="13"/>
      <c r="B261" s="237"/>
      <c r="C261" s="238"/>
      <c r="D261" s="239" t="s">
        <v>161</v>
      </c>
      <c r="E261" s="240" t="s">
        <v>1</v>
      </c>
      <c r="F261" s="241" t="s">
        <v>390</v>
      </c>
      <c r="G261" s="238"/>
      <c r="H261" s="242">
        <v>52.75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161</v>
      </c>
      <c r="AU261" s="248" t="s">
        <v>90</v>
      </c>
      <c r="AV261" s="13" t="s">
        <v>90</v>
      </c>
      <c r="AW261" s="13" t="s">
        <v>33</v>
      </c>
      <c r="AX261" s="13" t="s">
        <v>88</v>
      </c>
      <c r="AY261" s="248" t="s">
        <v>150</v>
      </c>
    </row>
    <row r="262" spans="1:65" s="2" customFormat="1" ht="24.15" customHeight="1">
      <c r="A262" s="38"/>
      <c r="B262" s="39"/>
      <c r="C262" s="259" t="s">
        <v>593</v>
      </c>
      <c r="D262" s="259" t="s">
        <v>343</v>
      </c>
      <c r="E262" s="260" t="s">
        <v>574</v>
      </c>
      <c r="F262" s="261" t="s">
        <v>575</v>
      </c>
      <c r="G262" s="262" t="s">
        <v>102</v>
      </c>
      <c r="H262" s="263">
        <v>166.163</v>
      </c>
      <c r="I262" s="264"/>
      <c r="J262" s="265">
        <f>ROUND(I262*H262,2)</f>
        <v>0</v>
      </c>
      <c r="K262" s="261" t="s">
        <v>156</v>
      </c>
      <c r="L262" s="266"/>
      <c r="M262" s="267" t="s">
        <v>1</v>
      </c>
      <c r="N262" s="268" t="s">
        <v>45</v>
      </c>
      <c r="O262" s="91"/>
      <c r="P262" s="228">
        <f>O262*H262</f>
        <v>0</v>
      </c>
      <c r="Q262" s="228">
        <v>0.0025</v>
      </c>
      <c r="R262" s="228">
        <f>Q262*H262</f>
        <v>0.41540750000000004</v>
      </c>
      <c r="S262" s="228">
        <v>0</v>
      </c>
      <c r="T262" s="22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0" t="s">
        <v>346</v>
      </c>
      <c r="AT262" s="230" t="s">
        <v>343</v>
      </c>
      <c r="AU262" s="230" t="s">
        <v>90</v>
      </c>
      <c r="AY262" s="17" t="s">
        <v>150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7" t="s">
        <v>88</v>
      </c>
      <c r="BK262" s="231">
        <f>ROUND(I262*H262,2)</f>
        <v>0</v>
      </c>
      <c r="BL262" s="17" t="s">
        <v>211</v>
      </c>
      <c r="BM262" s="230" t="s">
        <v>594</v>
      </c>
    </row>
    <row r="263" spans="1:51" s="13" customFormat="1" ht="12">
      <c r="A263" s="13"/>
      <c r="B263" s="237"/>
      <c r="C263" s="238"/>
      <c r="D263" s="239" t="s">
        <v>161</v>
      </c>
      <c r="E263" s="238"/>
      <c r="F263" s="241" t="s">
        <v>595</v>
      </c>
      <c r="G263" s="238"/>
      <c r="H263" s="242">
        <v>166.163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161</v>
      </c>
      <c r="AU263" s="248" t="s">
        <v>90</v>
      </c>
      <c r="AV263" s="13" t="s">
        <v>90</v>
      </c>
      <c r="AW263" s="13" t="s">
        <v>4</v>
      </c>
      <c r="AX263" s="13" t="s">
        <v>88</v>
      </c>
      <c r="AY263" s="248" t="s">
        <v>150</v>
      </c>
    </row>
    <row r="264" spans="1:65" s="2" customFormat="1" ht="24.15" customHeight="1">
      <c r="A264" s="38"/>
      <c r="B264" s="39"/>
      <c r="C264" s="219" t="s">
        <v>596</v>
      </c>
      <c r="D264" s="219" t="s">
        <v>153</v>
      </c>
      <c r="E264" s="220" t="s">
        <v>597</v>
      </c>
      <c r="F264" s="221" t="s">
        <v>598</v>
      </c>
      <c r="G264" s="222" t="s">
        <v>102</v>
      </c>
      <c r="H264" s="223">
        <v>6.4</v>
      </c>
      <c r="I264" s="224"/>
      <c r="J264" s="225">
        <f>ROUND(I264*H264,2)</f>
        <v>0</v>
      </c>
      <c r="K264" s="221" t="s">
        <v>156</v>
      </c>
      <c r="L264" s="44"/>
      <c r="M264" s="226" t="s">
        <v>1</v>
      </c>
      <c r="N264" s="227" t="s">
        <v>45</v>
      </c>
      <c r="O264" s="91"/>
      <c r="P264" s="228">
        <f>O264*H264</f>
        <v>0</v>
      </c>
      <c r="Q264" s="228">
        <v>3.404E-05</v>
      </c>
      <c r="R264" s="228">
        <f>Q264*H264</f>
        <v>0.000217856</v>
      </c>
      <c r="S264" s="228">
        <v>0</v>
      </c>
      <c r="T264" s="22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0" t="s">
        <v>211</v>
      </c>
      <c r="AT264" s="230" t="s">
        <v>153</v>
      </c>
      <c r="AU264" s="230" t="s">
        <v>90</v>
      </c>
      <c r="AY264" s="17" t="s">
        <v>150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7" t="s">
        <v>88</v>
      </c>
      <c r="BK264" s="231">
        <f>ROUND(I264*H264,2)</f>
        <v>0</v>
      </c>
      <c r="BL264" s="17" t="s">
        <v>211</v>
      </c>
      <c r="BM264" s="230" t="s">
        <v>599</v>
      </c>
    </row>
    <row r="265" spans="1:47" s="2" customFormat="1" ht="12">
      <c r="A265" s="38"/>
      <c r="B265" s="39"/>
      <c r="C265" s="40"/>
      <c r="D265" s="232" t="s">
        <v>159</v>
      </c>
      <c r="E265" s="40"/>
      <c r="F265" s="233" t="s">
        <v>600</v>
      </c>
      <c r="G265" s="40"/>
      <c r="H265" s="40"/>
      <c r="I265" s="234"/>
      <c r="J265" s="40"/>
      <c r="K265" s="40"/>
      <c r="L265" s="44"/>
      <c r="M265" s="235"/>
      <c r="N265" s="236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159</v>
      </c>
      <c r="AU265" s="17" t="s">
        <v>90</v>
      </c>
    </row>
    <row r="266" spans="1:51" s="13" customFormat="1" ht="12">
      <c r="A266" s="13"/>
      <c r="B266" s="237"/>
      <c r="C266" s="238"/>
      <c r="D266" s="239" t="s">
        <v>161</v>
      </c>
      <c r="E266" s="240" t="s">
        <v>1</v>
      </c>
      <c r="F266" s="241" t="s">
        <v>396</v>
      </c>
      <c r="G266" s="238"/>
      <c r="H266" s="242">
        <v>6.4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161</v>
      </c>
      <c r="AU266" s="248" t="s">
        <v>90</v>
      </c>
      <c r="AV266" s="13" t="s">
        <v>90</v>
      </c>
      <c r="AW266" s="13" t="s">
        <v>33</v>
      </c>
      <c r="AX266" s="13" t="s">
        <v>88</v>
      </c>
      <c r="AY266" s="248" t="s">
        <v>150</v>
      </c>
    </row>
    <row r="267" spans="1:65" s="2" customFormat="1" ht="24.15" customHeight="1">
      <c r="A267" s="38"/>
      <c r="B267" s="39"/>
      <c r="C267" s="219" t="s">
        <v>601</v>
      </c>
      <c r="D267" s="219" t="s">
        <v>153</v>
      </c>
      <c r="E267" s="220" t="s">
        <v>602</v>
      </c>
      <c r="F267" s="221" t="s">
        <v>603</v>
      </c>
      <c r="G267" s="222" t="s">
        <v>102</v>
      </c>
      <c r="H267" s="223">
        <v>6.4</v>
      </c>
      <c r="I267" s="224"/>
      <c r="J267" s="225">
        <f>ROUND(I267*H267,2)</f>
        <v>0</v>
      </c>
      <c r="K267" s="221" t="s">
        <v>156</v>
      </c>
      <c r="L267" s="44"/>
      <c r="M267" s="226" t="s">
        <v>1</v>
      </c>
      <c r="N267" s="227" t="s">
        <v>45</v>
      </c>
      <c r="O267" s="91"/>
      <c r="P267" s="228">
        <f>O267*H267</f>
        <v>0</v>
      </c>
      <c r="Q267" s="228">
        <v>7.404E-05</v>
      </c>
      <c r="R267" s="228">
        <f>Q267*H267</f>
        <v>0.00047385600000000004</v>
      </c>
      <c r="S267" s="228">
        <v>0</v>
      </c>
      <c r="T267" s="22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0" t="s">
        <v>211</v>
      </c>
      <c r="AT267" s="230" t="s">
        <v>153</v>
      </c>
      <c r="AU267" s="230" t="s">
        <v>90</v>
      </c>
      <c r="AY267" s="17" t="s">
        <v>150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7" t="s">
        <v>88</v>
      </c>
      <c r="BK267" s="231">
        <f>ROUND(I267*H267,2)</f>
        <v>0</v>
      </c>
      <c r="BL267" s="17" t="s">
        <v>211</v>
      </c>
      <c r="BM267" s="230" t="s">
        <v>604</v>
      </c>
    </row>
    <row r="268" spans="1:47" s="2" customFormat="1" ht="12">
      <c r="A268" s="38"/>
      <c r="B268" s="39"/>
      <c r="C268" s="40"/>
      <c r="D268" s="232" t="s">
        <v>159</v>
      </c>
      <c r="E268" s="40"/>
      <c r="F268" s="233" t="s">
        <v>605</v>
      </c>
      <c r="G268" s="40"/>
      <c r="H268" s="40"/>
      <c r="I268" s="234"/>
      <c r="J268" s="40"/>
      <c r="K268" s="40"/>
      <c r="L268" s="44"/>
      <c r="M268" s="235"/>
      <c r="N268" s="236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159</v>
      </c>
      <c r="AU268" s="17" t="s">
        <v>90</v>
      </c>
    </row>
    <row r="269" spans="1:51" s="13" customFormat="1" ht="12">
      <c r="A269" s="13"/>
      <c r="B269" s="237"/>
      <c r="C269" s="238"/>
      <c r="D269" s="239" t="s">
        <v>161</v>
      </c>
      <c r="E269" s="240" t="s">
        <v>1</v>
      </c>
      <c r="F269" s="241" t="s">
        <v>396</v>
      </c>
      <c r="G269" s="238"/>
      <c r="H269" s="242">
        <v>6.4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161</v>
      </c>
      <c r="AU269" s="248" t="s">
        <v>90</v>
      </c>
      <c r="AV269" s="13" t="s">
        <v>90</v>
      </c>
      <c r="AW269" s="13" t="s">
        <v>33</v>
      </c>
      <c r="AX269" s="13" t="s">
        <v>88</v>
      </c>
      <c r="AY269" s="248" t="s">
        <v>150</v>
      </c>
    </row>
    <row r="270" spans="1:65" s="2" customFormat="1" ht="24.15" customHeight="1">
      <c r="A270" s="38"/>
      <c r="B270" s="39"/>
      <c r="C270" s="219" t="s">
        <v>606</v>
      </c>
      <c r="D270" s="219" t="s">
        <v>153</v>
      </c>
      <c r="E270" s="220" t="s">
        <v>607</v>
      </c>
      <c r="F270" s="221" t="s">
        <v>608</v>
      </c>
      <c r="G270" s="222" t="s">
        <v>102</v>
      </c>
      <c r="H270" s="223">
        <v>52.75</v>
      </c>
      <c r="I270" s="224"/>
      <c r="J270" s="225">
        <f>ROUND(I270*H270,2)</f>
        <v>0</v>
      </c>
      <c r="K270" s="221" t="s">
        <v>156</v>
      </c>
      <c r="L270" s="44"/>
      <c r="M270" s="226" t="s">
        <v>1</v>
      </c>
      <c r="N270" s="227" t="s">
        <v>45</v>
      </c>
      <c r="O270" s="91"/>
      <c r="P270" s="228">
        <f>O270*H270</f>
        <v>0</v>
      </c>
      <c r="Q270" s="228">
        <v>9.604E-05</v>
      </c>
      <c r="R270" s="228">
        <f>Q270*H270</f>
        <v>0.0050661099999999995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211</v>
      </c>
      <c r="AT270" s="230" t="s">
        <v>153</v>
      </c>
      <c r="AU270" s="230" t="s">
        <v>90</v>
      </c>
      <c r="AY270" s="17" t="s">
        <v>150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88</v>
      </c>
      <c r="BK270" s="231">
        <f>ROUND(I270*H270,2)</f>
        <v>0</v>
      </c>
      <c r="BL270" s="17" t="s">
        <v>211</v>
      </c>
      <c r="BM270" s="230" t="s">
        <v>609</v>
      </c>
    </row>
    <row r="271" spans="1:47" s="2" customFormat="1" ht="12">
      <c r="A271" s="38"/>
      <c r="B271" s="39"/>
      <c r="C271" s="40"/>
      <c r="D271" s="232" t="s">
        <v>159</v>
      </c>
      <c r="E271" s="40"/>
      <c r="F271" s="233" t="s">
        <v>610</v>
      </c>
      <c r="G271" s="40"/>
      <c r="H271" s="40"/>
      <c r="I271" s="234"/>
      <c r="J271" s="40"/>
      <c r="K271" s="40"/>
      <c r="L271" s="44"/>
      <c r="M271" s="235"/>
      <c r="N271" s="236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159</v>
      </c>
      <c r="AU271" s="17" t="s">
        <v>90</v>
      </c>
    </row>
    <row r="272" spans="1:51" s="13" customFormat="1" ht="12">
      <c r="A272" s="13"/>
      <c r="B272" s="237"/>
      <c r="C272" s="238"/>
      <c r="D272" s="239" t="s">
        <v>161</v>
      </c>
      <c r="E272" s="240" t="s">
        <v>1</v>
      </c>
      <c r="F272" s="241" t="s">
        <v>390</v>
      </c>
      <c r="G272" s="238"/>
      <c r="H272" s="242">
        <v>52.75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161</v>
      </c>
      <c r="AU272" s="248" t="s">
        <v>90</v>
      </c>
      <c r="AV272" s="13" t="s">
        <v>90</v>
      </c>
      <c r="AW272" s="13" t="s">
        <v>33</v>
      </c>
      <c r="AX272" s="13" t="s">
        <v>88</v>
      </c>
      <c r="AY272" s="248" t="s">
        <v>150</v>
      </c>
    </row>
    <row r="273" spans="1:65" s="2" customFormat="1" ht="24.15" customHeight="1">
      <c r="A273" s="38"/>
      <c r="B273" s="39"/>
      <c r="C273" s="219" t="s">
        <v>611</v>
      </c>
      <c r="D273" s="219" t="s">
        <v>153</v>
      </c>
      <c r="E273" s="220" t="s">
        <v>612</v>
      </c>
      <c r="F273" s="221" t="s">
        <v>613</v>
      </c>
      <c r="G273" s="222" t="s">
        <v>167</v>
      </c>
      <c r="H273" s="223">
        <v>34.8</v>
      </c>
      <c r="I273" s="224"/>
      <c r="J273" s="225">
        <f>ROUND(I273*H273,2)</f>
        <v>0</v>
      </c>
      <c r="K273" s="221" t="s">
        <v>156</v>
      </c>
      <c r="L273" s="44"/>
      <c r="M273" s="226" t="s">
        <v>1</v>
      </c>
      <c r="N273" s="227" t="s">
        <v>45</v>
      </c>
      <c r="O273" s="91"/>
      <c r="P273" s="228">
        <f>O273*H273</f>
        <v>0</v>
      </c>
      <c r="Q273" s="228">
        <v>0.0001578</v>
      </c>
      <c r="R273" s="228">
        <f>Q273*H273</f>
        <v>0.005491439999999999</v>
      </c>
      <c r="S273" s="228">
        <v>0</v>
      </c>
      <c r="T273" s="22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0" t="s">
        <v>211</v>
      </c>
      <c r="AT273" s="230" t="s">
        <v>153</v>
      </c>
      <c r="AU273" s="230" t="s">
        <v>90</v>
      </c>
      <c r="AY273" s="17" t="s">
        <v>150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7" t="s">
        <v>88</v>
      </c>
      <c r="BK273" s="231">
        <f>ROUND(I273*H273,2)</f>
        <v>0</v>
      </c>
      <c r="BL273" s="17" t="s">
        <v>211</v>
      </c>
      <c r="BM273" s="230" t="s">
        <v>614</v>
      </c>
    </row>
    <row r="274" spans="1:47" s="2" customFormat="1" ht="12">
      <c r="A274" s="38"/>
      <c r="B274" s="39"/>
      <c r="C274" s="40"/>
      <c r="D274" s="232" t="s">
        <v>159</v>
      </c>
      <c r="E274" s="40"/>
      <c r="F274" s="233" t="s">
        <v>615</v>
      </c>
      <c r="G274" s="40"/>
      <c r="H274" s="40"/>
      <c r="I274" s="234"/>
      <c r="J274" s="40"/>
      <c r="K274" s="40"/>
      <c r="L274" s="44"/>
      <c r="M274" s="235"/>
      <c r="N274" s="236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159</v>
      </c>
      <c r="AU274" s="17" t="s">
        <v>90</v>
      </c>
    </row>
    <row r="275" spans="1:51" s="13" customFormat="1" ht="12">
      <c r="A275" s="13"/>
      <c r="B275" s="237"/>
      <c r="C275" s="238"/>
      <c r="D275" s="239" t="s">
        <v>161</v>
      </c>
      <c r="E275" s="240" t="s">
        <v>1</v>
      </c>
      <c r="F275" s="241" t="s">
        <v>384</v>
      </c>
      <c r="G275" s="238"/>
      <c r="H275" s="242">
        <v>34.8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161</v>
      </c>
      <c r="AU275" s="248" t="s">
        <v>90</v>
      </c>
      <c r="AV275" s="13" t="s">
        <v>90</v>
      </c>
      <c r="AW275" s="13" t="s">
        <v>33</v>
      </c>
      <c r="AX275" s="13" t="s">
        <v>88</v>
      </c>
      <c r="AY275" s="248" t="s">
        <v>150</v>
      </c>
    </row>
    <row r="276" spans="1:65" s="2" customFormat="1" ht="16.5" customHeight="1">
      <c r="A276" s="38"/>
      <c r="B276" s="39"/>
      <c r="C276" s="259" t="s">
        <v>616</v>
      </c>
      <c r="D276" s="259" t="s">
        <v>343</v>
      </c>
      <c r="E276" s="260" t="s">
        <v>617</v>
      </c>
      <c r="F276" s="261" t="s">
        <v>618</v>
      </c>
      <c r="G276" s="262" t="s">
        <v>619</v>
      </c>
      <c r="H276" s="263">
        <v>1.392</v>
      </c>
      <c r="I276" s="264"/>
      <c r="J276" s="265">
        <f>ROUND(I276*H276,2)</f>
        <v>0</v>
      </c>
      <c r="K276" s="261" t="s">
        <v>156</v>
      </c>
      <c r="L276" s="266"/>
      <c r="M276" s="267" t="s">
        <v>1</v>
      </c>
      <c r="N276" s="268" t="s">
        <v>45</v>
      </c>
      <c r="O276" s="91"/>
      <c r="P276" s="228">
        <f>O276*H276</f>
        <v>0</v>
      </c>
      <c r="Q276" s="228">
        <v>0.02</v>
      </c>
      <c r="R276" s="228">
        <f>Q276*H276</f>
        <v>0.02784</v>
      </c>
      <c r="S276" s="228">
        <v>0</v>
      </c>
      <c r="T276" s="22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346</v>
      </c>
      <c r="AT276" s="230" t="s">
        <v>343</v>
      </c>
      <c r="AU276" s="230" t="s">
        <v>90</v>
      </c>
      <c r="AY276" s="17" t="s">
        <v>150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88</v>
      </c>
      <c r="BK276" s="231">
        <f>ROUND(I276*H276,2)</f>
        <v>0</v>
      </c>
      <c r="BL276" s="17" t="s">
        <v>211</v>
      </c>
      <c r="BM276" s="230" t="s">
        <v>620</v>
      </c>
    </row>
    <row r="277" spans="1:51" s="13" customFormat="1" ht="12">
      <c r="A277" s="13"/>
      <c r="B277" s="237"/>
      <c r="C277" s="238"/>
      <c r="D277" s="239" t="s">
        <v>161</v>
      </c>
      <c r="E277" s="240" t="s">
        <v>1</v>
      </c>
      <c r="F277" s="241" t="s">
        <v>621</v>
      </c>
      <c r="G277" s="238"/>
      <c r="H277" s="242">
        <v>1.392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161</v>
      </c>
      <c r="AU277" s="248" t="s">
        <v>90</v>
      </c>
      <c r="AV277" s="13" t="s">
        <v>90</v>
      </c>
      <c r="AW277" s="13" t="s">
        <v>33</v>
      </c>
      <c r="AX277" s="13" t="s">
        <v>88</v>
      </c>
      <c r="AY277" s="248" t="s">
        <v>150</v>
      </c>
    </row>
    <row r="278" spans="1:65" s="2" customFormat="1" ht="33" customHeight="1">
      <c r="A278" s="38"/>
      <c r="B278" s="39"/>
      <c r="C278" s="219" t="s">
        <v>622</v>
      </c>
      <c r="D278" s="219" t="s">
        <v>153</v>
      </c>
      <c r="E278" s="220" t="s">
        <v>623</v>
      </c>
      <c r="F278" s="221" t="s">
        <v>624</v>
      </c>
      <c r="G278" s="222" t="s">
        <v>102</v>
      </c>
      <c r="H278" s="223">
        <v>199.538</v>
      </c>
      <c r="I278" s="224"/>
      <c r="J278" s="225">
        <f>ROUND(I278*H278,2)</f>
        <v>0</v>
      </c>
      <c r="K278" s="221" t="s">
        <v>156</v>
      </c>
      <c r="L278" s="44"/>
      <c r="M278" s="226" t="s">
        <v>1</v>
      </c>
      <c r="N278" s="227" t="s">
        <v>45</v>
      </c>
      <c r="O278" s="91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0" t="s">
        <v>211</v>
      </c>
      <c r="AT278" s="230" t="s">
        <v>153</v>
      </c>
      <c r="AU278" s="230" t="s">
        <v>90</v>
      </c>
      <c r="AY278" s="17" t="s">
        <v>150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88</v>
      </c>
      <c r="BK278" s="231">
        <f>ROUND(I278*H278,2)</f>
        <v>0</v>
      </c>
      <c r="BL278" s="17" t="s">
        <v>211</v>
      </c>
      <c r="BM278" s="230" t="s">
        <v>625</v>
      </c>
    </row>
    <row r="279" spans="1:47" s="2" customFormat="1" ht="12">
      <c r="A279" s="38"/>
      <c r="B279" s="39"/>
      <c r="C279" s="40"/>
      <c r="D279" s="232" t="s">
        <v>159</v>
      </c>
      <c r="E279" s="40"/>
      <c r="F279" s="233" t="s">
        <v>626</v>
      </c>
      <c r="G279" s="40"/>
      <c r="H279" s="40"/>
      <c r="I279" s="234"/>
      <c r="J279" s="40"/>
      <c r="K279" s="40"/>
      <c r="L279" s="44"/>
      <c r="M279" s="235"/>
      <c r="N279" s="236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159</v>
      </c>
      <c r="AU279" s="17" t="s">
        <v>90</v>
      </c>
    </row>
    <row r="280" spans="1:51" s="13" customFormat="1" ht="12">
      <c r="A280" s="13"/>
      <c r="B280" s="237"/>
      <c r="C280" s="238"/>
      <c r="D280" s="239" t="s">
        <v>161</v>
      </c>
      <c r="E280" s="240" t="s">
        <v>1</v>
      </c>
      <c r="F280" s="241" t="s">
        <v>393</v>
      </c>
      <c r="G280" s="238"/>
      <c r="H280" s="242">
        <v>199.538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161</v>
      </c>
      <c r="AU280" s="248" t="s">
        <v>90</v>
      </c>
      <c r="AV280" s="13" t="s">
        <v>90</v>
      </c>
      <c r="AW280" s="13" t="s">
        <v>33</v>
      </c>
      <c r="AX280" s="13" t="s">
        <v>88</v>
      </c>
      <c r="AY280" s="248" t="s">
        <v>150</v>
      </c>
    </row>
    <row r="281" spans="1:65" s="2" customFormat="1" ht="37.8" customHeight="1">
      <c r="A281" s="38"/>
      <c r="B281" s="39"/>
      <c r="C281" s="259" t="s">
        <v>627</v>
      </c>
      <c r="D281" s="259" t="s">
        <v>343</v>
      </c>
      <c r="E281" s="260" t="s">
        <v>628</v>
      </c>
      <c r="F281" s="261" t="s">
        <v>629</v>
      </c>
      <c r="G281" s="262" t="s">
        <v>102</v>
      </c>
      <c r="H281" s="263">
        <v>209.515</v>
      </c>
      <c r="I281" s="264"/>
      <c r="J281" s="265">
        <f>ROUND(I281*H281,2)</f>
        <v>0</v>
      </c>
      <c r="K281" s="261" t="s">
        <v>156</v>
      </c>
      <c r="L281" s="266"/>
      <c r="M281" s="267" t="s">
        <v>1</v>
      </c>
      <c r="N281" s="268" t="s">
        <v>45</v>
      </c>
      <c r="O281" s="91"/>
      <c r="P281" s="228">
        <f>O281*H281</f>
        <v>0</v>
      </c>
      <c r="Q281" s="228">
        <v>0.0048</v>
      </c>
      <c r="R281" s="228">
        <f>Q281*H281</f>
        <v>1.005672</v>
      </c>
      <c r="S281" s="228">
        <v>0</v>
      </c>
      <c r="T281" s="22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0" t="s">
        <v>346</v>
      </c>
      <c r="AT281" s="230" t="s">
        <v>343</v>
      </c>
      <c r="AU281" s="230" t="s">
        <v>90</v>
      </c>
      <c r="AY281" s="17" t="s">
        <v>150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7" t="s">
        <v>88</v>
      </c>
      <c r="BK281" s="231">
        <f>ROUND(I281*H281,2)</f>
        <v>0</v>
      </c>
      <c r="BL281" s="17" t="s">
        <v>211</v>
      </c>
      <c r="BM281" s="230" t="s">
        <v>630</v>
      </c>
    </row>
    <row r="282" spans="1:51" s="13" customFormat="1" ht="12">
      <c r="A282" s="13"/>
      <c r="B282" s="237"/>
      <c r="C282" s="238"/>
      <c r="D282" s="239" t="s">
        <v>161</v>
      </c>
      <c r="E282" s="238"/>
      <c r="F282" s="241" t="s">
        <v>631</v>
      </c>
      <c r="G282" s="238"/>
      <c r="H282" s="242">
        <v>209.515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161</v>
      </c>
      <c r="AU282" s="248" t="s">
        <v>90</v>
      </c>
      <c r="AV282" s="13" t="s">
        <v>90</v>
      </c>
      <c r="AW282" s="13" t="s">
        <v>4</v>
      </c>
      <c r="AX282" s="13" t="s">
        <v>88</v>
      </c>
      <c r="AY282" s="248" t="s">
        <v>150</v>
      </c>
    </row>
    <row r="283" spans="1:65" s="2" customFormat="1" ht="33" customHeight="1">
      <c r="A283" s="38"/>
      <c r="B283" s="39"/>
      <c r="C283" s="219" t="s">
        <v>632</v>
      </c>
      <c r="D283" s="219" t="s">
        <v>153</v>
      </c>
      <c r="E283" s="220" t="s">
        <v>633</v>
      </c>
      <c r="F283" s="221" t="s">
        <v>634</v>
      </c>
      <c r="G283" s="222" t="s">
        <v>102</v>
      </c>
      <c r="H283" s="223">
        <v>0.792</v>
      </c>
      <c r="I283" s="224"/>
      <c r="J283" s="225">
        <f>ROUND(I283*H283,2)</f>
        <v>0</v>
      </c>
      <c r="K283" s="221" t="s">
        <v>156</v>
      </c>
      <c r="L283" s="44"/>
      <c r="M283" s="226" t="s">
        <v>1</v>
      </c>
      <c r="N283" s="227" t="s">
        <v>45</v>
      </c>
      <c r="O283" s="91"/>
      <c r="P283" s="228">
        <f>O283*H283</f>
        <v>0</v>
      </c>
      <c r="Q283" s="228">
        <v>7.72E-05</v>
      </c>
      <c r="R283" s="228">
        <f>Q283*H283</f>
        <v>6.11424E-05</v>
      </c>
      <c r="S283" s="228">
        <v>0</v>
      </c>
      <c r="T283" s="22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0" t="s">
        <v>211</v>
      </c>
      <c r="AT283" s="230" t="s">
        <v>153</v>
      </c>
      <c r="AU283" s="230" t="s">
        <v>90</v>
      </c>
      <c r="AY283" s="17" t="s">
        <v>150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7" t="s">
        <v>88</v>
      </c>
      <c r="BK283" s="231">
        <f>ROUND(I283*H283,2)</f>
        <v>0</v>
      </c>
      <c r="BL283" s="17" t="s">
        <v>211</v>
      </c>
      <c r="BM283" s="230" t="s">
        <v>635</v>
      </c>
    </row>
    <row r="284" spans="1:47" s="2" customFormat="1" ht="12">
      <c r="A284" s="38"/>
      <c r="B284" s="39"/>
      <c r="C284" s="40"/>
      <c r="D284" s="232" t="s">
        <v>159</v>
      </c>
      <c r="E284" s="40"/>
      <c r="F284" s="233" t="s">
        <v>636</v>
      </c>
      <c r="G284" s="40"/>
      <c r="H284" s="40"/>
      <c r="I284" s="234"/>
      <c r="J284" s="40"/>
      <c r="K284" s="40"/>
      <c r="L284" s="44"/>
      <c r="M284" s="235"/>
      <c r="N284" s="236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159</v>
      </c>
      <c r="AU284" s="17" t="s">
        <v>90</v>
      </c>
    </row>
    <row r="285" spans="1:51" s="13" customFormat="1" ht="12">
      <c r="A285" s="13"/>
      <c r="B285" s="237"/>
      <c r="C285" s="238"/>
      <c r="D285" s="239" t="s">
        <v>161</v>
      </c>
      <c r="E285" s="240" t="s">
        <v>1</v>
      </c>
      <c r="F285" s="241" t="s">
        <v>637</v>
      </c>
      <c r="G285" s="238"/>
      <c r="H285" s="242">
        <v>0.396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161</v>
      </c>
      <c r="AU285" s="248" t="s">
        <v>90</v>
      </c>
      <c r="AV285" s="13" t="s">
        <v>90</v>
      </c>
      <c r="AW285" s="13" t="s">
        <v>33</v>
      </c>
      <c r="AX285" s="13" t="s">
        <v>80</v>
      </c>
      <c r="AY285" s="248" t="s">
        <v>150</v>
      </c>
    </row>
    <row r="286" spans="1:51" s="13" customFormat="1" ht="12">
      <c r="A286" s="13"/>
      <c r="B286" s="237"/>
      <c r="C286" s="238"/>
      <c r="D286" s="239" t="s">
        <v>161</v>
      </c>
      <c r="E286" s="240" t="s">
        <v>1</v>
      </c>
      <c r="F286" s="241" t="s">
        <v>638</v>
      </c>
      <c r="G286" s="238"/>
      <c r="H286" s="242">
        <v>0.396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161</v>
      </c>
      <c r="AU286" s="248" t="s">
        <v>90</v>
      </c>
      <c r="AV286" s="13" t="s">
        <v>90</v>
      </c>
      <c r="AW286" s="13" t="s">
        <v>33</v>
      </c>
      <c r="AX286" s="13" t="s">
        <v>80</v>
      </c>
      <c r="AY286" s="248" t="s">
        <v>150</v>
      </c>
    </row>
    <row r="287" spans="1:51" s="15" customFormat="1" ht="12">
      <c r="A287" s="15"/>
      <c r="B287" s="274"/>
      <c r="C287" s="275"/>
      <c r="D287" s="239" t="s">
        <v>161</v>
      </c>
      <c r="E287" s="276" t="s">
        <v>1</v>
      </c>
      <c r="F287" s="277" t="s">
        <v>462</v>
      </c>
      <c r="G287" s="275"/>
      <c r="H287" s="278">
        <v>0.792</v>
      </c>
      <c r="I287" s="279"/>
      <c r="J287" s="275"/>
      <c r="K287" s="275"/>
      <c r="L287" s="280"/>
      <c r="M287" s="281"/>
      <c r="N287" s="282"/>
      <c r="O287" s="282"/>
      <c r="P287" s="282"/>
      <c r="Q287" s="282"/>
      <c r="R287" s="282"/>
      <c r="S287" s="282"/>
      <c r="T287" s="28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4" t="s">
        <v>161</v>
      </c>
      <c r="AU287" s="284" t="s">
        <v>90</v>
      </c>
      <c r="AV287" s="15" t="s">
        <v>157</v>
      </c>
      <c r="AW287" s="15" t="s">
        <v>33</v>
      </c>
      <c r="AX287" s="15" t="s">
        <v>88</v>
      </c>
      <c r="AY287" s="284" t="s">
        <v>150</v>
      </c>
    </row>
    <row r="288" spans="1:65" s="2" customFormat="1" ht="24.15" customHeight="1">
      <c r="A288" s="38"/>
      <c r="B288" s="39"/>
      <c r="C288" s="259" t="s">
        <v>639</v>
      </c>
      <c r="D288" s="259" t="s">
        <v>343</v>
      </c>
      <c r="E288" s="260" t="s">
        <v>640</v>
      </c>
      <c r="F288" s="261" t="s">
        <v>641</v>
      </c>
      <c r="G288" s="262" t="s">
        <v>102</v>
      </c>
      <c r="H288" s="263">
        <v>0.832</v>
      </c>
      <c r="I288" s="264"/>
      <c r="J288" s="265">
        <f>ROUND(I288*H288,2)</f>
        <v>0</v>
      </c>
      <c r="K288" s="261" t="s">
        <v>156</v>
      </c>
      <c r="L288" s="266"/>
      <c r="M288" s="267" t="s">
        <v>1</v>
      </c>
      <c r="N288" s="268" t="s">
        <v>45</v>
      </c>
      <c r="O288" s="91"/>
      <c r="P288" s="228">
        <f>O288*H288</f>
        <v>0</v>
      </c>
      <c r="Q288" s="228">
        <v>0.0012</v>
      </c>
      <c r="R288" s="228">
        <f>Q288*H288</f>
        <v>0.0009983999999999998</v>
      </c>
      <c r="S288" s="228">
        <v>0</v>
      </c>
      <c r="T288" s="22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0" t="s">
        <v>346</v>
      </c>
      <c r="AT288" s="230" t="s">
        <v>343</v>
      </c>
      <c r="AU288" s="230" t="s">
        <v>90</v>
      </c>
      <c r="AY288" s="17" t="s">
        <v>150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7" t="s">
        <v>88</v>
      </c>
      <c r="BK288" s="231">
        <f>ROUND(I288*H288,2)</f>
        <v>0</v>
      </c>
      <c r="BL288" s="17" t="s">
        <v>211</v>
      </c>
      <c r="BM288" s="230" t="s">
        <v>642</v>
      </c>
    </row>
    <row r="289" spans="1:51" s="13" customFormat="1" ht="12">
      <c r="A289" s="13"/>
      <c r="B289" s="237"/>
      <c r="C289" s="238"/>
      <c r="D289" s="239" t="s">
        <v>161</v>
      </c>
      <c r="E289" s="238"/>
      <c r="F289" s="241" t="s">
        <v>643</v>
      </c>
      <c r="G289" s="238"/>
      <c r="H289" s="242">
        <v>0.832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161</v>
      </c>
      <c r="AU289" s="248" t="s">
        <v>90</v>
      </c>
      <c r="AV289" s="13" t="s">
        <v>90</v>
      </c>
      <c r="AW289" s="13" t="s">
        <v>4</v>
      </c>
      <c r="AX289" s="13" t="s">
        <v>88</v>
      </c>
      <c r="AY289" s="248" t="s">
        <v>150</v>
      </c>
    </row>
    <row r="290" spans="1:65" s="2" customFormat="1" ht="33" customHeight="1">
      <c r="A290" s="38"/>
      <c r="B290" s="39"/>
      <c r="C290" s="219" t="s">
        <v>644</v>
      </c>
      <c r="D290" s="219" t="s">
        <v>153</v>
      </c>
      <c r="E290" s="220" t="s">
        <v>645</v>
      </c>
      <c r="F290" s="221" t="s">
        <v>646</v>
      </c>
      <c r="G290" s="222" t="s">
        <v>102</v>
      </c>
      <c r="H290" s="223">
        <v>16.485</v>
      </c>
      <c r="I290" s="224"/>
      <c r="J290" s="225">
        <f>ROUND(I290*H290,2)</f>
        <v>0</v>
      </c>
      <c r="K290" s="221" t="s">
        <v>156</v>
      </c>
      <c r="L290" s="44"/>
      <c r="M290" s="226" t="s">
        <v>1</v>
      </c>
      <c r="N290" s="227" t="s">
        <v>45</v>
      </c>
      <c r="O290" s="91"/>
      <c r="P290" s="228">
        <f>O290*H290</f>
        <v>0</v>
      </c>
      <c r="Q290" s="228">
        <v>0.00012</v>
      </c>
      <c r="R290" s="228">
        <f>Q290*H290</f>
        <v>0.0019782</v>
      </c>
      <c r="S290" s="228">
        <v>0</v>
      </c>
      <c r="T290" s="22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0" t="s">
        <v>211</v>
      </c>
      <c r="AT290" s="230" t="s">
        <v>153</v>
      </c>
      <c r="AU290" s="230" t="s">
        <v>90</v>
      </c>
      <c r="AY290" s="17" t="s">
        <v>150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7" t="s">
        <v>88</v>
      </c>
      <c r="BK290" s="231">
        <f>ROUND(I290*H290,2)</f>
        <v>0</v>
      </c>
      <c r="BL290" s="17" t="s">
        <v>211</v>
      </c>
      <c r="BM290" s="230" t="s">
        <v>647</v>
      </c>
    </row>
    <row r="291" spans="1:47" s="2" customFormat="1" ht="12">
      <c r="A291" s="38"/>
      <c r="B291" s="39"/>
      <c r="C291" s="40"/>
      <c r="D291" s="232" t="s">
        <v>159</v>
      </c>
      <c r="E291" s="40"/>
      <c r="F291" s="233" t="s">
        <v>648</v>
      </c>
      <c r="G291" s="40"/>
      <c r="H291" s="40"/>
      <c r="I291" s="234"/>
      <c r="J291" s="40"/>
      <c r="K291" s="40"/>
      <c r="L291" s="44"/>
      <c r="M291" s="235"/>
      <c r="N291" s="236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159</v>
      </c>
      <c r="AU291" s="17" t="s">
        <v>90</v>
      </c>
    </row>
    <row r="292" spans="1:51" s="13" customFormat="1" ht="12">
      <c r="A292" s="13"/>
      <c r="B292" s="237"/>
      <c r="C292" s="238"/>
      <c r="D292" s="239" t="s">
        <v>161</v>
      </c>
      <c r="E292" s="240" t="s">
        <v>1</v>
      </c>
      <c r="F292" s="241" t="s">
        <v>395</v>
      </c>
      <c r="G292" s="238"/>
      <c r="H292" s="242">
        <v>16.485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161</v>
      </c>
      <c r="AU292" s="248" t="s">
        <v>90</v>
      </c>
      <c r="AV292" s="13" t="s">
        <v>90</v>
      </c>
      <c r="AW292" s="13" t="s">
        <v>33</v>
      </c>
      <c r="AX292" s="13" t="s">
        <v>88</v>
      </c>
      <c r="AY292" s="248" t="s">
        <v>150</v>
      </c>
    </row>
    <row r="293" spans="1:65" s="2" customFormat="1" ht="24.15" customHeight="1">
      <c r="A293" s="38"/>
      <c r="B293" s="39"/>
      <c r="C293" s="259" t="s">
        <v>649</v>
      </c>
      <c r="D293" s="259" t="s">
        <v>343</v>
      </c>
      <c r="E293" s="260" t="s">
        <v>650</v>
      </c>
      <c r="F293" s="261" t="s">
        <v>651</v>
      </c>
      <c r="G293" s="262" t="s">
        <v>102</v>
      </c>
      <c r="H293" s="263">
        <v>17.309</v>
      </c>
      <c r="I293" s="264"/>
      <c r="J293" s="265">
        <f>ROUND(I293*H293,2)</f>
        <v>0</v>
      </c>
      <c r="K293" s="261" t="s">
        <v>156</v>
      </c>
      <c r="L293" s="266"/>
      <c r="M293" s="267" t="s">
        <v>1</v>
      </c>
      <c r="N293" s="268" t="s">
        <v>45</v>
      </c>
      <c r="O293" s="91"/>
      <c r="P293" s="228">
        <f>O293*H293</f>
        <v>0</v>
      </c>
      <c r="Q293" s="228">
        <v>0.003</v>
      </c>
      <c r="R293" s="228">
        <f>Q293*H293</f>
        <v>0.051927</v>
      </c>
      <c r="S293" s="228">
        <v>0</v>
      </c>
      <c r="T293" s="22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0" t="s">
        <v>346</v>
      </c>
      <c r="AT293" s="230" t="s">
        <v>343</v>
      </c>
      <c r="AU293" s="230" t="s">
        <v>90</v>
      </c>
      <c r="AY293" s="17" t="s">
        <v>150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7" t="s">
        <v>88</v>
      </c>
      <c r="BK293" s="231">
        <f>ROUND(I293*H293,2)</f>
        <v>0</v>
      </c>
      <c r="BL293" s="17" t="s">
        <v>211</v>
      </c>
      <c r="BM293" s="230" t="s">
        <v>652</v>
      </c>
    </row>
    <row r="294" spans="1:51" s="13" customFormat="1" ht="12">
      <c r="A294" s="13"/>
      <c r="B294" s="237"/>
      <c r="C294" s="238"/>
      <c r="D294" s="239" t="s">
        <v>161</v>
      </c>
      <c r="E294" s="238"/>
      <c r="F294" s="241" t="s">
        <v>653</v>
      </c>
      <c r="G294" s="238"/>
      <c r="H294" s="242">
        <v>17.309</v>
      </c>
      <c r="I294" s="243"/>
      <c r="J294" s="238"/>
      <c r="K294" s="238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161</v>
      </c>
      <c r="AU294" s="248" t="s">
        <v>90</v>
      </c>
      <c r="AV294" s="13" t="s">
        <v>90</v>
      </c>
      <c r="AW294" s="13" t="s">
        <v>4</v>
      </c>
      <c r="AX294" s="13" t="s">
        <v>88</v>
      </c>
      <c r="AY294" s="248" t="s">
        <v>150</v>
      </c>
    </row>
    <row r="295" spans="1:65" s="2" customFormat="1" ht="33" customHeight="1">
      <c r="A295" s="38"/>
      <c r="B295" s="39"/>
      <c r="C295" s="219" t="s">
        <v>654</v>
      </c>
      <c r="D295" s="219" t="s">
        <v>153</v>
      </c>
      <c r="E295" s="220" t="s">
        <v>655</v>
      </c>
      <c r="F295" s="221" t="s">
        <v>656</v>
      </c>
      <c r="G295" s="222" t="s">
        <v>102</v>
      </c>
      <c r="H295" s="223">
        <v>16.485</v>
      </c>
      <c r="I295" s="224"/>
      <c r="J295" s="225">
        <f>ROUND(I295*H295,2)</f>
        <v>0</v>
      </c>
      <c r="K295" s="221" t="s">
        <v>156</v>
      </c>
      <c r="L295" s="44"/>
      <c r="M295" s="226" t="s">
        <v>1</v>
      </c>
      <c r="N295" s="227" t="s">
        <v>45</v>
      </c>
      <c r="O295" s="91"/>
      <c r="P295" s="228">
        <f>O295*H295</f>
        <v>0</v>
      </c>
      <c r="Q295" s="228">
        <v>0.000128</v>
      </c>
      <c r="R295" s="228">
        <f>Q295*H295</f>
        <v>0.00211008</v>
      </c>
      <c r="S295" s="228">
        <v>0</v>
      </c>
      <c r="T295" s="22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0" t="s">
        <v>211</v>
      </c>
      <c r="AT295" s="230" t="s">
        <v>153</v>
      </c>
      <c r="AU295" s="230" t="s">
        <v>90</v>
      </c>
      <c r="AY295" s="17" t="s">
        <v>150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7" t="s">
        <v>88</v>
      </c>
      <c r="BK295" s="231">
        <f>ROUND(I295*H295,2)</f>
        <v>0</v>
      </c>
      <c r="BL295" s="17" t="s">
        <v>211</v>
      </c>
      <c r="BM295" s="230" t="s">
        <v>657</v>
      </c>
    </row>
    <row r="296" spans="1:47" s="2" customFormat="1" ht="12">
      <c r="A296" s="38"/>
      <c r="B296" s="39"/>
      <c r="C296" s="40"/>
      <c r="D296" s="232" t="s">
        <v>159</v>
      </c>
      <c r="E296" s="40"/>
      <c r="F296" s="233" t="s">
        <v>658</v>
      </c>
      <c r="G296" s="40"/>
      <c r="H296" s="40"/>
      <c r="I296" s="234"/>
      <c r="J296" s="40"/>
      <c r="K296" s="40"/>
      <c r="L296" s="44"/>
      <c r="M296" s="235"/>
      <c r="N296" s="236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159</v>
      </c>
      <c r="AU296" s="17" t="s">
        <v>90</v>
      </c>
    </row>
    <row r="297" spans="1:51" s="13" customFormat="1" ht="12">
      <c r="A297" s="13"/>
      <c r="B297" s="237"/>
      <c r="C297" s="238"/>
      <c r="D297" s="239" t="s">
        <v>161</v>
      </c>
      <c r="E297" s="240" t="s">
        <v>1</v>
      </c>
      <c r="F297" s="241" t="s">
        <v>395</v>
      </c>
      <c r="G297" s="238"/>
      <c r="H297" s="242">
        <v>16.485</v>
      </c>
      <c r="I297" s="243"/>
      <c r="J297" s="238"/>
      <c r="K297" s="238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161</v>
      </c>
      <c r="AU297" s="248" t="s">
        <v>90</v>
      </c>
      <c r="AV297" s="13" t="s">
        <v>90</v>
      </c>
      <c r="AW297" s="13" t="s">
        <v>33</v>
      </c>
      <c r="AX297" s="13" t="s">
        <v>88</v>
      </c>
      <c r="AY297" s="248" t="s">
        <v>150</v>
      </c>
    </row>
    <row r="298" spans="1:65" s="2" customFormat="1" ht="24.15" customHeight="1">
      <c r="A298" s="38"/>
      <c r="B298" s="39"/>
      <c r="C298" s="259" t="s">
        <v>659</v>
      </c>
      <c r="D298" s="259" t="s">
        <v>343</v>
      </c>
      <c r="E298" s="260" t="s">
        <v>660</v>
      </c>
      <c r="F298" s="261" t="s">
        <v>661</v>
      </c>
      <c r="G298" s="262" t="s">
        <v>102</v>
      </c>
      <c r="H298" s="263">
        <v>34.619</v>
      </c>
      <c r="I298" s="264"/>
      <c r="J298" s="265">
        <f>ROUND(I298*H298,2)</f>
        <v>0</v>
      </c>
      <c r="K298" s="261" t="s">
        <v>156</v>
      </c>
      <c r="L298" s="266"/>
      <c r="M298" s="267" t="s">
        <v>1</v>
      </c>
      <c r="N298" s="268" t="s">
        <v>45</v>
      </c>
      <c r="O298" s="91"/>
      <c r="P298" s="228">
        <f>O298*H298</f>
        <v>0</v>
      </c>
      <c r="Q298" s="228">
        <v>0.006</v>
      </c>
      <c r="R298" s="228">
        <f>Q298*H298</f>
        <v>0.207714</v>
      </c>
      <c r="S298" s="228">
        <v>0</v>
      </c>
      <c r="T298" s="22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0" t="s">
        <v>346</v>
      </c>
      <c r="AT298" s="230" t="s">
        <v>343</v>
      </c>
      <c r="AU298" s="230" t="s">
        <v>90</v>
      </c>
      <c r="AY298" s="17" t="s">
        <v>150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7" t="s">
        <v>88</v>
      </c>
      <c r="BK298" s="231">
        <f>ROUND(I298*H298,2)</f>
        <v>0</v>
      </c>
      <c r="BL298" s="17" t="s">
        <v>211</v>
      </c>
      <c r="BM298" s="230" t="s">
        <v>662</v>
      </c>
    </row>
    <row r="299" spans="1:51" s="13" customFormat="1" ht="12">
      <c r="A299" s="13"/>
      <c r="B299" s="237"/>
      <c r="C299" s="238"/>
      <c r="D299" s="239" t="s">
        <v>161</v>
      </c>
      <c r="E299" s="238"/>
      <c r="F299" s="241" t="s">
        <v>663</v>
      </c>
      <c r="G299" s="238"/>
      <c r="H299" s="242">
        <v>34.619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161</v>
      </c>
      <c r="AU299" s="248" t="s">
        <v>90</v>
      </c>
      <c r="AV299" s="13" t="s">
        <v>90</v>
      </c>
      <c r="AW299" s="13" t="s">
        <v>4</v>
      </c>
      <c r="AX299" s="13" t="s">
        <v>88</v>
      </c>
      <c r="AY299" s="248" t="s">
        <v>150</v>
      </c>
    </row>
    <row r="300" spans="1:65" s="2" customFormat="1" ht="24.15" customHeight="1">
      <c r="A300" s="38"/>
      <c r="B300" s="39"/>
      <c r="C300" s="219" t="s">
        <v>664</v>
      </c>
      <c r="D300" s="219" t="s">
        <v>153</v>
      </c>
      <c r="E300" s="220" t="s">
        <v>665</v>
      </c>
      <c r="F300" s="221" t="s">
        <v>666</v>
      </c>
      <c r="G300" s="222" t="s">
        <v>172</v>
      </c>
      <c r="H300" s="223">
        <v>2.168</v>
      </c>
      <c r="I300" s="224"/>
      <c r="J300" s="225">
        <f>ROUND(I300*H300,2)</f>
        <v>0</v>
      </c>
      <c r="K300" s="221" t="s">
        <v>156</v>
      </c>
      <c r="L300" s="44"/>
      <c r="M300" s="226" t="s">
        <v>1</v>
      </c>
      <c r="N300" s="227" t="s">
        <v>45</v>
      </c>
      <c r="O300" s="91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0" t="s">
        <v>211</v>
      </c>
      <c r="AT300" s="230" t="s">
        <v>153</v>
      </c>
      <c r="AU300" s="230" t="s">
        <v>90</v>
      </c>
      <c r="AY300" s="17" t="s">
        <v>150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7" t="s">
        <v>88</v>
      </c>
      <c r="BK300" s="231">
        <f>ROUND(I300*H300,2)</f>
        <v>0</v>
      </c>
      <c r="BL300" s="17" t="s">
        <v>211</v>
      </c>
      <c r="BM300" s="230" t="s">
        <v>667</v>
      </c>
    </row>
    <row r="301" spans="1:47" s="2" customFormat="1" ht="12">
      <c r="A301" s="38"/>
      <c r="B301" s="39"/>
      <c r="C301" s="40"/>
      <c r="D301" s="232" t="s">
        <v>159</v>
      </c>
      <c r="E301" s="40"/>
      <c r="F301" s="233" t="s">
        <v>668</v>
      </c>
      <c r="G301" s="40"/>
      <c r="H301" s="40"/>
      <c r="I301" s="234"/>
      <c r="J301" s="40"/>
      <c r="K301" s="40"/>
      <c r="L301" s="44"/>
      <c r="M301" s="235"/>
      <c r="N301" s="236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159</v>
      </c>
      <c r="AU301" s="17" t="s">
        <v>90</v>
      </c>
    </row>
    <row r="302" spans="1:63" s="12" customFormat="1" ht="22.8" customHeight="1">
      <c r="A302" s="12"/>
      <c r="B302" s="203"/>
      <c r="C302" s="204"/>
      <c r="D302" s="205" t="s">
        <v>79</v>
      </c>
      <c r="E302" s="217" t="s">
        <v>239</v>
      </c>
      <c r="F302" s="217" t="s">
        <v>240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SUM(P303:P312)</f>
        <v>0</v>
      </c>
      <c r="Q302" s="211"/>
      <c r="R302" s="212">
        <f>SUM(R303:R312)</f>
        <v>0.020339999999999997</v>
      </c>
      <c r="S302" s="211"/>
      <c r="T302" s="213">
        <f>SUM(T303:T312)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90</v>
      </c>
      <c r="AT302" s="215" t="s">
        <v>79</v>
      </c>
      <c r="AU302" s="215" t="s">
        <v>88</v>
      </c>
      <c r="AY302" s="214" t="s">
        <v>150</v>
      </c>
      <c r="BK302" s="216">
        <f>SUM(BK303:BK312)</f>
        <v>0</v>
      </c>
    </row>
    <row r="303" spans="1:65" s="2" customFormat="1" ht="24.15" customHeight="1">
      <c r="A303" s="38"/>
      <c r="B303" s="39"/>
      <c r="C303" s="219" t="s">
        <v>669</v>
      </c>
      <c r="D303" s="219" t="s">
        <v>153</v>
      </c>
      <c r="E303" s="220" t="s">
        <v>670</v>
      </c>
      <c r="F303" s="221" t="s">
        <v>671</v>
      </c>
      <c r="G303" s="222" t="s">
        <v>244</v>
      </c>
      <c r="H303" s="223">
        <v>3</v>
      </c>
      <c r="I303" s="224"/>
      <c r="J303" s="225">
        <f>ROUND(I303*H303,2)</f>
        <v>0</v>
      </c>
      <c r="K303" s="221" t="s">
        <v>156</v>
      </c>
      <c r="L303" s="44"/>
      <c r="M303" s="226" t="s">
        <v>1</v>
      </c>
      <c r="N303" s="227" t="s">
        <v>45</v>
      </c>
      <c r="O303" s="91"/>
      <c r="P303" s="228">
        <f>O303*H303</f>
        <v>0</v>
      </c>
      <c r="Q303" s="228">
        <v>0.00115</v>
      </c>
      <c r="R303" s="228">
        <f>Q303*H303</f>
        <v>0.00345</v>
      </c>
      <c r="S303" s="228">
        <v>0</v>
      </c>
      <c r="T303" s="22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0" t="s">
        <v>157</v>
      </c>
      <c r="AT303" s="230" t="s">
        <v>153</v>
      </c>
      <c r="AU303" s="230" t="s">
        <v>90</v>
      </c>
      <c r="AY303" s="17" t="s">
        <v>150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7" t="s">
        <v>88</v>
      </c>
      <c r="BK303" s="231">
        <f>ROUND(I303*H303,2)</f>
        <v>0</v>
      </c>
      <c r="BL303" s="17" t="s">
        <v>157</v>
      </c>
      <c r="BM303" s="230" t="s">
        <v>672</v>
      </c>
    </row>
    <row r="304" spans="1:47" s="2" customFormat="1" ht="12">
      <c r="A304" s="38"/>
      <c r="B304" s="39"/>
      <c r="C304" s="40"/>
      <c r="D304" s="232" t="s">
        <v>159</v>
      </c>
      <c r="E304" s="40"/>
      <c r="F304" s="233" t="s">
        <v>673</v>
      </c>
      <c r="G304" s="40"/>
      <c r="H304" s="40"/>
      <c r="I304" s="234"/>
      <c r="J304" s="40"/>
      <c r="K304" s="40"/>
      <c r="L304" s="44"/>
      <c r="M304" s="235"/>
      <c r="N304" s="236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159</v>
      </c>
      <c r="AU304" s="17" t="s">
        <v>90</v>
      </c>
    </row>
    <row r="305" spans="1:51" s="13" customFormat="1" ht="12">
      <c r="A305" s="13"/>
      <c r="B305" s="237"/>
      <c r="C305" s="238"/>
      <c r="D305" s="239" t="s">
        <v>161</v>
      </c>
      <c r="E305" s="240" t="s">
        <v>1</v>
      </c>
      <c r="F305" s="241" t="s">
        <v>378</v>
      </c>
      <c r="G305" s="238"/>
      <c r="H305" s="242">
        <v>3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161</v>
      </c>
      <c r="AU305" s="248" t="s">
        <v>90</v>
      </c>
      <c r="AV305" s="13" t="s">
        <v>90</v>
      </c>
      <c r="AW305" s="13" t="s">
        <v>33</v>
      </c>
      <c r="AX305" s="13" t="s">
        <v>88</v>
      </c>
      <c r="AY305" s="248" t="s">
        <v>150</v>
      </c>
    </row>
    <row r="306" spans="1:65" s="2" customFormat="1" ht="24.15" customHeight="1">
      <c r="A306" s="38"/>
      <c r="B306" s="39"/>
      <c r="C306" s="259" t="s">
        <v>674</v>
      </c>
      <c r="D306" s="259" t="s">
        <v>343</v>
      </c>
      <c r="E306" s="260" t="s">
        <v>675</v>
      </c>
      <c r="F306" s="261" t="s">
        <v>676</v>
      </c>
      <c r="G306" s="262" t="s">
        <v>244</v>
      </c>
      <c r="H306" s="263">
        <v>3</v>
      </c>
      <c r="I306" s="264"/>
      <c r="J306" s="265">
        <f>ROUND(I306*H306,2)</f>
        <v>0</v>
      </c>
      <c r="K306" s="261" t="s">
        <v>1</v>
      </c>
      <c r="L306" s="266"/>
      <c r="M306" s="267" t="s">
        <v>1</v>
      </c>
      <c r="N306" s="268" t="s">
        <v>45</v>
      </c>
      <c r="O306" s="91"/>
      <c r="P306" s="228">
        <f>O306*H306</f>
        <v>0</v>
      </c>
      <c r="Q306" s="228">
        <v>0.0026</v>
      </c>
      <c r="R306" s="228">
        <f>Q306*H306</f>
        <v>0.0078</v>
      </c>
      <c r="S306" s="228">
        <v>0</v>
      </c>
      <c r="T306" s="22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0" t="s">
        <v>198</v>
      </c>
      <c r="AT306" s="230" t="s">
        <v>343</v>
      </c>
      <c r="AU306" s="230" t="s">
        <v>90</v>
      </c>
      <c r="AY306" s="17" t="s">
        <v>150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7" t="s">
        <v>88</v>
      </c>
      <c r="BK306" s="231">
        <f>ROUND(I306*H306,2)</f>
        <v>0</v>
      </c>
      <c r="BL306" s="17" t="s">
        <v>157</v>
      </c>
      <c r="BM306" s="230" t="s">
        <v>677</v>
      </c>
    </row>
    <row r="307" spans="1:65" s="2" customFormat="1" ht="24.15" customHeight="1">
      <c r="A307" s="38"/>
      <c r="B307" s="39"/>
      <c r="C307" s="219" t="s">
        <v>678</v>
      </c>
      <c r="D307" s="219" t="s">
        <v>153</v>
      </c>
      <c r="E307" s="220" t="s">
        <v>670</v>
      </c>
      <c r="F307" s="221" t="s">
        <v>671</v>
      </c>
      <c r="G307" s="222" t="s">
        <v>244</v>
      </c>
      <c r="H307" s="223">
        <v>3</v>
      </c>
      <c r="I307" s="224"/>
      <c r="J307" s="225">
        <f>ROUND(I307*H307,2)</f>
        <v>0</v>
      </c>
      <c r="K307" s="221" t="s">
        <v>156</v>
      </c>
      <c r="L307" s="44"/>
      <c r="M307" s="226" t="s">
        <v>1</v>
      </c>
      <c r="N307" s="227" t="s">
        <v>45</v>
      </c>
      <c r="O307" s="91"/>
      <c r="P307" s="228">
        <f>O307*H307</f>
        <v>0</v>
      </c>
      <c r="Q307" s="228">
        <v>0.00115</v>
      </c>
      <c r="R307" s="228">
        <f>Q307*H307</f>
        <v>0.00345</v>
      </c>
      <c r="S307" s="228">
        <v>0</v>
      </c>
      <c r="T307" s="22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0" t="s">
        <v>211</v>
      </c>
      <c r="AT307" s="230" t="s">
        <v>153</v>
      </c>
      <c r="AU307" s="230" t="s">
        <v>90</v>
      </c>
      <c r="AY307" s="17" t="s">
        <v>150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7" t="s">
        <v>88</v>
      </c>
      <c r="BK307" s="231">
        <f>ROUND(I307*H307,2)</f>
        <v>0</v>
      </c>
      <c r="BL307" s="17" t="s">
        <v>211</v>
      </c>
      <c r="BM307" s="230" t="s">
        <v>679</v>
      </c>
    </row>
    <row r="308" spans="1:47" s="2" customFormat="1" ht="12">
      <c r="A308" s="38"/>
      <c r="B308" s="39"/>
      <c r="C308" s="40"/>
      <c r="D308" s="232" t="s">
        <v>159</v>
      </c>
      <c r="E308" s="40"/>
      <c r="F308" s="233" t="s">
        <v>673</v>
      </c>
      <c r="G308" s="40"/>
      <c r="H308" s="40"/>
      <c r="I308" s="234"/>
      <c r="J308" s="40"/>
      <c r="K308" s="40"/>
      <c r="L308" s="44"/>
      <c r="M308" s="235"/>
      <c r="N308" s="236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159</v>
      </c>
      <c r="AU308" s="17" t="s">
        <v>90</v>
      </c>
    </row>
    <row r="309" spans="1:51" s="13" customFormat="1" ht="12">
      <c r="A309" s="13"/>
      <c r="B309" s="237"/>
      <c r="C309" s="238"/>
      <c r="D309" s="239" t="s">
        <v>161</v>
      </c>
      <c r="E309" s="240" t="s">
        <v>1</v>
      </c>
      <c r="F309" s="241" t="s">
        <v>378</v>
      </c>
      <c r="G309" s="238"/>
      <c r="H309" s="242">
        <v>3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161</v>
      </c>
      <c r="AU309" s="248" t="s">
        <v>90</v>
      </c>
      <c r="AV309" s="13" t="s">
        <v>90</v>
      </c>
      <c r="AW309" s="13" t="s">
        <v>33</v>
      </c>
      <c r="AX309" s="13" t="s">
        <v>88</v>
      </c>
      <c r="AY309" s="248" t="s">
        <v>150</v>
      </c>
    </row>
    <row r="310" spans="1:65" s="2" customFormat="1" ht="24.15" customHeight="1">
      <c r="A310" s="38"/>
      <c r="B310" s="39"/>
      <c r="C310" s="259" t="s">
        <v>680</v>
      </c>
      <c r="D310" s="259" t="s">
        <v>343</v>
      </c>
      <c r="E310" s="260" t="s">
        <v>681</v>
      </c>
      <c r="F310" s="261" t="s">
        <v>682</v>
      </c>
      <c r="G310" s="262" t="s">
        <v>244</v>
      </c>
      <c r="H310" s="263">
        <v>3</v>
      </c>
      <c r="I310" s="264"/>
      <c r="J310" s="265">
        <f>ROUND(I310*H310,2)</f>
        <v>0</v>
      </c>
      <c r="K310" s="261" t="s">
        <v>1</v>
      </c>
      <c r="L310" s="266"/>
      <c r="M310" s="267" t="s">
        <v>1</v>
      </c>
      <c r="N310" s="268" t="s">
        <v>45</v>
      </c>
      <c r="O310" s="91"/>
      <c r="P310" s="228">
        <f>O310*H310</f>
        <v>0</v>
      </c>
      <c r="Q310" s="228">
        <v>0.00188</v>
      </c>
      <c r="R310" s="228">
        <f>Q310*H310</f>
        <v>0.00564</v>
      </c>
      <c r="S310" s="228">
        <v>0</v>
      </c>
      <c r="T310" s="22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0" t="s">
        <v>346</v>
      </c>
      <c r="AT310" s="230" t="s">
        <v>343</v>
      </c>
      <c r="AU310" s="230" t="s">
        <v>90</v>
      </c>
      <c r="AY310" s="17" t="s">
        <v>150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7" t="s">
        <v>88</v>
      </c>
      <c r="BK310" s="231">
        <f>ROUND(I310*H310,2)</f>
        <v>0</v>
      </c>
      <c r="BL310" s="17" t="s">
        <v>211</v>
      </c>
      <c r="BM310" s="230" t="s">
        <v>683</v>
      </c>
    </row>
    <row r="311" spans="1:65" s="2" customFormat="1" ht="24.15" customHeight="1">
      <c r="A311" s="38"/>
      <c r="B311" s="39"/>
      <c r="C311" s="219" t="s">
        <v>103</v>
      </c>
      <c r="D311" s="219" t="s">
        <v>153</v>
      </c>
      <c r="E311" s="220" t="s">
        <v>684</v>
      </c>
      <c r="F311" s="221" t="s">
        <v>685</v>
      </c>
      <c r="G311" s="222" t="s">
        <v>172</v>
      </c>
      <c r="H311" s="223">
        <v>0.009</v>
      </c>
      <c r="I311" s="224"/>
      <c r="J311" s="225">
        <f>ROUND(I311*H311,2)</f>
        <v>0</v>
      </c>
      <c r="K311" s="221" t="s">
        <v>156</v>
      </c>
      <c r="L311" s="44"/>
      <c r="M311" s="226" t="s">
        <v>1</v>
      </c>
      <c r="N311" s="227" t="s">
        <v>45</v>
      </c>
      <c r="O311" s="91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0" t="s">
        <v>211</v>
      </c>
      <c r="AT311" s="230" t="s">
        <v>153</v>
      </c>
      <c r="AU311" s="230" t="s">
        <v>90</v>
      </c>
      <c r="AY311" s="17" t="s">
        <v>150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7" t="s">
        <v>88</v>
      </c>
      <c r="BK311" s="231">
        <f>ROUND(I311*H311,2)</f>
        <v>0</v>
      </c>
      <c r="BL311" s="17" t="s">
        <v>211</v>
      </c>
      <c r="BM311" s="230" t="s">
        <v>686</v>
      </c>
    </row>
    <row r="312" spans="1:47" s="2" customFormat="1" ht="12">
      <c r="A312" s="38"/>
      <c r="B312" s="39"/>
      <c r="C312" s="40"/>
      <c r="D312" s="232" t="s">
        <v>159</v>
      </c>
      <c r="E312" s="40"/>
      <c r="F312" s="233" t="s">
        <v>687</v>
      </c>
      <c r="G312" s="40"/>
      <c r="H312" s="40"/>
      <c r="I312" s="234"/>
      <c r="J312" s="40"/>
      <c r="K312" s="40"/>
      <c r="L312" s="44"/>
      <c r="M312" s="235"/>
      <c r="N312" s="236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159</v>
      </c>
      <c r="AU312" s="17" t="s">
        <v>90</v>
      </c>
    </row>
    <row r="313" spans="1:63" s="12" customFormat="1" ht="22.8" customHeight="1">
      <c r="A313" s="12"/>
      <c r="B313" s="203"/>
      <c r="C313" s="204"/>
      <c r="D313" s="205" t="s">
        <v>79</v>
      </c>
      <c r="E313" s="217" t="s">
        <v>247</v>
      </c>
      <c r="F313" s="217" t="s">
        <v>248</v>
      </c>
      <c r="G313" s="204"/>
      <c r="H313" s="204"/>
      <c r="I313" s="207"/>
      <c r="J313" s="218">
        <f>BK313</f>
        <v>0</v>
      </c>
      <c r="K313" s="204"/>
      <c r="L313" s="209"/>
      <c r="M313" s="210"/>
      <c r="N313" s="211"/>
      <c r="O313" s="211"/>
      <c r="P313" s="212">
        <f>SUM(P314:P370)</f>
        <v>0</v>
      </c>
      <c r="Q313" s="211"/>
      <c r="R313" s="212">
        <f>SUM(R314:R370)</f>
        <v>4.109887479291</v>
      </c>
      <c r="S313" s="211"/>
      <c r="T313" s="213">
        <f>SUM(T314:T370)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4" t="s">
        <v>90</v>
      </c>
      <c r="AT313" s="215" t="s">
        <v>79</v>
      </c>
      <c r="AU313" s="215" t="s">
        <v>88</v>
      </c>
      <c r="AY313" s="214" t="s">
        <v>150</v>
      </c>
      <c r="BK313" s="216">
        <f>SUM(BK314:BK370)</f>
        <v>0</v>
      </c>
    </row>
    <row r="314" spans="1:65" s="2" customFormat="1" ht="21.75" customHeight="1">
      <c r="A314" s="38"/>
      <c r="B314" s="39"/>
      <c r="C314" s="219" t="s">
        <v>688</v>
      </c>
      <c r="D314" s="219" t="s">
        <v>153</v>
      </c>
      <c r="E314" s="220" t="s">
        <v>689</v>
      </c>
      <c r="F314" s="221" t="s">
        <v>690</v>
      </c>
      <c r="G314" s="222" t="s">
        <v>244</v>
      </c>
      <c r="H314" s="223">
        <v>40</v>
      </c>
      <c r="I314" s="224"/>
      <c r="J314" s="225">
        <f>ROUND(I314*H314,2)</f>
        <v>0</v>
      </c>
      <c r="K314" s="221" t="s">
        <v>156</v>
      </c>
      <c r="L314" s="44"/>
      <c r="M314" s="226" t="s">
        <v>1</v>
      </c>
      <c r="N314" s="227" t="s">
        <v>45</v>
      </c>
      <c r="O314" s="91"/>
      <c r="P314" s="228">
        <f>O314*H314</f>
        <v>0</v>
      </c>
      <c r="Q314" s="228">
        <v>0.00267</v>
      </c>
      <c r="R314" s="228">
        <f>Q314*H314</f>
        <v>0.1068</v>
      </c>
      <c r="S314" s="228">
        <v>0</v>
      </c>
      <c r="T314" s="229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0" t="s">
        <v>211</v>
      </c>
      <c r="AT314" s="230" t="s">
        <v>153</v>
      </c>
      <c r="AU314" s="230" t="s">
        <v>90</v>
      </c>
      <c r="AY314" s="17" t="s">
        <v>150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7" t="s">
        <v>88</v>
      </c>
      <c r="BK314" s="231">
        <f>ROUND(I314*H314,2)</f>
        <v>0</v>
      </c>
      <c r="BL314" s="17" t="s">
        <v>211</v>
      </c>
      <c r="BM314" s="230" t="s">
        <v>691</v>
      </c>
    </row>
    <row r="315" spans="1:47" s="2" customFormat="1" ht="12">
      <c r="A315" s="38"/>
      <c r="B315" s="39"/>
      <c r="C315" s="40"/>
      <c r="D315" s="232" t="s">
        <v>159</v>
      </c>
      <c r="E315" s="40"/>
      <c r="F315" s="233" t="s">
        <v>692</v>
      </c>
      <c r="G315" s="40"/>
      <c r="H315" s="40"/>
      <c r="I315" s="234"/>
      <c r="J315" s="40"/>
      <c r="K315" s="40"/>
      <c r="L315" s="44"/>
      <c r="M315" s="235"/>
      <c r="N315" s="236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159</v>
      </c>
      <c r="AU315" s="17" t="s">
        <v>90</v>
      </c>
    </row>
    <row r="316" spans="1:51" s="14" customFormat="1" ht="12">
      <c r="A316" s="14"/>
      <c r="B316" s="249"/>
      <c r="C316" s="250"/>
      <c r="D316" s="239" t="s">
        <v>161</v>
      </c>
      <c r="E316" s="251" t="s">
        <v>1</v>
      </c>
      <c r="F316" s="252" t="s">
        <v>693</v>
      </c>
      <c r="G316" s="250"/>
      <c r="H316" s="251" t="s">
        <v>1</v>
      </c>
      <c r="I316" s="253"/>
      <c r="J316" s="250"/>
      <c r="K316" s="250"/>
      <c r="L316" s="254"/>
      <c r="M316" s="255"/>
      <c r="N316" s="256"/>
      <c r="O316" s="256"/>
      <c r="P316" s="256"/>
      <c r="Q316" s="256"/>
      <c r="R316" s="256"/>
      <c r="S316" s="256"/>
      <c r="T316" s="25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8" t="s">
        <v>161</v>
      </c>
      <c r="AU316" s="258" t="s">
        <v>90</v>
      </c>
      <c r="AV316" s="14" t="s">
        <v>88</v>
      </c>
      <c r="AW316" s="14" t="s">
        <v>33</v>
      </c>
      <c r="AX316" s="14" t="s">
        <v>80</v>
      </c>
      <c r="AY316" s="258" t="s">
        <v>150</v>
      </c>
    </row>
    <row r="317" spans="1:51" s="13" customFormat="1" ht="12">
      <c r="A317" s="13"/>
      <c r="B317" s="237"/>
      <c r="C317" s="238"/>
      <c r="D317" s="239" t="s">
        <v>161</v>
      </c>
      <c r="E317" s="240" t="s">
        <v>1</v>
      </c>
      <c r="F317" s="241" t="s">
        <v>694</v>
      </c>
      <c r="G317" s="238"/>
      <c r="H317" s="242">
        <v>40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8" t="s">
        <v>161</v>
      </c>
      <c r="AU317" s="248" t="s">
        <v>90</v>
      </c>
      <c r="AV317" s="13" t="s">
        <v>90</v>
      </c>
      <c r="AW317" s="13" t="s">
        <v>33</v>
      </c>
      <c r="AX317" s="13" t="s">
        <v>88</v>
      </c>
      <c r="AY317" s="248" t="s">
        <v>150</v>
      </c>
    </row>
    <row r="318" spans="1:65" s="2" customFormat="1" ht="21.75" customHeight="1">
      <c r="A318" s="38"/>
      <c r="B318" s="39"/>
      <c r="C318" s="259" t="s">
        <v>695</v>
      </c>
      <c r="D318" s="259" t="s">
        <v>343</v>
      </c>
      <c r="E318" s="260" t="s">
        <v>696</v>
      </c>
      <c r="F318" s="261" t="s">
        <v>697</v>
      </c>
      <c r="G318" s="262" t="s">
        <v>244</v>
      </c>
      <c r="H318" s="263">
        <v>40</v>
      </c>
      <c r="I318" s="264"/>
      <c r="J318" s="265">
        <f>ROUND(I318*H318,2)</f>
        <v>0</v>
      </c>
      <c r="K318" s="261" t="s">
        <v>156</v>
      </c>
      <c r="L318" s="266"/>
      <c r="M318" s="267" t="s">
        <v>1</v>
      </c>
      <c r="N318" s="268" t="s">
        <v>45</v>
      </c>
      <c r="O318" s="91"/>
      <c r="P318" s="228">
        <f>O318*H318</f>
        <v>0</v>
      </c>
      <c r="Q318" s="228">
        <v>0.00098</v>
      </c>
      <c r="R318" s="228">
        <f>Q318*H318</f>
        <v>0.0392</v>
      </c>
      <c r="S318" s="228">
        <v>0</v>
      </c>
      <c r="T318" s="22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0" t="s">
        <v>346</v>
      </c>
      <c r="AT318" s="230" t="s">
        <v>343</v>
      </c>
      <c r="AU318" s="230" t="s">
        <v>90</v>
      </c>
      <c r="AY318" s="17" t="s">
        <v>150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7" t="s">
        <v>88</v>
      </c>
      <c r="BK318" s="231">
        <f>ROUND(I318*H318,2)</f>
        <v>0</v>
      </c>
      <c r="BL318" s="17" t="s">
        <v>211</v>
      </c>
      <c r="BM318" s="230" t="s">
        <v>698</v>
      </c>
    </row>
    <row r="319" spans="1:65" s="2" customFormat="1" ht="33" customHeight="1">
      <c r="A319" s="38"/>
      <c r="B319" s="39"/>
      <c r="C319" s="219" t="s">
        <v>699</v>
      </c>
      <c r="D319" s="219" t="s">
        <v>153</v>
      </c>
      <c r="E319" s="220" t="s">
        <v>700</v>
      </c>
      <c r="F319" s="221" t="s">
        <v>701</v>
      </c>
      <c r="G319" s="222" t="s">
        <v>167</v>
      </c>
      <c r="H319" s="223">
        <v>26.867</v>
      </c>
      <c r="I319" s="224"/>
      <c r="J319" s="225">
        <f>ROUND(I319*H319,2)</f>
        <v>0</v>
      </c>
      <c r="K319" s="221" t="s">
        <v>156</v>
      </c>
      <c r="L319" s="44"/>
      <c r="M319" s="226" t="s">
        <v>1</v>
      </c>
      <c r="N319" s="227" t="s">
        <v>45</v>
      </c>
      <c r="O319" s="91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0" t="s">
        <v>211</v>
      </c>
      <c r="AT319" s="230" t="s">
        <v>153</v>
      </c>
      <c r="AU319" s="230" t="s">
        <v>90</v>
      </c>
      <c r="AY319" s="17" t="s">
        <v>150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7" t="s">
        <v>88</v>
      </c>
      <c r="BK319" s="231">
        <f>ROUND(I319*H319,2)</f>
        <v>0</v>
      </c>
      <c r="BL319" s="17" t="s">
        <v>211</v>
      </c>
      <c r="BM319" s="230" t="s">
        <v>702</v>
      </c>
    </row>
    <row r="320" spans="1:47" s="2" customFormat="1" ht="12">
      <c r="A320" s="38"/>
      <c r="B320" s="39"/>
      <c r="C320" s="40"/>
      <c r="D320" s="232" t="s">
        <v>159</v>
      </c>
      <c r="E320" s="40"/>
      <c r="F320" s="233" t="s">
        <v>703</v>
      </c>
      <c r="G320" s="40"/>
      <c r="H320" s="40"/>
      <c r="I320" s="234"/>
      <c r="J320" s="40"/>
      <c r="K320" s="40"/>
      <c r="L320" s="44"/>
      <c r="M320" s="235"/>
      <c r="N320" s="236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159</v>
      </c>
      <c r="AU320" s="17" t="s">
        <v>90</v>
      </c>
    </row>
    <row r="321" spans="1:51" s="14" customFormat="1" ht="12">
      <c r="A321" s="14"/>
      <c r="B321" s="249"/>
      <c r="C321" s="250"/>
      <c r="D321" s="239" t="s">
        <v>161</v>
      </c>
      <c r="E321" s="251" t="s">
        <v>1</v>
      </c>
      <c r="F321" s="252" t="s">
        <v>704</v>
      </c>
      <c r="G321" s="250"/>
      <c r="H321" s="251" t="s">
        <v>1</v>
      </c>
      <c r="I321" s="253"/>
      <c r="J321" s="250"/>
      <c r="K321" s="250"/>
      <c r="L321" s="254"/>
      <c r="M321" s="255"/>
      <c r="N321" s="256"/>
      <c r="O321" s="256"/>
      <c r="P321" s="256"/>
      <c r="Q321" s="256"/>
      <c r="R321" s="256"/>
      <c r="S321" s="256"/>
      <c r="T321" s="25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8" t="s">
        <v>161</v>
      </c>
      <c r="AU321" s="258" t="s">
        <v>90</v>
      </c>
      <c r="AV321" s="14" t="s">
        <v>88</v>
      </c>
      <c r="AW321" s="14" t="s">
        <v>33</v>
      </c>
      <c r="AX321" s="14" t="s">
        <v>80</v>
      </c>
      <c r="AY321" s="258" t="s">
        <v>150</v>
      </c>
    </row>
    <row r="322" spans="1:51" s="13" customFormat="1" ht="12">
      <c r="A322" s="13"/>
      <c r="B322" s="237"/>
      <c r="C322" s="238"/>
      <c r="D322" s="239" t="s">
        <v>161</v>
      </c>
      <c r="E322" s="240" t="s">
        <v>1</v>
      </c>
      <c r="F322" s="241" t="s">
        <v>705</v>
      </c>
      <c r="G322" s="238"/>
      <c r="H322" s="242">
        <v>26.867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161</v>
      </c>
      <c r="AU322" s="248" t="s">
        <v>90</v>
      </c>
      <c r="AV322" s="13" t="s">
        <v>90</v>
      </c>
      <c r="AW322" s="13" t="s">
        <v>33</v>
      </c>
      <c r="AX322" s="13" t="s">
        <v>88</v>
      </c>
      <c r="AY322" s="248" t="s">
        <v>150</v>
      </c>
    </row>
    <row r="323" spans="1:65" s="2" customFormat="1" ht="21.75" customHeight="1">
      <c r="A323" s="38"/>
      <c r="B323" s="39"/>
      <c r="C323" s="259" t="s">
        <v>706</v>
      </c>
      <c r="D323" s="259" t="s">
        <v>343</v>
      </c>
      <c r="E323" s="260" t="s">
        <v>707</v>
      </c>
      <c r="F323" s="261" t="s">
        <v>708</v>
      </c>
      <c r="G323" s="262" t="s">
        <v>619</v>
      </c>
      <c r="H323" s="263">
        <v>0.344</v>
      </c>
      <c r="I323" s="264"/>
      <c r="J323" s="265">
        <f>ROUND(I323*H323,2)</f>
        <v>0</v>
      </c>
      <c r="K323" s="261" t="s">
        <v>156</v>
      </c>
      <c r="L323" s="266"/>
      <c r="M323" s="267" t="s">
        <v>1</v>
      </c>
      <c r="N323" s="268" t="s">
        <v>45</v>
      </c>
      <c r="O323" s="91"/>
      <c r="P323" s="228">
        <f>O323*H323</f>
        <v>0</v>
      </c>
      <c r="Q323" s="228">
        <v>0.55</v>
      </c>
      <c r="R323" s="228">
        <f>Q323*H323</f>
        <v>0.1892</v>
      </c>
      <c r="S323" s="228">
        <v>0</v>
      </c>
      <c r="T323" s="229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0" t="s">
        <v>346</v>
      </c>
      <c r="AT323" s="230" t="s">
        <v>343</v>
      </c>
      <c r="AU323" s="230" t="s">
        <v>90</v>
      </c>
      <c r="AY323" s="17" t="s">
        <v>150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7" t="s">
        <v>88</v>
      </c>
      <c r="BK323" s="231">
        <f>ROUND(I323*H323,2)</f>
        <v>0</v>
      </c>
      <c r="BL323" s="17" t="s">
        <v>211</v>
      </c>
      <c r="BM323" s="230" t="s">
        <v>709</v>
      </c>
    </row>
    <row r="324" spans="1:51" s="14" customFormat="1" ht="12">
      <c r="A324" s="14"/>
      <c r="B324" s="249"/>
      <c r="C324" s="250"/>
      <c r="D324" s="239" t="s">
        <v>161</v>
      </c>
      <c r="E324" s="251" t="s">
        <v>1</v>
      </c>
      <c r="F324" s="252" t="s">
        <v>710</v>
      </c>
      <c r="G324" s="250"/>
      <c r="H324" s="251" t="s">
        <v>1</v>
      </c>
      <c r="I324" s="253"/>
      <c r="J324" s="250"/>
      <c r="K324" s="250"/>
      <c r="L324" s="254"/>
      <c r="M324" s="255"/>
      <c r="N324" s="256"/>
      <c r="O324" s="256"/>
      <c r="P324" s="256"/>
      <c r="Q324" s="256"/>
      <c r="R324" s="256"/>
      <c r="S324" s="256"/>
      <c r="T324" s="25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8" t="s">
        <v>161</v>
      </c>
      <c r="AU324" s="258" t="s">
        <v>90</v>
      </c>
      <c r="AV324" s="14" t="s">
        <v>88</v>
      </c>
      <c r="AW324" s="14" t="s">
        <v>33</v>
      </c>
      <c r="AX324" s="14" t="s">
        <v>80</v>
      </c>
      <c r="AY324" s="258" t="s">
        <v>150</v>
      </c>
    </row>
    <row r="325" spans="1:51" s="13" customFormat="1" ht="12">
      <c r="A325" s="13"/>
      <c r="B325" s="237"/>
      <c r="C325" s="238"/>
      <c r="D325" s="239" t="s">
        <v>161</v>
      </c>
      <c r="E325" s="240" t="s">
        <v>1</v>
      </c>
      <c r="F325" s="241" t="s">
        <v>711</v>
      </c>
      <c r="G325" s="238"/>
      <c r="H325" s="242">
        <v>0.344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161</v>
      </c>
      <c r="AU325" s="248" t="s">
        <v>90</v>
      </c>
      <c r="AV325" s="13" t="s">
        <v>90</v>
      </c>
      <c r="AW325" s="13" t="s">
        <v>33</v>
      </c>
      <c r="AX325" s="13" t="s">
        <v>88</v>
      </c>
      <c r="AY325" s="248" t="s">
        <v>150</v>
      </c>
    </row>
    <row r="326" spans="1:65" s="2" customFormat="1" ht="33" customHeight="1">
      <c r="A326" s="38"/>
      <c r="B326" s="39"/>
      <c r="C326" s="219" t="s">
        <v>712</v>
      </c>
      <c r="D326" s="219" t="s">
        <v>153</v>
      </c>
      <c r="E326" s="220" t="s">
        <v>713</v>
      </c>
      <c r="F326" s="221" t="s">
        <v>714</v>
      </c>
      <c r="G326" s="222" t="s">
        <v>102</v>
      </c>
      <c r="H326" s="223">
        <v>199.538</v>
      </c>
      <c r="I326" s="224"/>
      <c r="J326" s="225">
        <f>ROUND(I326*H326,2)</f>
        <v>0</v>
      </c>
      <c r="K326" s="221" t="s">
        <v>156</v>
      </c>
      <c r="L326" s="44"/>
      <c r="M326" s="226" t="s">
        <v>1</v>
      </c>
      <c r="N326" s="227" t="s">
        <v>45</v>
      </c>
      <c r="O326" s="91"/>
      <c r="P326" s="228">
        <f>O326*H326</f>
        <v>0</v>
      </c>
      <c r="Q326" s="228">
        <v>0.0115165</v>
      </c>
      <c r="R326" s="228">
        <f>Q326*H326</f>
        <v>2.2979793770000003</v>
      </c>
      <c r="S326" s="228">
        <v>0</v>
      </c>
      <c r="T326" s="229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0" t="s">
        <v>211</v>
      </c>
      <c r="AT326" s="230" t="s">
        <v>153</v>
      </c>
      <c r="AU326" s="230" t="s">
        <v>90</v>
      </c>
      <c r="AY326" s="17" t="s">
        <v>150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7" t="s">
        <v>88</v>
      </c>
      <c r="BK326" s="231">
        <f>ROUND(I326*H326,2)</f>
        <v>0</v>
      </c>
      <c r="BL326" s="17" t="s">
        <v>211</v>
      </c>
      <c r="BM326" s="230" t="s">
        <v>715</v>
      </c>
    </row>
    <row r="327" spans="1:47" s="2" customFormat="1" ht="12">
      <c r="A327" s="38"/>
      <c r="B327" s="39"/>
      <c r="C327" s="40"/>
      <c r="D327" s="232" t="s">
        <v>159</v>
      </c>
      <c r="E327" s="40"/>
      <c r="F327" s="233" t="s">
        <v>716</v>
      </c>
      <c r="G327" s="40"/>
      <c r="H327" s="40"/>
      <c r="I327" s="234"/>
      <c r="J327" s="40"/>
      <c r="K327" s="40"/>
      <c r="L327" s="44"/>
      <c r="M327" s="235"/>
      <c r="N327" s="236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159</v>
      </c>
      <c r="AU327" s="17" t="s">
        <v>90</v>
      </c>
    </row>
    <row r="328" spans="1:51" s="13" customFormat="1" ht="12">
      <c r="A328" s="13"/>
      <c r="B328" s="237"/>
      <c r="C328" s="238"/>
      <c r="D328" s="239" t="s">
        <v>161</v>
      </c>
      <c r="E328" s="240" t="s">
        <v>1</v>
      </c>
      <c r="F328" s="241" t="s">
        <v>393</v>
      </c>
      <c r="G328" s="238"/>
      <c r="H328" s="242">
        <v>199.538</v>
      </c>
      <c r="I328" s="243"/>
      <c r="J328" s="238"/>
      <c r="K328" s="238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161</v>
      </c>
      <c r="AU328" s="248" t="s">
        <v>90</v>
      </c>
      <c r="AV328" s="13" t="s">
        <v>90</v>
      </c>
      <c r="AW328" s="13" t="s">
        <v>33</v>
      </c>
      <c r="AX328" s="13" t="s">
        <v>88</v>
      </c>
      <c r="AY328" s="248" t="s">
        <v>150</v>
      </c>
    </row>
    <row r="329" spans="1:65" s="2" customFormat="1" ht="33" customHeight="1">
      <c r="A329" s="38"/>
      <c r="B329" s="39"/>
      <c r="C329" s="219" t="s">
        <v>717</v>
      </c>
      <c r="D329" s="219" t="s">
        <v>153</v>
      </c>
      <c r="E329" s="220" t="s">
        <v>718</v>
      </c>
      <c r="F329" s="221" t="s">
        <v>719</v>
      </c>
      <c r="G329" s="222" t="s">
        <v>102</v>
      </c>
      <c r="H329" s="223">
        <v>199.538</v>
      </c>
      <c r="I329" s="224"/>
      <c r="J329" s="225">
        <f>ROUND(I329*H329,2)</f>
        <v>0</v>
      </c>
      <c r="K329" s="221" t="s">
        <v>156</v>
      </c>
      <c r="L329" s="44"/>
      <c r="M329" s="226" t="s">
        <v>1</v>
      </c>
      <c r="N329" s="227" t="s">
        <v>45</v>
      </c>
      <c r="O329" s="91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0" t="s">
        <v>211</v>
      </c>
      <c r="AT329" s="230" t="s">
        <v>153</v>
      </c>
      <c r="AU329" s="230" t="s">
        <v>90</v>
      </c>
      <c r="AY329" s="17" t="s">
        <v>150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7" t="s">
        <v>88</v>
      </c>
      <c r="BK329" s="231">
        <f>ROUND(I329*H329,2)</f>
        <v>0</v>
      </c>
      <c r="BL329" s="17" t="s">
        <v>211</v>
      </c>
      <c r="BM329" s="230" t="s">
        <v>720</v>
      </c>
    </row>
    <row r="330" spans="1:47" s="2" customFormat="1" ht="12">
      <c r="A330" s="38"/>
      <c r="B330" s="39"/>
      <c r="C330" s="40"/>
      <c r="D330" s="232" t="s">
        <v>159</v>
      </c>
      <c r="E330" s="40"/>
      <c r="F330" s="233" t="s">
        <v>721</v>
      </c>
      <c r="G330" s="40"/>
      <c r="H330" s="40"/>
      <c r="I330" s="234"/>
      <c r="J330" s="40"/>
      <c r="K330" s="40"/>
      <c r="L330" s="44"/>
      <c r="M330" s="235"/>
      <c r="N330" s="236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159</v>
      </c>
      <c r="AU330" s="17" t="s">
        <v>90</v>
      </c>
    </row>
    <row r="331" spans="1:51" s="13" customFormat="1" ht="12">
      <c r="A331" s="13"/>
      <c r="B331" s="237"/>
      <c r="C331" s="238"/>
      <c r="D331" s="239" t="s">
        <v>161</v>
      </c>
      <c r="E331" s="240" t="s">
        <v>1</v>
      </c>
      <c r="F331" s="241" t="s">
        <v>393</v>
      </c>
      <c r="G331" s="238"/>
      <c r="H331" s="242">
        <v>199.538</v>
      </c>
      <c r="I331" s="243"/>
      <c r="J331" s="238"/>
      <c r="K331" s="238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161</v>
      </c>
      <c r="AU331" s="248" t="s">
        <v>90</v>
      </c>
      <c r="AV331" s="13" t="s">
        <v>90</v>
      </c>
      <c r="AW331" s="13" t="s">
        <v>33</v>
      </c>
      <c r="AX331" s="13" t="s">
        <v>88</v>
      </c>
      <c r="AY331" s="248" t="s">
        <v>150</v>
      </c>
    </row>
    <row r="332" spans="1:65" s="2" customFormat="1" ht="24.15" customHeight="1">
      <c r="A332" s="38"/>
      <c r="B332" s="39"/>
      <c r="C332" s="259" t="s">
        <v>722</v>
      </c>
      <c r="D332" s="259" t="s">
        <v>343</v>
      </c>
      <c r="E332" s="260" t="s">
        <v>723</v>
      </c>
      <c r="F332" s="261" t="s">
        <v>724</v>
      </c>
      <c r="G332" s="262" t="s">
        <v>619</v>
      </c>
      <c r="H332" s="263">
        <v>1.437</v>
      </c>
      <c r="I332" s="264"/>
      <c r="J332" s="265">
        <f>ROUND(I332*H332,2)</f>
        <v>0</v>
      </c>
      <c r="K332" s="261" t="s">
        <v>156</v>
      </c>
      <c r="L332" s="266"/>
      <c r="M332" s="267" t="s">
        <v>1</v>
      </c>
      <c r="N332" s="268" t="s">
        <v>45</v>
      </c>
      <c r="O332" s="91"/>
      <c r="P332" s="228">
        <f>O332*H332</f>
        <v>0</v>
      </c>
      <c r="Q332" s="228">
        <v>0.55</v>
      </c>
      <c r="R332" s="228">
        <f>Q332*H332</f>
        <v>0.7903500000000001</v>
      </c>
      <c r="S332" s="228">
        <v>0</v>
      </c>
      <c r="T332" s="229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0" t="s">
        <v>346</v>
      </c>
      <c r="AT332" s="230" t="s">
        <v>343</v>
      </c>
      <c r="AU332" s="230" t="s">
        <v>90</v>
      </c>
      <c r="AY332" s="17" t="s">
        <v>150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7" t="s">
        <v>88</v>
      </c>
      <c r="BK332" s="231">
        <f>ROUND(I332*H332,2)</f>
        <v>0</v>
      </c>
      <c r="BL332" s="17" t="s">
        <v>211</v>
      </c>
      <c r="BM332" s="230" t="s">
        <v>725</v>
      </c>
    </row>
    <row r="333" spans="1:51" s="13" customFormat="1" ht="12">
      <c r="A333" s="13"/>
      <c r="B333" s="237"/>
      <c r="C333" s="238"/>
      <c r="D333" s="239" t="s">
        <v>161</v>
      </c>
      <c r="E333" s="240" t="s">
        <v>1</v>
      </c>
      <c r="F333" s="241" t="s">
        <v>726</v>
      </c>
      <c r="G333" s="238"/>
      <c r="H333" s="242">
        <v>1.437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8" t="s">
        <v>161</v>
      </c>
      <c r="AU333" s="248" t="s">
        <v>90</v>
      </c>
      <c r="AV333" s="13" t="s">
        <v>90</v>
      </c>
      <c r="AW333" s="13" t="s">
        <v>33</v>
      </c>
      <c r="AX333" s="13" t="s">
        <v>88</v>
      </c>
      <c r="AY333" s="248" t="s">
        <v>150</v>
      </c>
    </row>
    <row r="334" spans="1:65" s="2" customFormat="1" ht="16.5" customHeight="1">
      <c r="A334" s="38"/>
      <c r="B334" s="39"/>
      <c r="C334" s="219" t="s">
        <v>727</v>
      </c>
      <c r="D334" s="219" t="s">
        <v>153</v>
      </c>
      <c r="E334" s="220" t="s">
        <v>728</v>
      </c>
      <c r="F334" s="221" t="s">
        <v>729</v>
      </c>
      <c r="G334" s="222" t="s">
        <v>167</v>
      </c>
      <c r="H334" s="223">
        <v>223.288</v>
      </c>
      <c r="I334" s="224"/>
      <c r="J334" s="225">
        <f>ROUND(I334*H334,2)</f>
        <v>0</v>
      </c>
      <c r="K334" s="221" t="s">
        <v>156</v>
      </c>
      <c r="L334" s="44"/>
      <c r="M334" s="226" t="s">
        <v>1</v>
      </c>
      <c r="N334" s="227" t="s">
        <v>45</v>
      </c>
      <c r="O334" s="91"/>
      <c r="P334" s="228">
        <f>O334*H334</f>
        <v>0</v>
      </c>
      <c r="Q334" s="228">
        <v>2.1E-05</v>
      </c>
      <c r="R334" s="228">
        <f>Q334*H334</f>
        <v>0.004689048</v>
      </c>
      <c r="S334" s="228">
        <v>0</v>
      </c>
      <c r="T334" s="22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0" t="s">
        <v>211</v>
      </c>
      <c r="AT334" s="230" t="s">
        <v>153</v>
      </c>
      <c r="AU334" s="230" t="s">
        <v>90</v>
      </c>
      <c r="AY334" s="17" t="s">
        <v>150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7" t="s">
        <v>88</v>
      </c>
      <c r="BK334" s="231">
        <f>ROUND(I334*H334,2)</f>
        <v>0</v>
      </c>
      <c r="BL334" s="17" t="s">
        <v>211</v>
      </c>
      <c r="BM334" s="230" t="s">
        <v>730</v>
      </c>
    </row>
    <row r="335" spans="1:47" s="2" customFormat="1" ht="12">
      <c r="A335" s="38"/>
      <c r="B335" s="39"/>
      <c r="C335" s="40"/>
      <c r="D335" s="232" t="s">
        <v>159</v>
      </c>
      <c r="E335" s="40"/>
      <c r="F335" s="233" t="s">
        <v>731</v>
      </c>
      <c r="G335" s="40"/>
      <c r="H335" s="40"/>
      <c r="I335" s="234"/>
      <c r="J335" s="40"/>
      <c r="K335" s="40"/>
      <c r="L335" s="44"/>
      <c r="M335" s="235"/>
      <c r="N335" s="236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159</v>
      </c>
      <c r="AU335" s="17" t="s">
        <v>90</v>
      </c>
    </row>
    <row r="336" spans="1:51" s="13" customFormat="1" ht="12">
      <c r="A336" s="13"/>
      <c r="B336" s="237"/>
      <c r="C336" s="238"/>
      <c r="D336" s="239" t="s">
        <v>161</v>
      </c>
      <c r="E336" s="240" t="s">
        <v>1</v>
      </c>
      <c r="F336" s="241" t="s">
        <v>732</v>
      </c>
      <c r="G336" s="238"/>
      <c r="H336" s="242">
        <v>199.538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161</v>
      </c>
      <c r="AU336" s="248" t="s">
        <v>90</v>
      </c>
      <c r="AV336" s="13" t="s">
        <v>90</v>
      </c>
      <c r="AW336" s="13" t="s">
        <v>33</v>
      </c>
      <c r="AX336" s="13" t="s">
        <v>80</v>
      </c>
      <c r="AY336" s="248" t="s">
        <v>150</v>
      </c>
    </row>
    <row r="337" spans="1:51" s="13" customFormat="1" ht="12">
      <c r="A337" s="13"/>
      <c r="B337" s="237"/>
      <c r="C337" s="238"/>
      <c r="D337" s="239" t="s">
        <v>161</v>
      </c>
      <c r="E337" s="240" t="s">
        <v>1</v>
      </c>
      <c r="F337" s="241" t="s">
        <v>733</v>
      </c>
      <c r="G337" s="238"/>
      <c r="H337" s="242">
        <v>23.75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161</v>
      </c>
      <c r="AU337" s="248" t="s">
        <v>90</v>
      </c>
      <c r="AV337" s="13" t="s">
        <v>90</v>
      </c>
      <c r="AW337" s="13" t="s">
        <v>33</v>
      </c>
      <c r="AX337" s="13" t="s">
        <v>80</v>
      </c>
      <c r="AY337" s="248" t="s">
        <v>150</v>
      </c>
    </row>
    <row r="338" spans="1:51" s="15" customFormat="1" ht="12">
      <c r="A338" s="15"/>
      <c r="B338" s="274"/>
      <c r="C338" s="275"/>
      <c r="D338" s="239" t="s">
        <v>161</v>
      </c>
      <c r="E338" s="276" t="s">
        <v>1</v>
      </c>
      <c r="F338" s="277" t="s">
        <v>462</v>
      </c>
      <c r="G338" s="275"/>
      <c r="H338" s="278">
        <v>223.288</v>
      </c>
      <c r="I338" s="279"/>
      <c r="J338" s="275"/>
      <c r="K338" s="275"/>
      <c r="L338" s="280"/>
      <c r="M338" s="281"/>
      <c r="N338" s="282"/>
      <c r="O338" s="282"/>
      <c r="P338" s="282"/>
      <c r="Q338" s="282"/>
      <c r="R338" s="282"/>
      <c r="S338" s="282"/>
      <c r="T338" s="28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84" t="s">
        <v>161</v>
      </c>
      <c r="AU338" s="284" t="s">
        <v>90</v>
      </c>
      <c r="AV338" s="15" t="s">
        <v>157</v>
      </c>
      <c r="AW338" s="15" t="s">
        <v>33</v>
      </c>
      <c r="AX338" s="15" t="s">
        <v>88</v>
      </c>
      <c r="AY338" s="284" t="s">
        <v>150</v>
      </c>
    </row>
    <row r="339" spans="1:65" s="2" customFormat="1" ht="24.15" customHeight="1">
      <c r="A339" s="38"/>
      <c r="B339" s="39"/>
      <c r="C339" s="259" t="s">
        <v>734</v>
      </c>
      <c r="D339" s="259" t="s">
        <v>343</v>
      </c>
      <c r="E339" s="260" t="s">
        <v>723</v>
      </c>
      <c r="F339" s="261" t="s">
        <v>724</v>
      </c>
      <c r="G339" s="262" t="s">
        <v>619</v>
      </c>
      <c r="H339" s="263">
        <v>0.536</v>
      </c>
      <c r="I339" s="264"/>
      <c r="J339" s="265">
        <f>ROUND(I339*H339,2)</f>
        <v>0</v>
      </c>
      <c r="K339" s="261" t="s">
        <v>156</v>
      </c>
      <c r="L339" s="266"/>
      <c r="M339" s="267" t="s">
        <v>1</v>
      </c>
      <c r="N339" s="268" t="s">
        <v>45</v>
      </c>
      <c r="O339" s="91"/>
      <c r="P339" s="228">
        <f>O339*H339</f>
        <v>0</v>
      </c>
      <c r="Q339" s="228">
        <v>0.55</v>
      </c>
      <c r="R339" s="228">
        <f>Q339*H339</f>
        <v>0.29480000000000006</v>
      </c>
      <c r="S339" s="228">
        <v>0</v>
      </c>
      <c r="T339" s="22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0" t="s">
        <v>346</v>
      </c>
      <c r="AT339" s="230" t="s">
        <v>343</v>
      </c>
      <c r="AU339" s="230" t="s">
        <v>90</v>
      </c>
      <c r="AY339" s="17" t="s">
        <v>150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7" t="s">
        <v>88</v>
      </c>
      <c r="BK339" s="231">
        <f>ROUND(I339*H339,2)</f>
        <v>0</v>
      </c>
      <c r="BL339" s="17" t="s">
        <v>211</v>
      </c>
      <c r="BM339" s="230" t="s">
        <v>735</v>
      </c>
    </row>
    <row r="340" spans="1:51" s="13" customFormat="1" ht="12">
      <c r="A340" s="13"/>
      <c r="B340" s="237"/>
      <c r="C340" s="238"/>
      <c r="D340" s="239" t="s">
        <v>161</v>
      </c>
      <c r="E340" s="240" t="s">
        <v>1</v>
      </c>
      <c r="F340" s="241" t="s">
        <v>736</v>
      </c>
      <c r="G340" s="238"/>
      <c r="H340" s="242">
        <v>0.479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161</v>
      </c>
      <c r="AU340" s="248" t="s">
        <v>90</v>
      </c>
      <c r="AV340" s="13" t="s">
        <v>90</v>
      </c>
      <c r="AW340" s="13" t="s">
        <v>33</v>
      </c>
      <c r="AX340" s="13" t="s">
        <v>80</v>
      </c>
      <c r="AY340" s="248" t="s">
        <v>150</v>
      </c>
    </row>
    <row r="341" spans="1:51" s="13" customFormat="1" ht="12">
      <c r="A341" s="13"/>
      <c r="B341" s="237"/>
      <c r="C341" s="238"/>
      <c r="D341" s="239" t="s">
        <v>161</v>
      </c>
      <c r="E341" s="240" t="s">
        <v>1</v>
      </c>
      <c r="F341" s="241" t="s">
        <v>737</v>
      </c>
      <c r="G341" s="238"/>
      <c r="H341" s="242">
        <v>0.057</v>
      </c>
      <c r="I341" s="243"/>
      <c r="J341" s="238"/>
      <c r="K341" s="238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161</v>
      </c>
      <c r="AU341" s="248" t="s">
        <v>90</v>
      </c>
      <c r="AV341" s="13" t="s">
        <v>90</v>
      </c>
      <c r="AW341" s="13" t="s">
        <v>33</v>
      </c>
      <c r="AX341" s="13" t="s">
        <v>80</v>
      </c>
      <c r="AY341" s="248" t="s">
        <v>150</v>
      </c>
    </row>
    <row r="342" spans="1:51" s="15" customFormat="1" ht="12">
      <c r="A342" s="15"/>
      <c r="B342" s="274"/>
      <c r="C342" s="275"/>
      <c r="D342" s="239" t="s">
        <v>161</v>
      </c>
      <c r="E342" s="276" t="s">
        <v>1</v>
      </c>
      <c r="F342" s="277" t="s">
        <v>462</v>
      </c>
      <c r="G342" s="275"/>
      <c r="H342" s="278">
        <v>0.536</v>
      </c>
      <c r="I342" s="279"/>
      <c r="J342" s="275"/>
      <c r="K342" s="275"/>
      <c r="L342" s="280"/>
      <c r="M342" s="281"/>
      <c r="N342" s="282"/>
      <c r="O342" s="282"/>
      <c r="P342" s="282"/>
      <c r="Q342" s="282"/>
      <c r="R342" s="282"/>
      <c r="S342" s="282"/>
      <c r="T342" s="28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4" t="s">
        <v>161</v>
      </c>
      <c r="AU342" s="284" t="s">
        <v>90</v>
      </c>
      <c r="AV342" s="15" t="s">
        <v>157</v>
      </c>
      <c r="AW342" s="15" t="s">
        <v>33</v>
      </c>
      <c r="AX342" s="15" t="s">
        <v>88</v>
      </c>
      <c r="AY342" s="284" t="s">
        <v>150</v>
      </c>
    </row>
    <row r="343" spans="1:65" s="2" customFormat="1" ht="24.15" customHeight="1">
      <c r="A343" s="38"/>
      <c r="B343" s="39"/>
      <c r="C343" s="219" t="s">
        <v>738</v>
      </c>
      <c r="D343" s="219" t="s">
        <v>153</v>
      </c>
      <c r="E343" s="220" t="s">
        <v>739</v>
      </c>
      <c r="F343" s="221" t="s">
        <v>740</v>
      </c>
      <c r="G343" s="222" t="s">
        <v>619</v>
      </c>
      <c r="H343" s="223">
        <v>5.909</v>
      </c>
      <c r="I343" s="224"/>
      <c r="J343" s="225">
        <f>ROUND(I343*H343,2)</f>
        <v>0</v>
      </c>
      <c r="K343" s="221" t="s">
        <v>156</v>
      </c>
      <c r="L343" s="44"/>
      <c r="M343" s="226" t="s">
        <v>1</v>
      </c>
      <c r="N343" s="227" t="s">
        <v>45</v>
      </c>
      <c r="O343" s="91"/>
      <c r="P343" s="228">
        <f>O343*H343</f>
        <v>0</v>
      </c>
      <c r="Q343" s="228">
        <v>0.023297799</v>
      </c>
      <c r="R343" s="228">
        <f>Q343*H343</f>
        <v>0.137666694291</v>
      </c>
      <c r="S343" s="228">
        <v>0</v>
      </c>
      <c r="T343" s="22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0" t="s">
        <v>211</v>
      </c>
      <c r="AT343" s="230" t="s">
        <v>153</v>
      </c>
      <c r="AU343" s="230" t="s">
        <v>90</v>
      </c>
      <c r="AY343" s="17" t="s">
        <v>150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7" t="s">
        <v>88</v>
      </c>
      <c r="BK343" s="231">
        <f>ROUND(I343*H343,2)</f>
        <v>0</v>
      </c>
      <c r="BL343" s="17" t="s">
        <v>211</v>
      </c>
      <c r="BM343" s="230" t="s">
        <v>741</v>
      </c>
    </row>
    <row r="344" spans="1:47" s="2" customFormat="1" ht="12">
      <c r="A344" s="38"/>
      <c r="B344" s="39"/>
      <c r="C344" s="40"/>
      <c r="D344" s="232" t="s">
        <v>159</v>
      </c>
      <c r="E344" s="40"/>
      <c r="F344" s="233" t="s">
        <v>742</v>
      </c>
      <c r="G344" s="40"/>
      <c r="H344" s="40"/>
      <c r="I344" s="234"/>
      <c r="J344" s="40"/>
      <c r="K344" s="40"/>
      <c r="L344" s="44"/>
      <c r="M344" s="235"/>
      <c r="N344" s="236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159</v>
      </c>
      <c r="AU344" s="17" t="s">
        <v>90</v>
      </c>
    </row>
    <row r="345" spans="1:51" s="13" customFormat="1" ht="12">
      <c r="A345" s="13"/>
      <c r="B345" s="237"/>
      <c r="C345" s="238"/>
      <c r="D345" s="239" t="s">
        <v>161</v>
      </c>
      <c r="E345" s="240" t="s">
        <v>1</v>
      </c>
      <c r="F345" s="241" t="s">
        <v>743</v>
      </c>
      <c r="G345" s="238"/>
      <c r="H345" s="242">
        <v>1.437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8" t="s">
        <v>161</v>
      </c>
      <c r="AU345" s="248" t="s">
        <v>90</v>
      </c>
      <c r="AV345" s="13" t="s">
        <v>90</v>
      </c>
      <c r="AW345" s="13" t="s">
        <v>33</v>
      </c>
      <c r="AX345" s="13" t="s">
        <v>80</v>
      </c>
      <c r="AY345" s="248" t="s">
        <v>150</v>
      </c>
    </row>
    <row r="346" spans="1:51" s="13" customFormat="1" ht="12">
      <c r="A346" s="13"/>
      <c r="B346" s="237"/>
      <c r="C346" s="238"/>
      <c r="D346" s="239" t="s">
        <v>161</v>
      </c>
      <c r="E346" s="240" t="s">
        <v>1</v>
      </c>
      <c r="F346" s="241" t="s">
        <v>744</v>
      </c>
      <c r="G346" s="238"/>
      <c r="H346" s="242">
        <v>0.479</v>
      </c>
      <c r="I346" s="243"/>
      <c r="J346" s="238"/>
      <c r="K346" s="238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161</v>
      </c>
      <c r="AU346" s="248" t="s">
        <v>90</v>
      </c>
      <c r="AV346" s="13" t="s">
        <v>90</v>
      </c>
      <c r="AW346" s="13" t="s">
        <v>33</v>
      </c>
      <c r="AX346" s="13" t="s">
        <v>80</v>
      </c>
      <c r="AY346" s="248" t="s">
        <v>150</v>
      </c>
    </row>
    <row r="347" spans="1:51" s="13" customFormat="1" ht="12">
      <c r="A347" s="13"/>
      <c r="B347" s="237"/>
      <c r="C347" s="238"/>
      <c r="D347" s="239" t="s">
        <v>161</v>
      </c>
      <c r="E347" s="240" t="s">
        <v>1</v>
      </c>
      <c r="F347" s="241" t="s">
        <v>737</v>
      </c>
      <c r="G347" s="238"/>
      <c r="H347" s="242">
        <v>0.057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8" t="s">
        <v>161</v>
      </c>
      <c r="AU347" s="248" t="s">
        <v>90</v>
      </c>
      <c r="AV347" s="13" t="s">
        <v>90</v>
      </c>
      <c r="AW347" s="13" t="s">
        <v>33</v>
      </c>
      <c r="AX347" s="13" t="s">
        <v>80</v>
      </c>
      <c r="AY347" s="248" t="s">
        <v>150</v>
      </c>
    </row>
    <row r="348" spans="1:51" s="13" customFormat="1" ht="12">
      <c r="A348" s="13"/>
      <c r="B348" s="237"/>
      <c r="C348" s="238"/>
      <c r="D348" s="239" t="s">
        <v>161</v>
      </c>
      <c r="E348" s="240" t="s">
        <v>1</v>
      </c>
      <c r="F348" s="241" t="s">
        <v>745</v>
      </c>
      <c r="G348" s="238"/>
      <c r="H348" s="242">
        <v>3.592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161</v>
      </c>
      <c r="AU348" s="248" t="s">
        <v>90</v>
      </c>
      <c r="AV348" s="13" t="s">
        <v>90</v>
      </c>
      <c r="AW348" s="13" t="s">
        <v>33</v>
      </c>
      <c r="AX348" s="13" t="s">
        <v>80</v>
      </c>
      <c r="AY348" s="248" t="s">
        <v>150</v>
      </c>
    </row>
    <row r="349" spans="1:51" s="13" customFormat="1" ht="12">
      <c r="A349" s="13"/>
      <c r="B349" s="237"/>
      <c r="C349" s="238"/>
      <c r="D349" s="239" t="s">
        <v>161</v>
      </c>
      <c r="E349" s="240" t="s">
        <v>1</v>
      </c>
      <c r="F349" s="241" t="s">
        <v>746</v>
      </c>
      <c r="G349" s="238"/>
      <c r="H349" s="242">
        <v>0.344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161</v>
      </c>
      <c r="AU349" s="248" t="s">
        <v>90</v>
      </c>
      <c r="AV349" s="13" t="s">
        <v>90</v>
      </c>
      <c r="AW349" s="13" t="s">
        <v>33</v>
      </c>
      <c r="AX349" s="13" t="s">
        <v>80</v>
      </c>
      <c r="AY349" s="248" t="s">
        <v>150</v>
      </c>
    </row>
    <row r="350" spans="1:51" s="15" customFormat="1" ht="12">
      <c r="A350" s="15"/>
      <c r="B350" s="274"/>
      <c r="C350" s="275"/>
      <c r="D350" s="239" t="s">
        <v>161</v>
      </c>
      <c r="E350" s="276" t="s">
        <v>1</v>
      </c>
      <c r="F350" s="277" t="s">
        <v>462</v>
      </c>
      <c r="G350" s="275"/>
      <c r="H350" s="278">
        <v>5.909</v>
      </c>
      <c r="I350" s="279"/>
      <c r="J350" s="275"/>
      <c r="K350" s="275"/>
      <c r="L350" s="280"/>
      <c r="M350" s="281"/>
      <c r="N350" s="282"/>
      <c r="O350" s="282"/>
      <c r="P350" s="282"/>
      <c r="Q350" s="282"/>
      <c r="R350" s="282"/>
      <c r="S350" s="282"/>
      <c r="T350" s="28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4" t="s">
        <v>161</v>
      </c>
      <c r="AU350" s="284" t="s">
        <v>90</v>
      </c>
      <c r="AV350" s="15" t="s">
        <v>157</v>
      </c>
      <c r="AW350" s="15" t="s">
        <v>33</v>
      </c>
      <c r="AX350" s="15" t="s">
        <v>88</v>
      </c>
      <c r="AY350" s="284" t="s">
        <v>150</v>
      </c>
    </row>
    <row r="351" spans="1:65" s="2" customFormat="1" ht="24.15" customHeight="1">
      <c r="A351" s="38"/>
      <c r="B351" s="39"/>
      <c r="C351" s="219" t="s">
        <v>747</v>
      </c>
      <c r="D351" s="219" t="s">
        <v>153</v>
      </c>
      <c r="E351" s="220" t="s">
        <v>748</v>
      </c>
      <c r="F351" s="221" t="s">
        <v>749</v>
      </c>
      <c r="G351" s="222" t="s">
        <v>102</v>
      </c>
      <c r="H351" s="223">
        <v>16.485</v>
      </c>
      <c r="I351" s="224"/>
      <c r="J351" s="225">
        <f>ROUND(I351*H351,2)</f>
        <v>0</v>
      </c>
      <c r="K351" s="221" t="s">
        <v>156</v>
      </c>
      <c r="L351" s="44"/>
      <c r="M351" s="226" t="s">
        <v>1</v>
      </c>
      <c r="N351" s="227" t="s">
        <v>45</v>
      </c>
      <c r="O351" s="91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0" t="s">
        <v>211</v>
      </c>
      <c r="AT351" s="230" t="s">
        <v>153</v>
      </c>
      <c r="AU351" s="230" t="s">
        <v>90</v>
      </c>
      <c r="AY351" s="17" t="s">
        <v>150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7" t="s">
        <v>88</v>
      </c>
      <c r="BK351" s="231">
        <f>ROUND(I351*H351,2)</f>
        <v>0</v>
      </c>
      <c r="BL351" s="17" t="s">
        <v>211</v>
      </c>
      <c r="BM351" s="230" t="s">
        <v>750</v>
      </c>
    </row>
    <row r="352" spans="1:47" s="2" customFormat="1" ht="12">
      <c r="A352" s="38"/>
      <c r="B352" s="39"/>
      <c r="C352" s="40"/>
      <c r="D352" s="232" t="s">
        <v>159</v>
      </c>
      <c r="E352" s="40"/>
      <c r="F352" s="233" t="s">
        <v>751</v>
      </c>
      <c r="G352" s="40"/>
      <c r="H352" s="40"/>
      <c r="I352" s="234"/>
      <c r="J352" s="40"/>
      <c r="K352" s="40"/>
      <c r="L352" s="44"/>
      <c r="M352" s="235"/>
      <c r="N352" s="236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159</v>
      </c>
      <c r="AU352" s="17" t="s">
        <v>90</v>
      </c>
    </row>
    <row r="353" spans="1:51" s="13" customFormat="1" ht="12">
      <c r="A353" s="13"/>
      <c r="B353" s="237"/>
      <c r="C353" s="238"/>
      <c r="D353" s="239" t="s">
        <v>161</v>
      </c>
      <c r="E353" s="240" t="s">
        <v>1</v>
      </c>
      <c r="F353" s="241" t="s">
        <v>395</v>
      </c>
      <c r="G353" s="238"/>
      <c r="H353" s="242">
        <v>16.485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8" t="s">
        <v>161</v>
      </c>
      <c r="AU353" s="248" t="s">
        <v>90</v>
      </c>
      <c r="AV353" s="13" t="s">
        <v>90</v>
      </c>
      <c r="AW353" s="13" t="s">
        <v>33</v>
      </c>
      <c r="AX353" s="13" t="s">
        <v>80</v>
      </c>
      <c r="AY353" s="248" t="s">
        <v>150</v>
      </c>
    </row>
    <row r="354" spans="1:51" s="15" customFormat="1" ht="12">
      <c r="A354" s="15"/>
      <c r="B354" s="274"/>
      <c r="C354" s="275"/>
      <c r="D354" s="239" t="s">
        <v>161</v>
      </c>
      <c r="E354" s="276" t="s">
        <v>1</v>
      </c>
      <c r="F354" s="277" t="s">
        <v>462</v>
      </c>
      <c r="G354" s="275"/>
      <c r="H354" s="278">
        <v>16.485</v>
      </c>
      <c r="I354" s="279"/>
      <c r="J354" s="275"/>
      <c r="K354" s="275"/>
      <c r="L354" s="280"/>
      <c r="M354" s="281"/>
      <c r="N354" s="282"/>
      <c r="O354" s="282"/>
      <c r="P354" s="282"/>
      <c r="Q354" s="282"/>
      <c r="R354" s="282"/>
      <c r="S354" s="282"/>
      <c r="T354" s="28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4" t="s">
        <v>161</v>
      </c>
      <c r="AU354" s="284" t="s">
        <v>90</v>
      </c>
      <c r="AV354" s="15" t="s">
        <v>157</v>
      </c>
      <c r="AW354" s="15" t="s">
        <v>33</v>
      </c>
      <c r="AX354" s="15" t="s">
        <v>88</v>
      </c>
      <c r="AY354" s="284" t="s">
        <v>150</v>
      </c>
    </row>
    <row r="355" spans="1:65" s="2" customFormat="1" ht="16.5" customHeight="1">
      <c r="A355" s="38"/>
      <c r="B355" s="39"/>
      <c r="C355" s="259" t="s">
        <v>752</v>
      </c>
      <c r="D355" s="259" t="s">
        <v>343</v>
      </c>
      <c r="E355" s="260" t="s">
        <v>753</v>
      </c>
      <c r="F355" s="261" t="s">
        <v>754</v>
      </c>
      <c r="G355" s="262" t="s">
        <v>619</v>
      </c>
      <c r="H355" s="263">
        <v>0.363</v>
      </c>
      <c r="I355" s="264"/>
      <c r="J355" s="265">
        <f>ROUND(I355*H355,2)</f>
        <v>0</v>
      </c>
      <c r="K355" s="261" t="s">
        <v>156</v>
      </c>
      <c r="L355" s="266"/>
      <c r="M355" s="267" t="s">
        <v>1</v>
      </c>
      <c r="N355" s="268" t="s">
        <v>45</v>
      </c>
      <c r="O355" s="91"/>
      <c r="P355" s="228">
        <f>O355*H355</f>
        <v>0</v>
      </c>
      <c r="Q355" s="228">
        <v>0.55</v>
      </c>
      <c r="R355" s="228">
        <f>Q355*H355</f>
        <v>0.19965000000000002</v>
      </c>
      <c r="S355" s="228">
        <v>0</v>
      </c>
      <c r="T355" s="229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0" t="s">
        <v>346</v>
      </c>
      <c r="AT355" s="230" t="s">
        <v>343</v>
      </c>
      <c r="AU355" s="230" t="s">
        <v>90</v>
      </c>
      <c r="AY355" s="17" t="s">
        <v>150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7" t="s">
        <v>88</v>
      </c>
      <c r="BK355" s="231">
        <f>ROUND(I355*H355,2)</f>
        <v>0</v>
      </c>
      <c r="BL355" s="17" t="s">
        <v>211</v>
      </c>
      <c r="BM355" s="230" t="s">
        <v>755</v>
      </c>
    </row>
    <row r="356" spans="1:51" s="13" customFormat="1" ht="12">
      <c r="A356" s="13"/>
      <c r="B356" s="237"/>
      <c r="C356" s="238"/>
      <c r="D356" s="239" t="s">
        <v>161</v>
      </c>
      <c r="E356" s="240" t="s">
        <v>1</v>
      </c>
      <c r="F356" s="241" t="s">
        <v>756</v>
      </c>
      <c r="G356" s="238"/>
      <c r="H356" s="242">
        <v>0.363</v>
      </c>
      <c r="I356" s="243"/>
      <c r="J356" s="238"/>
      <c r="K356" s="238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161</v>
      </c>
      <c r="AU356" s="248" t="s">
        <v>90</v>
      </c>
      <c r="AV356" s="13" t="s">
        <v>90</v>
      </c>
      <c r="AW356" s="13" t="s">
        <v>33</v>
      </c>
      <c r="AX356" s="13" t="s">
        <v>88</v>
      </c>
      <c r="AY356" s="248" t="s">
        <v>150</v>
      </c>
    </row>
    <row r="357" spans="1:65" s="2" customFormat="1" ht="24.15" customHeight="1">
      <c r="A357" s="38"/>
      <c r="B357" s="39"/>
      <c r="C357" s="219" t="s">
        <v>757</v>
      </c>
      <c r="D357" s="219" t="s">
        <v>153</v>
      </c>
      <c r="E357" s="220" t="s">
        <v>758</v>
      </c>
      <c r="F357" s="221" t="s">
        <v>759</v>
      </c>
      <c r="G357" s="222" t="s">
        <v>102</v>
      </c>
      <c r="H357" s="223">
        <v>4.628</v>
      </c>
      <c r="I357" s="224"/>
      <c r="J357" s="225">
        <f>ROUND(I357*H357,2)</f>
        <v>0</v>
      </c>
      <c r="K357" s="221" t="s">
        <v>156</v>
      </c>
      <c r="L357" s="44"/>
      <c r="M357" s="226" t="s">
        <v>1</v>
      </c>
      <c r="N357" s="227" t="s">
        <v>45</v>
      </c>
      <c r="O357" s="91"/>
      <c r="P357" s="228">
        <f>O357*H357</f>
        <v>0</v>
      </c>
      <c r="Q357" s="228">
        <v>0</v>
      </c>
      <c r="R357" s="228">
        <f>Q357*H357</f>
        <v>0</v>
      </c>
      <c r="S357" s="228">
        <v>0</v>
      </c>
      <c r="T357" s="229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0" t="s">
        <v>211</v>
      </c>
      <c r="AT357" s="230" t="s">
        <v>153</v>
      </c>
      <c r="AU357" s="230" t="s">
        <v>90</v>
      </c>
      <c r="AY357" s="17" t="s">
        <v>150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7" t="s">
        <v>88</v>
      </c>
      <c r="BK357" s="231">
        <f>ROUND(I357*H357,2)</f>
        <v>0</v>
      </c>
      <c r="BL357" s="17" t="s">
        <v>211</v>
      </c>
      <c r="BM357" s="230" t="s">
        <v>760</v>
      </c>
    </row>
    <row r="358" spans="1:47" s="2" customFormat="1" ht="12">
      <c r="A358" s="38"/>
      <c r="B358" s="39"/>
      <c r="C358" s="40"/>
      <c r="D358" s="232" t="s">
        <v>159</v>
      </c>
      <c r="E358" s="40"/>
      <c r="F358" s="233" t="s">
        <v>761</v>
      </c>
      <c r="G358" s="40"/>
      <c r="H358" s="40"/>
      <c r="I358" s="234"/>
      <c r="J358" s="40"/>
      <c r="K358" s="40"/>
      <c r="L358" s="44"/>
      <c r="M358" s="235"/>
      <c r="N358" s="236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159</v>
      </c>
      <c r="AU358" s="17" t="s">
        <v>90</v>
      </c>
    </row>
    <row r="359" spans="1:51" s="13" customFormat="1" ht="12">
      <c r="A359" s="13"/>
      <c r="B359" s="237"/>
      <c r="C359" s="238"/>
      <c r="D359" s="239" t="s">
        <v>161</v>
      </c>
      <c r="E359" s="240" t="s">
        <v>1</v>
      </c>
      <c r="F359" s="241" t="s">
        <v>762</v>
      </c>
      <c r="G359" s="238"/>
      <c r="H359" s="242">
        <v>4.628</v>
      </c>
      <c r="I359" s="243"/>
      <c r="J359" s="238"/>
      <c r="K359" s="238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161</v>
      </c>
      <c r="AU359" s="248" t="s">
        <v>90</v>
      </c>
      <c r="AV359" s="13" t="s">
        <v>90</v>
      </c>
      <c r="AW359" s="13" t="s">
        <v>33</v>
      </c>
      <c r="AX359" s="13" t="s">
        <v>88</v>
      </c>
      <c r="AY359" s="248" t="s">
        <v>150</v>
      </c>
    </row>
    <row r="360" spans="1:65" s="2" customFormat="1" ht="21.75" customHeight="1">
      <c r="A360" s="38"/>
      <c r="B360" s="39"/>
      <c r="C360" s="259" t="s">
        <v>763</v>
      </c>
      <c r="D360" s="259" t="s">
        <v>343</v>
      </c>
      <c r="E360" s="260" t="s">
        <v>764</v>
      </c>
      <c r="F360" s="261" t="s">
        <v>765</v>
      </c>
      <c r="G360" s="262" t="s">
        <v>619</v>
      </c>
      <c r="H360" s="263">
        <v>0.088</v>
      </c>
      <c r="I360" s="264"/>
      <c r="J360" s="265">
        <f>ROUND(I360*H360,2)</f>
        <v>0</v>
      </c>
      <c r="K360" s="261" t="s">
        <v>156</v>
      </c>
      <c r="L360" s="266"/>
      <c r="M360" s="267" t="s">
        <v>1</v>
      </c>
      <c r="N360" s="268" t="s">
        <v>45</v>
      </c>
      <c r="O360" s="91"/>
      <c r="P360" s="228">
        <f>O360*H360</f>
        <v>0</v>
      </c>
      <c r="Q360" s="228">
        <v>0.55</v>
      </c>
      <c r="R360" s="228">
        <f>Q360*H360</f>
        <v>0.0484</v>
      </c>
      <c r="S360" s="228">
        <v>0</v>
      </c>
      <c r="T360" s="229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0" t="s">
        <v>346</v>
      </c>
      <c r="AT360" s="230" t="s">
        <v>343</v>
      </c>
      <c r="AU360" s="230" t="s">
        <v>90</v>
      </c>
      <c r="AY360" s="17" t="s">
        <v>150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7" t="s">
        <v>88</v>
      </c>
      <c r="BK360" s="231">
        <f>ROUND(I360*H360,2)</f>
        <v>0</v>
      </c>
      <c r="BL360" s="17" t="s">
        <v>211</v>
      </c>
      <c r="BM360" s="230" t="s">
        <v>766</v>
      </c>
    </row>
    <row r="361" spans="1:51" s="13" customFormat="1" ht="12">
      <c r="A361" s="13"/>
      <c r="B361" s="237"/>
      <c r="C361" s="238"/>
      <c r="D361" s="239" t="s">
        <v>161</v>
      </c>
      <c r="E361" s="240" t="s">
        <v>1</v>
      </c>
      <c r="F361" s="241" t="s">
        <v>767</v>
      </c>
      <c r="G361" s="238"/>
      <c r="H361" s="242">
        <v>0.088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161</v>
      </c>
      <c r="AU361" s="248" t="s">
        <v>90</v>
      </c>
      <c r="AV361" s="13" t="s">
        <v>90</v>
      </c>
      <c r="AW361" s="13" t="s">
        <v>33</v>
      </c>
      <c r="AX361" s="13" t="s">
        <v>88</v>
      </c>
      <c r="AY361" s="248" t="s">
        <v>150</v>
      </c>
    </row>
    <row r="362" spans="1:65" s="2" customFormat="1" ht="24.15" customHeight="1">
      <c r="A362" s="38"/>
      <c r="B362" s="39"/>
      <c r="C362" s="219" t="s">
        <v>768</v>
      </c>
      <c r="D362" s="219" t="s">
        <v>153</v>
      </c>
      <c r="E362" s="220" t="s">
        <v>769</v>
      </c>
      <c r="F362" s="221" t="s">
        <v>770</v>
      </c>
      <c r="G362" s="222" t="s">
        <v>172</v>
      </c>
      <c r="H362" s="223">
        <v>4.11</v>
      </c>
      <c r="I362" s="224"/>
      <c r="J362" s="225">
        <f>ROUND(I362*H362,2)</f>
        <v>0</v>
      </c>
      <c r="K362" s="221" t="s">
        <v>156</v>
      </c>
      <c r="L362" s="44"/>
      <c r="M362" s="226" t="s">
        <v>1</v>
      </c>
      <c r="N362" s="227" t="s">
        <v>45</v>
      </c>
      <c r="O362" s="91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0" t="s">
        <v>211</v>
      </c>
      <c r="AT362" s="230" t="s">
        <v>153</v>
      </c>
      <c r="AU362" s="230" t="s">
        <v>90</v>
      </c>
      <c r="AY362" s="17" t="s">
        <v>150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7" t="s">
        <v>88</v>
      </c>
      <c r="BK362" s="231">
        <f>ROUND(I362*H362,2)</f>
        <v>0</v>
      </c>
      <c r="BL362" s="17" t="s">
        <v>211</v>
      </c>
      <c r="BM362" s="230" t="s">
        <v>771</v>
      </c>
    </row>
    <row r="363" spans="1:47" s="2" customFormat="1" ht="12">
      <c r="A363" s="38"/>
      <c r="B363" s="39"/>
      <c r="C363" s="40"/>
      <c r="D363" s="232" t="s">
        <v>159</v>
      </c>
      <c r="E363" s="40"/>
      <c r="F363" s="233" t="s">
        <v>772</v>
      </c>
      <c r="G363" s="40"/>
      <c r="H363" s="40"/>
      <c r="I363" s="234"/>
      <c r="J363" s="40"/>
      <c r="K363" s="40"/>
      <c r="L363" s="44"/>
      <c r="M363" s="235"/>
      <c r="N363" s="236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159</v>
      </c>
      <c r="AU363" s="17" t="s">
        <v>90</v>
      </c>
    </row>
    <row r="364" spans="1:65" s="2" customFormat="1" ht="16.5" customHeight="1">
      <c r="A364" s="38"/>
      <c r="B364" s="39"/>
      <c r="C364" s="219" t="s">
        <v>773</v>
      </c>
      <c r="D364" s="219" t="s">
        <v>153</v>
      </c>
      <c r="E364" s="220" t="s">
        <v>774</v>
      </c>
      <c r="F364" s="221" t="s">
        <v>775</v>
      </c>
      <c r="G364" s="222" t="s">
        <v>244</v>
      </c>
      <c r="H364" s="223">
        <v>262.8</v>
      </c>
      <c r="I364" s="224"/>
      <c r="J364" s="225">
        <f>ROUND(I364*H364,2)</f>
        <v>0</v>
      </c>
      <c r="K364" s="221" t="s">
        <v>1</v>
      </c>
      <c r="L364" s="44"/>
      <c r="M364" s="226" t="s">
        <v>1</v>
      </c>
      <c r="N364" s="227" t="s">
        <v>45</v>
      </c>
      <c r="O364" s="91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0" t="s">
        <v>211</v>
      </c>
      <c r="AT364" s="230" t="s">
        <v>153</v>
      </c>
      <c r="AU364" s="230" t="s">
        <v>90</v>
      </c>
      <c r="AY364" s="17" t="s">
        <v>150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7" t="s">
        <v>88</v>
      </c>
      <c r="BK364" s="231">
        <f>ROUND(I364*H364,2)</f>
        <v>0</v>
      </c>
      <c r="BL364" s="17" t="s">
        <v>211</v>
      </c>
      <c r="BM364" s="230" t="s">
        <v>776</v>
      </c>
    </row>
    <row r="365" spans="1:65" s="2" customFormat="1" ht="24.15" customHeight="1">
      <c r="A365" s="38"/>
      <c r="B365" s="39"/>
      <c r="C365" s="259" t="s">
        <v>777</v>
      </c>
      <c r="D365" s="259" t="s">
        <v>343</v>
      </c>
      <c r="E365" s="260" t="s">
        <v>778</v>
      </c>
      <c r="F365" s="261" t="s">
        <v>779</v>
      </c>
      <c r="G365" s="262" t="s">
        <v>780</v>
      </c>
      <c r="H365" s="263">
        <v>0.54</v>
      </c>
      <c r="I365" s="264"/>
      <c r="J365" s="265">
        <f>ROUND(I365*H365,2)</f>
        <v>0</v>
      </c>
      <c r="K365" s="261" t="s">
        <v>156</v>
      </c>
      <c r="L365" s="266"/>
      <c r="M365" s="267" t="s">
        <v>1</v>
      </c>
      <c r="N365" s="268" t="s">
        <v>45</v>
      </c>
      <c r="O365" s="91"/>
      <c r="P365" s="228">
        <f>O365*H365</f>
        <v>0</v>
      </c>
      <c r="Q365" s="228">
        <v>0.00051</v>
      </c>
      <c r="R365" s="228">
        <f>Q365*H365</f>
        <v>0.0002754</v>
      </c>
      <c r="S365" s="228">
        <v>0</v>
      </c>
      <c r="T365" s="229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0" t="s">
        <v>346</v>
      </c>
      <c r="AT365" s="230" t="s">
        <v>343</v>
      </c>
      <c r="AU365" s="230" t="s">
        <v>90</v>
      </c>
      <c r="AY365" s="17" t="s">
        <v>150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7" t="s">
        <v>88</v>
      </c>
      <c r="BK365" s="231">
        <f>ROUND(I365*H365,2)</f>
        <v>0</v>
      </c>
      <c r="BL365" s="17" t="s">
        <v>211</v>
      </c>
      <c r="BM365" s="230" t="s">
        <v>781</v>
      </c>
    </row>
    <row r="366" spans="1:51" s="13" customFormat="1" ht="12">
      <c r="A366" s="13"/>
      <c r="B366" s="237"/>
      <c r="C366" s="238"/>
      <c r="D366" s="239" t="s">
        <v>161</v>
      </c>
      <c r="E366" s="240" t="s">
        <v>1</v>
      </c>
      <c r="F366" s="241" t="s">
        <v>782</v>
      </c>
      <c r="G366" s="238"/>
      <c r="H366" s="242">
        <v>54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161</v>
      </c>
      <c r="AU366" s="248" t="s">
        <v>90</v>
      </c>
      <c r="AV366" s="13" t="s">
        <v>90</v>
      </c>
      <c r="AW366" s="13" t="s">
        <v>33</v>
      </c>
      <c r="AX366" s="13" t="s">
        <v>88</v>
      </c>
      <c r="AY366" s="248" t="s">
        <v>150</v>
      </c>
    </row>
    <row r="367" spans="1:51" s="13" customFormat="1" ht="12">
      <c r="A367" s="13"/>
      <c r="B367" s="237"/>
      <c r="C367" s="238"/>
      <c r="D367" s="239" t="s">
        <v>161</v>
      </c>
      <c r="E367" s="238"/>
      <c r="F367" s="241" t="s">
        <v>783</v>
      </c>
      <c r="G367" s="238"/>
      <c r="H367" s="242">
        <v>0.54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161</v>
      </c>
      <c r="AU367" s="248" t="s">
        <v>90</v>
      </c>
      <c r="AV367" s="13" t="s">
        <v>90</v>
      </c>
      <c r="AW367" s="13" t="s">
        <v>4</v>
      </c>
      <c r="AX367" s="13" t="s">
        <v>88</v>
      </c>
      <c r="AY367" s="248" t="s">
        <v>150</v>
      </c>
    </row>
    <row r="368" spans="1:65" s="2" customFormat="1" ht="24.15" customHeight="1">
      <c r="A368" s="38"/>
      <c r="B368" s="39"/>
      <c r="C368" s="259" t="s">
        <v>784</v>
      </c>
      <c r="D368" s="259" t="s">
        <v>343</v>
      </c>
      <c r="E368" s="260" t="s">
        <v>785</v>
      </c>
      <c r="F368" s="261" t="s">
        <v>786</v>
      </c>
      <c r="G368" s="262" t="s">
        <v>780</v>
      </c>
      <c r="H368" s="263">
        <v>2.088</v>
      </c>
      <c r="I368" s="264"/>
      <c r="J368" s="265">
        <f>ROUND(I368*H368,2)</f>
        <v>0</v>
      </c>
      <c r="K368" s="261" t="s">
        <v>156</v>
      </c>
      <c r="L368" s="266"/>
      <c r="M368" s="267" t="s">
        <v>1</v>
      </c>
      <c r="N368" s="268" t="s">
        <v>45</v>
      </c>
      <c r="O368" s="91"/>
      <c r="P368" s="228">
        <f>O368*H368</f>
        <v>0</v>
      </c>
      <c r="Q368" s="228">
        <v>0.00042</v>
      </c>
      <c r="R368" s="228">
        <f>Q368*H368</f>
        <v>0.0008769600000000001</v>
      </c>
      <c r="S368" s="228">
        <v>0</v>
      </c>
      <c r="T368" s="229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0" t="s">
        <v>346</v>
      </c>
      <c r="AT368" s="230" t="s">
        <v>343</v>
      </c>
      <c r="AU368" s="230" t="s">
        <v>90</v>
      </c>
      <c r="AY368" s="17" t="s">
        <v>150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7" t="s">
        <v>88</v>
      </c>
      <c r="BK368" s="231">
        <f>ROUND(I368*H368,2)</f>
        <v>0</v>
      </c>
      <c r="BL368" s="17" t="s">
        <v>211</v>
      </c>
      <c r="BM368" s="230" t="s">
        <v>787</v>
      </c>
    </row>
    <row r="369" spans="1:51" s="13" customFormat="1" ht="12">
      <c r="A369" s="13"/>
      <c r="B369" s="237"/>
      <c r="C369" s="238"/>
      <c r="D369" s="239" t="s">
        <v>161</v>
      </c>
      <c r="E369" s="240" t="s">
        <v>1</v>
      </c>
      <c r="F369" s="241" t="s">
        <v>788</v>
      </c>
      <c r="G369" s="238"/>
      <c r="H369" s="242">
        <v>208.8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8" t="s">
        <v>161</v>
      </c>
      <c r="AU369" s="248" t="s">
        <v>90</v>
      </c>
      <c r="AV369" s="13" t="s">
        <v>90</v>
      </c>
      <c r="AW369" s="13" t="s">
        <v>33</v>
      </c>
      <c r="AX369" s="13" t="s">
        <v>88</v>
      </c>
      <c r="AY369" s="248" t="s">
        <v>150</v>
      </c>
    </row>
    <row r="370" spans="1:51" s="13" customFormat="1" ht="12">
      <c r="A370" s="13"/>
      <c r="B370" s="237"/>
      <c r="C370" s="238"/>
      <c r="D370" s="239" t="s">
        <v>161</v>
      </c>
      <c r="E370" s="238"/>
      <c r="F370" s="241" t="s">
        <v>789</v>
      </c>
      <c r="G370" s="238"/>
      <c r="H370" s="242">
        <v>2.088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161</v>
      </c>
      <c r="AU370" s="248" t="s">
        <v>90</v>
      </c>
      <c r="AV370" s="13" t="s">
        <v>90</v>
      </c>
      <c r="AW370" s="13" t="s">
        <v>4</v>
      </c>
      <c r="AX370" s="13" t="s">
        <v>88</v>
      </c>
      <c r="AY370" s="248" t="s">
        <v>150</v>
      </c>
    </row>
    <row r="371" spans="1:63" s="12" customFormat="1" ht="22.8" customHeight="1">
      <c r="A371" s="12"/>
      <c r="B371" s="203"/>
      <c r="C371" s="204"/>
      <c r="D371" s="205" t="s">
        <v>79</v>
      </c>
      <c r="E371" s="217" t="s">
        <v>266</v>
      </c>
      <c r="F371" s="217" t="s">
        <v>267</v>
      </c>
      <c r="G371" s="204"/>
      <c r="H371" s="204"/>
      <c r="I371" s="207"/>
      <c r="J371" s="218">
        <f>BK371</f>
        <v>0</v>
      </c>
      <c r="K371" s="204"/>
      <c r="L371" s="209"/>
      <c r="M371" s="210"/>
      <c r="N371" s="211"/>
      <c r="O371" s="211"/>
      <c r="P371" s="212">
        <f>SUM(P372:P379)</f>
        <v>0</v>
      </c>
      <c r="Q371" s="211"/>
      <c r="R371" s="212">
        <f>SUM(R372:R379)</f>
        <v>3.8201354427805003</v>
      </c>
      <c r="S371" s="211"/>
      <c r="T371" s="213">
        <f>SUM(T372:T379)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4" t="s">
        <v>90</v>
      </c>
      <c r="AT371" s="215" t="s">
        <v>79</v>
      </c>
      <c r="AU371" s="215" t="s">
        <v>88</v>
      </c>
      <c r="AY371" s="214" t="s">
        <v>150</v>
      </c>
      <c r="BK371" s="216">
        <f>SUM(BK372:BK379)</f>
        <v>0</v>
      </c>
    </row>
    <row r="372" spans="1:65" s="2" customFormat="1" ht="16.5" customHeight="1">
      <c r="A372" s="38"/>
      <c r="B372" s="39"/>
      <c r="C372" s="219" t="s">
        <v>790</v>
      </c>
      <c r="D372" s="219" t="s">
        <v>153</v>
      </c>
      <c r="E372" s="220" t="s">
        <v>791</v>
      </c>
      <c r="F372" s="221" t="s">
        <v>792</v>
      </c>
      <c r="G372" s="222" t="s">
        <v>167</v>
      </c>
      <c r="H372" s="223">
        <v>63.24</v>
      </c>
      <c r="I372" s="224"/>
      <c r="J372" s="225">
        <f>ROUND(I372*H372,2)</f>
        <v>0</v>
      </c>
      <c r="K372" s="221" t="s">
        <v>156</v>
      </c>
      <c r="L372" s="44"/>
      <c r="M372" s="226" t="s">
        <v>1</v>
      </c>
      <c r="N372" s="227" t="s">
        <v>45</v>
      </c>
      <c r="O372" s="91"/>
      <c r="P372" s="228">
        <f>O372*H372</f>
        <v>0</v>
      </c>
      <c r="Q372" s="228">
        <v>0.000124</v>
      </c>
      <c r="R372" s="228">
        <f>Q372*H372</f>
        <v>0.007841760000000001</v>
      </c>
      <c r="S372" s="228">
        <v>0</v>
      </c>
      <c r="T372" s="229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0" t="s">
        <v>211</v>
      </c>
      <c r="AT372" s="230" t="s">
        <v>153</v>
      </c>
      <c r="AU372" s="230" t="s">
        <v>90</v>
      </c>
      <c r="AY372" s="17" t="s">
        <v>150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7" t="s">
        <v>88</v>
      </c>
      <c r="BK372" s="231">
        <f>ROUND(I372*H372,2)</f>
        <v>0</v>
      </c>
      <c r="BL372" s="17" t="s">
        <v>211</v>
      </c>
      <c r="BM372" s="230" t="s">
        <v>793</v>
      </c>
    </row>
    <row r="373" spans="1:47" s="2" customFormat="1" ht="12">
      <c r="A373" s="38"/>
      <c r="B373" s="39"/>
      <c r="C373" s="40"/>
      <c r="D373" s="232" t="s">
        <v>159</v>
      </c>
      <c r="E373" s="40"/>
      <c r="F373" s="233" t="s">
        <v>794</v>
      </c>
      <c r="G373" s="40"/>
      <c r="H373" s="40"/>
      <c r="I373" s="234"/>
      <c r="J373" s="40"/>
      <c r="K373" s="40"/>
      <c r="L373" s="44"/>
      <c r="M373" s="235"/>
      <c r="N373" s="236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159</v>
      </c>
      <c r="AU373" s="17" t="s">
        <v>90</v>
      </c>
    </row>
    <row r="374" spans="1:51" s="13" customFormat="1" ht="12">
      <c r="A374" s="13"/>
      <c r="B374" s="237"/>
      <c r="C374" s="238"/>
      <c r="D374" s="239" t="s">
        <v>161</v>
      </c>
      <c r="E374" s="240" t="s">
        <v>1</v>
      </c>
      <c r="F374" s="241" t="s">
        <v>795</v>
      </c>
      <c r="G374" s="238"/>
      <c r="H374" s="242">
        <v>63.24</v>
      </c>
      <c r="I374" s="243"/>
      <c r="J374" s="238"/>
      <c r="K374" s="238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161</v>
      </c>
      <c r="AU374" s="248" t="s">
        <v>90</v>
      </c>
      <c r="AV374" s="13" t="s">
        <v>90</v>
      </c>
      <c r="AW374" s="13" t="s">
        <v>33</v>
      </c>
      <c r="AX374" s="13" t="s">
        <v>88</v>
      </c>
      <c r="AY374" s="248" t="s">
        <v>150</v>
      </c>
    </row>
    <row r="375" spans="1:65" s="2" customFormat="1" ht="24.15" customHeight="1">
      <c r="A375" s="38"/>
      <c r="B375" s="39"/>
      <c r="C375" s="219" t="s">
        <v>796</v>
      </c>
      <c r="D375" s="219" t="s">
        <v>153</v>
      </c>
      <c r="E375" s="220" t="s">
        <v>797</v>
      </c>
      <c r="F375" s="221" t="s">
        <v>798</v>
      </c>
      <c r="G375" s="222" t="s">
        <v>102</v>
      </c>
      <c r="H375" s="223">
        <v>174.145</v>
      </c>
      <c r="I375" s="224"/>
      <c r="J375" s="225">
        <f>ROUND(I375*H375,2)</f>
        <v>0</v>
      </c>
      <c r="K375" s="221" t="s">
        <v>156</v>
      </c>
      <c r="L375" s="44"/>
      <c r="M375" s="226" t="s">
        <v>1</v>
      </c>
      <c r="N375" s="227" t="s">
        <v>45</v>
      </c>
      <c r="O375" s="91"/>
      <c r="P375" s="228">
        <f>O375*H375</f>
        <v>0</v>
      </c>
      <c r="Q375" s="228">
        <v>0.0218914909</v>
      </c>
      <c r="R375" s="228">
        <f>Q375*H375</f>
        <v>3.8122936827805005</v>
      </c>
      <c r="S375" s="228">
        <v>0</v>
      </c>
      <c r="T375" s="22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0" t="s">
        <v>211</v>
      </c>
      <c r="AT375" s="230" t="s">
        <v>153</v>
      </c>
      <c r="AU375" s="230" t="s">
        <v>90</v>
      </c>
      <c r="AY375" s="17" t="s">
        <v>150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7" t="s">
        <v>88</v>
      </c>
      <c r="BK375" s="231">
        <f>ROUND(I375*H375,2)</f>
        <v>0</v>
      </c>
      <c r="BL375" s="17" t="s">
        <v>211</v>
      </c>
      <c r="BM375" s="230" t="s">
        <v>799</v>
      </c>
    </row>
    <row r="376" spans="1:47" s="2" customFormat="1" ht="12">
      <c r="A376" s="38"/>
      <c r="B376" s="39"/>
      <c r="C376" s="40"/>
      <c r="D376" s="232" t="s">
        <v>159</v>
      </c>
      <c r="E376" s="40"/>
      <c r="F376" s="233" t="s">
        <v>800</v>
      </c>
      <c r="G376" s="40"/>
      <c r="H376" s="40"/>
      <c r="I376" s="234"/>
      <c r="J376" s="40"/>
      <c r="K376" s="40"/>
      <c r="L376" s="44"/>
      <c r="M376" s="235"/>
      <c r="N376" s="236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159</v>
      </c>
      <c r="AU376" s="17" t="s">
        <v>90</v>
      </c>
    </row>
    <row r="377" spans="1:51" s="13" customFormat="1" ht="12">
      <c r="A377" s="13"/>
      <c r="B377" s="237"/>
      <c r="C377" s="238"/>
      <c r="D377" s="239" t="s">
        <v>161</v>
      </c>
      <c r="E377" s="240" t="s">
        <v>1</v>
      </c>
      <c r="F377" s="241" t="s">
        <v>399</v>
      </c>
      <c r="G377" s="238"/>
      <c r="H377" s="242">
        <v>174.145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161</v>
      </c>
      <c r="AU377" s="248" t="s">
        <v>90</v>
      </c>
      <c r="AV377" s="13" t="s">
        <v>90</v>
      </c>
      <c r="AW377" s="13" t="s">
        <v>33</v>
      </c>
      <c r="AX377" s="13" t="s">
        <v>88</v>
      </c>
      <c r="AY377" s="248" t="s">
        <v>150</v>
      </c>
    </row>
    <row r="378" spans="1:65" s="2" customFormat="1" ht="24.15" customHeight="1">
      <c r="A378" s="38"/>
      <c r="B378" s="39"/>
      <c r="C378" s="219" t="s">
        <v>801</v>
      </c>
      <c r="D378" s="219" t="s">
        <v>153</v>
      </c>
      <c r="E378" s="220" t="s">
        <v>802</v>
      </c>
      <c r="F378" s="221" t="s">
        <v>803</v>
      </c>
      <c r="G378" s="222" t="s">
        <v>172</v>
      </c>
      <c r="H378" s="223">
        <v>3.82</v>
      </c>
      <c r="I378" s="224"/>
      <c r="J378" s="225">
        <f>ROUND(I378*H378,2)</f>
        <v>0</v>
      </c>
      <c r="K378" s="221" t="s">
        <v>156</v>
      </c>
      <c r="L378" s="44"/>
      <c r="M378" s="226" t="s">
        <v>1</v>
      </c>
      <c r="N378" s="227" t="s">
        <v>45</v>
      </c>
      <c r="O378" s="91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0" t="s">
        <v>211</v>
      </c>
      <c r="AT378" s="230" t="s">
        <v>153</v>
      </c>
      <c r="AU378" s="230" t="s">
        <v>90</v>
      </c>
      <c r="AY378" s="17" t="s">
        <v>150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7" t="s">
        <v>88</v>
      </c>
      <c r="BK378" s="231">
        <f>ROUND(I378*H378,2)</f>
        <v>0</v>
      </c>
      <c r="BL378" s="17" t="s">
        <v>211</v>
      </c>
      <c r="BM378" s="230" t="s">
        <v>804</v>
      </c>
    </row>
    <row r="379" spans="1:47" s="2" customFormat="1" ht="12">
      <c r="A379" s="38"/>
      <c r="B379" s="39"/>
      <c r="C379" s="40"/>
      <c r="D379" s="232" t="s">
        <v>159</v>
      </c>
      <c r="E379" s="40"/>
      <c r="F379" s="233" t="s">
        <v>805</v>
      </c>
      <c r="G379" s="40"/>
      <c r="H379" s="40"/>
      <c r="I379" s="234"/>
      <c r="J379" s="40"/>
      <c r="K379" s="40"/>
      <c r="L379" s="44"/>
      <c r="M379" s="235"/>
      <c r="N379" s="236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159</v>
      </c>
      <c r="AU379" s="17" t="s">
        <v>90</v>
      </c>
    </row>
    <row r="380" spans="1:63" s="12" customFormat="1" ht="22.8" customHeight="1">
      <c r="A380" s="12"/>
      <c r="B380" s="203"/>
      <c r="C380" s="204"/>
      <c r="D380" s="205" t="s">
        <v>79</v>
      </c>
      <c r="E380" s="217" t="s">
        <v>273</v>
      </c>
      <c r="F380" s="217" t="s">
        <v>274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SUM(P381:P399)</f>
        <v>0</v>
      </c>
      <c r="Q380" s="211"/>
      <c r="R380" s="212">
        <f>SUM(R381:R399)</f>
        <v>0.175694554</v>
      </c>
      <c r="S380" s="211"/>
      <c r="T380" s="213">
        <f>SUM(T381:T399)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90</v>
      </c>
      <c r="AT380" s="215" t="s">
        <v>79</v>
      </c>
      <c r="AU380" s="215" t="s">
        <v>88</v>
      </c>
      <c r="AY380" s="214" t="s">
        <v>150</v>
      </c>
      <c r="BK380" s="216">
        <f>SUM(BK381:BK399)</f>
        <v>0</v>
      </c>
    </row>
    <row r="381" spans="1:65" s="2" customFormat="1" ht="16.5" customHeight="1">
      <c r="A381" s="38"/>
      <c r="B381" s="39"/>
      <c r="C381" s="219" t="s">
        <v>806</v>
      </c>
      <c r="D381" s="219" t="s">
        <v>153</v>
      </c>
      <c r="E381" s="220" t="s">
        <v>807</v>
      </c>
      <c r="F381" s="221" t="s">
        <v>808</v>
      </c>
      <c r="G381" s="222" t="s">
        <v>167</v>
      </c>
      <c r="H381" s="223">
        <v>26.6</v>
      </c>
      <c r="I381" s="224"/>
      <c r="J381" s="225">
        <f>ROUND(I381*H381,2)</f>
        <v>0</v>
      </c>
      <c r="K381" s="221" t="s">
        <v>1</v>
      </c>
      <c r="L381" s="44"/>
      <c r="M381" s="226" t="s">
        <v>1</v>
      </c>
      <c r="N381" s="227" t="s">
        <v>45</v>
      </c>
      <c r="O381" s="91"/>
      <c r="P381" s="228">
        <f>O381*H381</f>
        <v>0</v>
      </c>
      <c r="Q381" s="228">
        <v>3.1E-05</v>
      </c>
      <c r="R381" s="228">
        <f>Q381*H381</f>
        <v>0.0008246000000000001</v>
      </c>
      <c r="S381" s="228">
        <v>0</v>
      </c>
      <c r="T381" s="22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0" t="s">
        <v>211</v>
      </c>
      <c r="AT381" s="230" t="s">
        <v>153</v>
      </c>
      <c r="AU381" s="230" t="s">
        <v>90</v>
      </c>
      <c r="AY381" s="17" t="s">
        <v>150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7" t="s">
        <v>88</v>
      </c>
      <c r="BK381" s="231">
        <f>ROUND(I381*H381,2)</f>
        <v>0</v>
      </c>
      <c r="BL381" s="17" t="s">
        <v>211</v>
      </c>
      <c r="BM381" s="230" t="s">
        <v>809</v>
      </c>
    </row>
    <row r="382" spans="1:51" s="13" customFormat="1" ht="12">
      <c r="A382" s="13"/>
      <c r="B382" s="237"/>
      <c r="C382" s="238"/>
      <c r="D382" s="239" t="s">
        <v>161</v>
      </c>
      <c r="E382" s="240" t="s">
        <v>1</v>
      </c>
      <c r="F382" s="241" t="s">
        <v>810</v>
      </c>
      <c r="G382" s="238"/>
      <c r="H382" s="242">
        <v>26.6</v>
      </c>
      <c r="I382" s="243"/>
      <c r="J382" s="238"/>
      <c r="K382" s="238"/>
      <c r="L382" s="244"/>
      <c r="M382" s="245"/>
      <c r="N382" s="246"/>
      <c r="O382" s="246"/>
      <c r="P382" s="246"/>
      <c r="Q382" s="246"/>
      <c r="R382" s="246"/>
      <c r="S382" s="246"/>
      <c r="T382" s="24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8" t="s">
        <v>161</v>
      </c>
      <c r="AU382" s="248" t="s">
        <v>90</v>
      </c>
      <c r="AV382" s="13" t="s">
        <v>90</v>
      </c>
      <c r="AW382" s="13" t="s">
        <v>33</v>
      </c>
      <c r="AX382" s="13" t="s">
        <v>88</v>
      </c>
      <c r="AY382" s="248" t="s">
        <v>150</v>
      </c>
    </row>
    <row r="383" spans="1:65" s="2" customFormat="1" ht="16.5" customHeight="1">
      <c r="A383" s="38"/>
      <c r="B383" s="39"/>
      <c r="C383" s="219" t="s">
        <v>811</v>
      </c>
      <c r="D383" s="219" t="s">
        <v>153</v>
      </c>
      <c r="E383" s="220" t="s">
        <v>812</v>
      </c>
      <c r="F383" s="221" t="s">
        <v>813</v>
      </c>
      <c r="G383" s="222" t="s">
        <v>167</v>
      </c>
      <c r="H383" s="223">
        <v>3.9</v>
      </c>
      <c r="I383" s="224"/>
      <c r="J383" s="225">
        <f>ROUND(I383*H383,2)</f>
        <v>0</v>
      </c>
      <c r="K383" s="221" t="s">
        <v>1</v>
      </c>
      <c r="L383" s="44"/>
      <c r="M383" s="226" t="s">
        <v>1</v>
      </c>
      <c r="N383" s="227" t="s">
        <v>45</v>
      </c>
      <c r="O383" s="91"/>
      <c r="P383" s="228">
        <f>O383*H383</f>
        <v>0</v>
      </c>
      <c r="Q383" s="228">
        <v>5.766E-05</v>
      </c>
      <c r="R383" s="228">
        <f>Q383*H383</f>
        <v>0.000224874</v>
      </c>
      <c r="S383" s="228">
        <v>0</v>
      </c>
      <c r="T383" s="22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0" t="s">
        <v>211</v>
      </c>
      <c r="AT383" s="230" t="s">
        <v>153</v>
      </c>
      <c r="AU383" s="230" t="s">
        <v>90</v>
      </c>
      <c r="AY383" s="17" t="s">
        <v>150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7" t="s">
        <v>88</v>
      </c>
      <c r="BK383" s="231">
        <f>ROUND(I383*H383,2)</f>
        <v>0</v>
      </c>
      <c r="BL383" s="17" t="s">
        <v>211</v>
      </c>
      <c r="BM383" s="230" t="s">
        <v>814</v>
      </c>
    </row>
    <row r="384" spans="1:51" s="13" customFormat="1" ht="12">
      <c r="A384" s="13"/>
      <c r="B384" s="237"/>
      <c r="C384" s="238"/>
      <c r="D384" s="239" t="s">
        <v>161</v>
      </c>
      <c r="E384" s="240" t="s">
        <v>1</v>
      </c>
      <c r="F384" s="241" t="s">
        <v>815</v>
      </c>
      <c r="G384" s="238"/>
      <c r="H384" s="242">
        <v>3.9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161</v>
      </c>
      <c r="AU384" s="248" t="s">
        <v>90</v>
      </c>
      <c r="AV384" s="13" t="s">
        <v>90</v>
      </c>
      <c r="AW384" s="13" t="s">
        <v>33</v>
      </c>
      <c r="AX384" s="13" t="s">
        <v>88</v>
      </c>
      <c r="AY384" s="248" t="s">
        <v>150</v>
      </c>
    </row>
    <row r="385" spans="1:65" s="2" customFormat="1" ht="16.5" customHeight="1">
      <c r="A385" s="38"/>
      <c r="B385" s="39"/>
      <c r="C385" s="219" t="s">
        <v>816</v>
      </c>
      <c r="D385" s="219" t="s">
        <v>153</v>
      </c>
      <c r="E385" s="220" t="s">
        <v>817</v>
      </c>
      <c r="F385" s="221" t="s">
        <v>818</v>
      </c>
      <c r="G385" s="222" t="s">
        <v>167</v>
      </c>
      <c r="H385" s="223">
        <v>24</v>
      </c>
      <c r="I385" s="224"/>
      <c r="J385" s="225">
        <f>ROUND(I385*H385,2)</f>
        <v>0</v>
      </c>
      <c r="K385" s="221" t="s">
        <v>1</v>
      </c>
      <c r="L385" s="44"/>
      <c r="M385" s="226" t="s">
        <v>1</v>
      </c>
      <c r="N385" s="227" t="s">
        <v>45</v>
      </c>
      <c r="O385" s="91"/>
      <c r="P385" s="228">
        <f>O385*H385</f>
        <v>0</v>
      </c>
      <c r="Q385" s="228">
        <v>0.0007275</v>
      </c>
      <c r="R385" s="228">
        <f>Q385*H385</f>
        <v>0.01746</v>
      </c>
      <c r="S385" s="228">
        <v>0</v>
      </c>
      <c r="T385" s="22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0" t="s">
        <v>211</v>
      </c>
      <c r="AT385" s="230" t="s">
        <v>153</v>
      </c>
      <c r="AU385" s="230" t="s">
        <v>90</v>
      </c>
      <c r="AY385" s="17" t="s">
        <v>150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7" t="s">
        <v>88</v>
      </c>
      <c r="BK385" s="231">
        <f>ROUND(I385*H385,2)</f>
        <v>0</v>
      </c>
      <c r="BL385" s="17" t="s">
        <v>211</v>
      </c>
      <c r="BM385" s="230" t="s">
        <v>819</v>
      </c>
    </row>
    <row r="386" spans="1:51" s="13" customFormat="1" ht="12">
      <c r="A386" s="13"/>
      <c r="B386" s="237"/>
      <c r="C386" s="238"/>
      <c r="D386" s="239" t="s">
        <v>161</v>
      </c>
      <c r="E386" s="240" t="s">
        <v>1</v>
      </c>
      <c r="F386" s="241" t="s">
        <v>820</v>
      </c>
      <c r="G386" s="238"/>
      <c r="H386" s="242">
        <v>24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161</v>
      </c>
      <c r="AU386" s="248" t="s">
        <v>90</v>
      </c>
      <c r="AV386" s="13" t="s">
        <v>90</v>
      </c>
      <c r="AW386" s="13" t="s">
        <v>33</v>
      </c>
      <c r="AX386" s="13" t="s">
        <v>88</v>
      </c>
      <c r="AY386" s="248" t="s">
        <v>150</v>
      </c>
    </row>
    <row r="387" spans="1:65" s="2" customFormat="1" ht="24.15" customHeight="1">
      <c r="A387" s="38"/>
      <c r="B387" s="39"/>
      <c r="C387" s="219" t="s">
        <v>821</v>
      </c>
      <c r="D387" s="219" t="s">
        <v>153</v>
      </c>
      <c r="E387" s="220" t="s">
        <v>822</v>
      </c>
      <c r="F387" s="221" t="s">
        <v>823</v>
      </c>
      <c r="G387" s="222" t="s">
        <v>167</v>
      </c>
      <c r="H387" s="223">
        <v>24</v>
      </c>
      <c r="I387" s="224"/>
      <c r="J387" s="225">
        <f>ROUND(I387*H387,2)</f>
        <v>0</v>
      </c>
      <c r="K387" s="221" t="s">
        <v>1</v>
      </c>
      <c r="L387" s="44"/>
      <c r="M387" s="226" t="s">
        <v>1</v>
      </c>
      <c r="N387" s="227" t="s">
        <v>45</v>
      </c>
      <c r="O387" s="91"/>
      <c r="P387" s="228">
        <f>O387*H387</f>
        <v>0</v>
      </c>
      <c r="Q387" s="228">
        <v>0.0018</v>
      </c>
      <c r="R387" s="228">
        <f>Q387*H387</f>
        <v>0.0432</v>
      </c>
      <c r="S387" s="228">
        <v>0</v>
      </c>
      <c r="T387" s="22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0" t="s">
        <v>211</v>
      </c>
      <c r="AT387" s="230" t="s">
        <v>153</v>
      </c>
      <c r="AU387" s="230" t="s">
        <v>90</v>
      </c>
      <c r="AY387" s="17" t="s">
        <v>150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7" t="s">
        <v>88</v>
      </c>
      <c r="BK387" s="231">
        <f>ROUND(I387*H387,2)</f>
        <v>0</v>
      </c>
      <c r="BL387" s="17" t="s">
        <v>211</v>
      </c>
      <c r="BM387" s="230" t="s">
        <v>824</v>
      </c>
    </row>
    <row r="388" spans="1:51" s="13" customFormat="1" ht="12">
      <c r="A388" s="13"/>
      <c r="B388" s="237"/>
      <c r="C388" s="238"/>
      <c r="D388" s="239" t="s">
        <v>161</v>
      </c>
      <c r="E388" s="240" t="s">
        <v>1</v>
      </c>
      <c r="F388" s="241" t="s">
        <v>825</v>
      </c>
      <c r="G388" s="238"/>
      <c r="H388" s="242">
        <v>24</v>
      </c>
      <c r="I388" s="243"/>
      <c r="J388" s="238"/>
      <c r="K388" s="238"/>
      <c r="L388" s="244"/>
      <c r="M388" s="245"/>
      <c r="N388" s="246"/>
      <c r="O388" s="246"/>
      <c r="P388" s="246"/>
      <c r="Q388" s="246"/>
      <c r="R388" s="246"/>
      <c r="S388" s="246"/>
      <c r="T388" s="24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8" t="s">
        <v>161</v>
      </c>
      <c r="AU388" s="248" t="s">
        <v>90</v>
      </c>
      <c r="AV388" s="13" t="s">
        <v>90</v>
      </c>
      <c r="AW388" s="13" t="s">
        <v>33</v>
      </c>
      <c r="AX388" s="13" t="s">
        <v>88</v>
      </c>
      <c r="AY388" s="248" t="s">
        <v>150</v>
      </c>
    </row>
    <row r="389" spans="1:65" s="2" customFormat="1" ht="33" customHeight="1">
      <c r="A389" s="38"/>
      <c r="B389" s="39"/>
      <c r="C389" s="219" t="s">
        <v>826</v>
      </c>
      <c r="D389" s="219" t="s">
        <v>153</v>
      </c>
      <c r="E389" s="220" t="s">
        <v>827</v>
      </c>
      <c r="F389" s="221" t="s">
        <v>828</v>
      </c>
      <c r="G389" s="222" t="s">
        <v>167</v>
      </c>
      <c r="H389" s="223">
        <v>7</v>
      </c>
      <c r="I389" s="224"/>
      <c r="J389" s="225">
        <f>ROUND(I389*H389,2)</f>
        <v>0</v>
      </c>
      <c r="K389" s="221" t="s">
        <v>156</v>
      </c>
      <c r="L389" s="44"/>
      <c r="M389" s="226" t="s">
        <v>1</v>
      </c>
      <c r="N389" s="227" t="s">
        <v>45</v>
      </c>
      <c r="O389" s="91"/>
      <c r="P389" s="228">
        <f>O389*H389</f>
        <v>0</v>
      </c>
      <c r="Q389" s="228">
        <v>0.0028</v>
      </c>
      <c r="R389" s="228">
        <f>Q389*H389</f>
        <v>0.0196</v>
      </c>
      <c r="S389" s="228">
        <v>0</v>
      </c>
      <c r="T389" s="229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0" t="s">
        <v>211</v>
      </c>
      <c r="AT389" s="230" t="s">
        <v>153</v>
      </c>
      <c r="AU389" s="230" t="s">
        <v>90</v>
      </c>
      <c r="AY389" s="17" t="s">
        <v>150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7" t="s">
        <v>88</v>
      </c>
      <c r="BK389" s="231">
        <f>ROUND(I389*H389,2)</f>
        <v>0</v>
      </c>
      <c r="BL389" s="17" t="s">
        <v>211</v>
      </c>
      <c r="BM389" s="230" t="s">
        <v>829</v>
      </c>
    </row>
    <row r="390" spans="1:47" s="2" customFormat="1" ht="12">
      <c r="A390" s="38"/>
      <c r="B390" s="39"/>
      <c r="C390" s="40"/>
      <c r="D390" s="232" t="s">
        <v>159</v>
      </c>
      <c r="E390" s="40"/>
      <c r="F390" s="233" t="s">
        <v>830</v>
      </c>
      <c r="G390" s="40"/>
      <c r="H390" s="40"/>
      <c r="I390" s="234"/>
      <c r="J390" s="40"/>
      <c r="K390" s="40"/>
      <c r="L390" s="44"/>
      <c r="M390" s="235"/>
      <c r="N390" s="236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159</v>
      </c>
      <c r="AU390" s="17" t="s">
        <v>90</v>
      </c>
    </row>
    <row r="391" spans="1:51" s="13" customFormat="1" ht="12">
      <c r="A391" s="13"/>
      <c r="B391" s="237"/>
      <c r="C391" s="238"/>
      <c r="D391" s="239" t="s">
        <v>161</v>
      </c>
      <c r="E391" s="240" t="s">
        <v>1</v>
      </c>
      <c r="F391" s="241" t="s">
        <v>831</v>
      </c>
      <c r="G391" s="238"/>
      <c r="H391" s="242">
        <v>7</v>
      </c>
      <c r="I391" s="243"/>
      <c r="J391" s="238"/>
      <c r="K391" s="238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161</v>
      </c>
      <c r="AU391" s="248" t="s">
        <v>90</v>
      </c>
      <c r="AV391" s="13" t="s">
        <v>90</v>
      </c>
      <c r="AW391" s="13" t="s">
        <v>33</v>
      </c>
      <c r="AX391" s="13" t="s">
        <v>88</v>
      </c>
      <c r="AY391" s="248" t="s">
        <v>150</v>
      </c>
    </row>
    <row r="392" spans="1:65" s="2" customFormat="1" ht="21.75" customHeight="1">
      <c r="A392" s="38"/>
      <c r="B392" s="39"/>
      <c r="C392" s="219" t="s">
        <v>832</v>
      </c>
      <c r="D392" s="219" t="s">
        <v>153</v>
      </c>
      <c r="E392" s="220" t="s">
        <v>833</v>
      </c>
      <c r="F392" s="221" t="s">
        <v>834</v>
      </c>
      <c r="G392" s="222" t="s">
        <v>167</v>
      </c>
      <c r="H392" s="223">
        <v>24</v>
      </c>
      <c r="I392" s="224"/>
      <c r="J392" s="225">
        <f>ROUND(I392*H392,2)</f>
        <v>0</v>
      </c>
      <c r="K392" s="221" t="s">
        <v>156</v>
      </c>
      <c r="L392" s="44"/>
      <c r="M392" s="226" t="s">
        <v>1</v>
      </c>
      <c r="N392" s="227" t="s">
        <v>45</v>
      </c>
      <c r="O392" s="91"/>
      <c r="P392" s="228">
        <f>O392*H392</f>
        <v>0</v>
      </c>
      <c r="Q392" s="228">
        <v>0.00322125</v>
      </c>
      <c r="R392" s="228">
        <f>Q392*H392</f>
        <v>0.07731</v>
      </c>
      <c r="S392" s="228">
        <v>0</v>
      </c>
      <c r="T392" s="22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0" t="s">
        <v>211</v>
      </c>
      <c r="AT392" s="230" t="s">
        <v>153</v>
      </c>
      <c r="AU392" s="230" t="s">
        <v>90</v>
      </c>
      <c r="AY392" s="17" t="s">
        <v>150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7" t="s">
        <v>88</v>
      </c>
      <c r="BK392" s="231">
        <f>ROUND(I392*H392,2)</f>
        <v>0</v>
      </c>
      <c r="BL392" s="17" t="s">
        <v>211</v>
      </c>
      <c r="BM392" s="230" t="s">
        <v>835</v>
      </c>
    </row>
    <row r="393" spans="1:47" s="2" customFormat="1" ht="12">
      <c r="A393" s="38"/>
      <c r="B393" s="39"/>
      <c r="C393" s="40"/>
      <c r="D393" s="232" t="s">
        <v>159</v>
      </c>
      <c r="E393" s="40"/>
      <c r="F393" s="233" t="s">
        <v>836</v>
      </c>
      <c r="G393" s="40"/>
      <c r="H393" s="40"/>
      <c r="I393" s="234"/>
      <c r="J393" s="40"/>
      <c r="K393" s="40"/>
      <c r="L393" s="44"/>
      <c r="M393" s="235"/>
      <c r="N393" s="236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159</v>
      </c>
      <c r="AU393" s="17" t="s">
        <v>90</v>
      </c>
    </row>
    <row r="394" spans="1:51" s="13" customFormat="1" ht="12">
      <c r="A394" s="13"/>
      <c r="B394" s="237"/>
      <c r="C394" s="238"/>
      <c r="D394" s="239" t="s">
        <v>161</v>
      </c>
      <c r="E394" s="240" t="s">
        <v>1</v>
      </c>
      <c r="F394" s="241" t="s">
        <v>837</v>
      </c>
      <c r="G394" s="238"/>
      <c r="H394" s="242">
        <v>24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8" t="s">
        <v>161</v>
      </c>
      <c r="AU394" s="248" t="s">
        <v>90</v>
      </c>
      <c r="AV394" s="13" t="s">
        <v>90</v>
      </c>
      <c r="AW394" s="13" t="s">
        <v>33</v>
      </c>
      <c r="AX394" s="13" t="s">
        <v>88</v>
      </c>
      <c r="AY394" s="248" t="s">
        <v>150</v>
      </c>
    </row>
    <row r="395" spans="1:65" s="2" customFormat="1" ht="24.15" customHeight="1">
      <c r="A395" s="38"/>
      <c r="B395" s="39"/>
      <c r="C395" s="219" t="s">
        <v>838</v>
      </c>
      <c r="D395" s="219" t="s">
        <v>153</v>
      </c>
      <c r="E395" s="220" t="s">
        <v>839</v>
      </c>
      <c r="F395" s="221" t="s">
        <v>840</v>
      </c>
      <c r="G395" s="222" t="s">
        <v>167</v>
      </c>
      <c r="H395" s="223">
        <v>6.04</v>
      </c>
      <c r="I395" s="224"/>
      <c r="J395" s="225">
        <f>ROUND(I395*H395,2)</f>
        <v>0</v>
      </c>
      <c r="K395" s="221" t="s">
        <v>156</v>
      </c>
      <c r="L395" s="44"/>
      <c r="M395" s="226" t="s">
        <v>1</v>
      </c>
      <c r="N395" s="227" t="s">
        <v>45</v>
      </c>
      <c r="O395" s="91"/>
      <c r="P395" s="228">
        <f>O395*H395</f>
        <v>0</v>
      </c>
      <c r="Q395" s="228">
        <v>0.002827</v>
      </c>
      <c r="R395" s="228">
        <f>Q395*H395</f>
        <v>0.01707508</v>
      </c>
      <c r="S395" s="228">
        <v>0</v>
      </c>
      <c r="T395" s="229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0" t="s">
        <v>211</v>
      </c>
      <c r="AT395" s="230" t="s">
        <v>153</v>
      </c>
      <c r="AU395" s="230" t="s">
        <v>90</v>
      </c>
      <c r="AY395" s="17" t="s">
        <v>150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7" t="s">
        <v>88</v>
      </c>
      <c r="BK395" s="231">
        <f>ROUND(I395*H395,2)</f>
        <v>0</v>
      </c>
      <c r="BL395" s="17" t="s">
        <v>211</v>
      </c>
      <c r="BM395" s="230" t="s">
        <v>841</v>
      </c>
    </row>
    <row r="396" spans="1:47" s="2" customFormat="1" ht="12">
      <c r="A396" s="38"/>
      <c r="B396" s="39"/>
      <c r="C396" s="40"/>
      <c r="D396" s="232" t="s">
        <v>159</v>
      </c>
      <c r="E396" s="40"/>
      <c r="F396" s="233" t="s">
        <v>842</v>
      </c>
      <c r="G396" s="40"/>
      <c r="H396" s="40"/>
      <c r="I396" s="234"/>
      <c r="J396" s="40"/>
      <c r="K396" s="40"/>
      <c r="L396" s="44"/>
      <c r="M396" s="235"/>
      <c r="N396" s="236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159</v>
      </c>
      <c r="AU396" s="17" t="s">
        <v>90</v>
      </c>
    </row>
    <row r="397" spans="1:51" s="13" customFormat="1" ht="12">
      <c r="A397" s="13"/>
      <c r="B397" s="237"/>
      <c r="C397" s="238"/>
      <c r="D397" s="239" t="s">
        <v>161</v>
      </c>
      <c r="E397" s="240" t="s">
        <v>1</v>
      </c>
      <c r="F397" s="241" t="s">
        <v>843</v>
      </c>
      <c r="G397" s="238"/>
      <c r="H397" s="242">
        <v>6.04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161</v>
      </c>
      <c r="AU397" s="248" t="s">
        <v>90</v>
      </c>
      <c r="AV397" s="13" t="s">
        <v>90</v>
      </c>
      <c r="AW397" s="13" t="s">
        <v>33</v>
      </c>
      <c r="AX397" s="13" t="s">
        <v>88</v>
      </c>
      <c r="AY397" s="248" t="s">
        <v>150</v>
      </c>
    </row>
    <row r="398" spans="1:65" s="2" customFormat="1" ht="24.15" customHeight="1">
      <c r="A398" s="38"/>
      <c r="B398" s="39"/>
      <c r="C398" s="219" t="s">
        <v>844</v>
      </c>
      <c r="D398" s="219" t="s">
        <v>153</v>
      </c>
      <c r="E398" s="220" t="s">
        <v>845</v>
      </c>
      <c r="F398" s="221" t="s">
        <v>846</v>
      </c>
      <c r="G398" s="222" t="s">
        <v>172</v>
      </c>
      <c r="H398" s="223">
        <v>0.176</v>
      </c>
      <c r="I398" s="224"/>
      <c r="J398" s="225">
        <f>ROUND(I398*H398,2)</f>
        <v>0</v>
      </c>
      <c r="K398" s="221" t="s">
        <v>156</v>
      </c>
      <c r="L398" s="44"/>
      <c r="M398" s="226" t="s">
        <v>1</v>
      </c>
      <c r="N398" s="227" t="s">
        <v>45</v>
      </c>
      <c r="O398" s="91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0" t="s">
        <v>211</v>
      </c>
      <c r="AT398" s="230" t="s">
        <v>153</v>
      </c>
      <c r="AU398" s="230" t="s">
        <v>90</v>
      </c>
      <c r="AY398" s="17" t="s">
        <v>150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7" t="s">
        <v>88</v>
      </c>
      <c r="BK398" s="231">
        <f>ROUND(I398*H398,2)</f>
        <v>0</v>
      </c>
      <c r="BL398" s="17" t="s">
        <v>211</v>
      </c>
      <c r="BM398" s="230" t="s">
        <v>847</v>
      </c>
    </row>
    <row r="399" spans="1:47" s="2" customFormat="1" ht="12">
      <c r="A399" s="38"/>
      <c r="B399" s="39"/>
      <c r="C399" s="40"/>
      <c r="D399" s="232" t="s">
        <v>159</v>
      </c>
      <c r="E399" s="40"/>
      <c r="F399" s="233" t="s">
        <v>848</v>
      </c>
      <c r="G399" s="40"/>
      <c r="H399" s="40"/>
      <c r="I399" s="234"/>
      <c r="J399" s="40"/>
      <c r="K399" s="40"/>
      <c r="L399" s="44"/>
      <c r="M399" s="235"/>
      <c r="N399" s="236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159</v>
      </c>
      <c r="AU399" s="17" t="s">
        <v>90</v>
      </c>
    </row>
    <row r="400" spans="1:63" s="12" customFormat="1" ht="22.8" customHeight="1">
      <c r="A400" s="12"/>
      <c r="B400" s="203"/>
      <c r="C400" s="204"/>
      <c r="D400" s="205" t="s">
        <v>79</v>
      </c>
      <c r="E400" s="217" t="s">
        <v>309</v>
      </c>
      <c r="F400" s="217" t="s">
        <v>310</v>
      </c>
      <c r="G400" s="204"/>
      <c r="H400" s="204"/>
      <c r="I400" s="207"/>
      <c r="J400" s="218">
        <f>BK400</f>
        <v>0</v>
      </c>
      <c r="K400" s="204"/>
      <c r="L400" s="209"/>
      <c r="M400" s="210"/>
      <c r="N400" s="211"/>
      <c r="O400" s="211"/>
      <c r="P400" s="212">
        <f>SUM(P401:P463)</f>
        <v>0</v>
      </c>
      <c r="Q400" s="211"/>
      <c r="R400" s="212">
        <f>SUM(R401:R463)</f>
        <v>10.085669654999998</v>
      </c>
      <c r="S400" s="211"/>
      <c r="T400" s="213">
        <f>SUM(T401:T463)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4" t="s">
        <v>90</v>
      </c>
      <c r="AT400" s="215" t="s">
        <v>79</v>
      </c>
      <c r="AU400" s="215" t="s">
        <v>88</v>
      </c>
      <c r="AY400" s="214" t="s">
        <v>150</v>
      </c>
      <c r="BK400" s="216">
        <f>SUM(BK401:BK463)</f>
        <v>0</v>
      </c>
    </row>
    <row r="401" spans="1:65" s="2" customFormat="1" ht="24.15" customHeight="1">
      <c r="A401" s="38"/>
      <c r="B401" s="39"/>
      <c r="C401" s="219" t="s">
        <v>849</v>
      </c>
      <c r="D401" s="219" t="s">
        <v>153</v>
      </c>
      <c r="E401" s="220" t="s">
        <v>850</v>
      </c>
      <c r="F401" s="221" t="s">
        <v>851</v>
      </c>
      <c r="G401" s="222" t="s">
        <v>102</v>
      </c>
      <c r="H401" s="223">
        <v>199.538</v>
      </c>
      <c r="I401" s="224"/>
      <c r="J401" s="225">
        <f>ROUND(I401*H401,2)</f>
        <v>0</v>
      </c>
      <c r="K401" s="221" t="s">
        <v>156</v>
      </c>
      <c r="L401" s="44"/>
      <c r="M401" s="226" t="s">
        <v>1</v>
      </c>
      <c r="N401" s="227" t="s">
        <v>45</v>
      </c>
      <c r="O401" s="91"/>
      <c r="P401" s="228">
        <f>O401*H401</f>
        <v>0</v>
      </c>
      <c r="Q401" s="228">
        <v>0</v>
      </c>
      <c r="R401" s="228">
        <f>Q401*H401</f>
        <v>0</v>
      </c>
      <c r="S401" s="228">
        <v>0</v>
      </c>
      <c r="T401" s="229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0" t="s">
        <v>211</v>
      </c>
      <c r="AT401" s="230" t="s">
        <v>153</v>
      </c>
      <c r="AU401" s="230" t="s">
        <v>90</v>
      </c>
      <c r="AY401" s="17" t="s">
        <v>150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7" t="s">
        <v>88</v>
      </c>
      <c r="BK401" s="231">
        <f>ROUND(I401*H401,2)</f>
        <v>0</v>
      </c>
      <c r="BL401" s="17" t="s">
        <v>211</v>
      </c>
      <c r="BM401" s="230" t="s">
        <v>852</v>
      </c>
    </row>
    <row r="402" spans="1:47" s="2" customFormat="1" ht="12">
      <c r="A402" s="38"/>
      <c r="B402" s="39"/>
      <c r="C402" s="40"/>
      <c r="D402" s="232" t="s">
        <v>159</v>
      </c>
      <c r="E402" s="40"/>
      <c r="F402" s="233" t="s">
        <v>853</v>
      </c>
      <c r="G402" s="40"/>
      <c r="H402" s="40"/>
      <c r="I402" s="234"/>
      <c r="J402" s="40"/>
      <c r="K402" s="40"/>
      <c r="L402" s="44"/>
      <c r="M402" s="235"/>
      <c r="N402" s="236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159</v>
      </c>
      <c r="AU402" s="17" t="s">
        <v>90</v>
      </c>
    </row>
    <row r="403" spans="1:65" s="2" customFormat="1" ht="24.15" customHeight="1">
      <c r="A403" s="38"/>
      <c r="B403" s="39"/>
      <c r="C403" s="259" t="s">
        <v>854</v>
      </c>
      <c r="D403" s="259" t="s">
        <v>343</v>
      </c>
      <c r="E403" s="260" t="s">
        <v>855</v>
      </c>
      <c r="F403" s="261" t="s">
        <v>856</v>
      </c>
      <c r="G403" s="262" t="s">
        <v>244</v>
      </c>
      <c r="H403" s="263">
        <v>2384.074</v>
      </c>
      <c r="I403" s="264"/>
      <c r="J403" s="265">
        <f>ROUND(I403*H403,2)</f>
        <v>0</v>
      </c>
      <c r="K403" s="261" t="s">
        <v>1</v>
      </c>
      <c r="L403" s="266"/>
      <c r="M403" s="267" t="s">
        <v>1</v>
      </c>
      <c r="N403" s="268" t="s">
        <v>45</v>
      </c>
      <c r="O403" s="91"/>
      <c r="P403" s="228">
        <f>O403*H403</f>
        <v>0</v>
      </c>
      <c r="Q403" s="228">
        <v>0.0029</v>
      </c>
      <c r="R403" s="228">
        <f>Q403*H403</f>
        <v>6.913814599999999</v>
      </c>
      <c r="S403" s="228">
        <v>0</v>
      </c>
      <c r="T403" s="229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0" t="s">
        <v>346</v>
      </c>
      <c r="AT403" s="230" t="s">
        <v>343</v>
      </c>
      <c r="AU403" s="230" t="s">
        <v>90</v>
      </c>
      <c r="AY403" s="17" t="s">
        <v>150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7" t="s">
        <v>88</v>
      </c>
      <c r="BK403" s="231">
        <f>ROUND(I403*H403,2)</f>
        <v>0</v>
      </c>
      <c r="BL403" s="17" t="s">
        <v>211</v>
      </c>
      <c r="BM403" s="230" t="s">
        <v>857</v>
      </c>
    </row>
    <row r="404" spans="1:51" s="13" customFormat="1" ht="12">
      <c r="A404" s="13"/>
      <c r="B404" s="237"/>
      <c r="C404" s="238"/>
      <c r="D404" s="239" t="s">
        <v>161</v>
      </c>
      <c r="E404" s="240" t="s">
        <v>1</v>
      </c>
      <c r="F404" s="241" t="s">
        <v>858</v>
      </c>
      <c r="G404" s="238"/>
      <c r="H404" s="242">
        <v>159.63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8" t="s">
        <v>161</v>
      </c>
      <c r="AU404" s="248" t="s">
        <v>90</v>
      </c>
      <c r="AV404" s="13" t="s">
        <v>90</v>
      </c>
      <c r="AW404" s="13" t="s">
        <v>33</v>
      </c>
      <c r="AX404" s="13" t="s">
        <v>88</v>
      </c>
      <c r="AY404" s="248" t="s">
        <v>150</v>
      </c>
    </row>
    <row r="405" spans="1:51" s="13" customFormat="1" ht="12">
      <c r="A405" s="13"/>
      <c r="B405" s="237"/>
      <c r="C405" s="238"/>
      <c r="D405" s="239" t="s">
        <v>161</v>
      </c>
      <c r="E405" s="238"/>
      <c r="F405" s="241" t="s">
        <v>859</v>
      </c>
      <c r="G405" s="238"/>
      <c r="H405" s="242">
        <v>2384.074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161</v>
      </c>
      <c r="AU405" s="248" t="s">
        <v>90</v>
      </c>
      <c r="AV405" s="13" t="s">
        <v>90</v>
      </c>
      <c r="AW405" s="13" t="s">
        <v>4</v>
      </c>
      <c r="AX405" s="13" t="s">
        <v>88</v>
      </c>
      <c r="AY405" s="248" t="s">
        <v>150</v>
      </c>
    </row>
    <row r="406" spans="1:65" s="2" customFormat="1" ht="24.15" customHeight="1">
      <c r="A406" s="38"/>
      <c r="B406" s="39"/>
      <c r="C406" s="259" t="s">
        <v>860</v>
      </c>
      <c r="D406" s="259" t="s">
        <v>343</v>
      </c>
      <c r="E406" s="260" t="s">
        <v>861</v>
      </c>
      <c r="F406" s="261" t="s">
        <v>862</v>
      </c>
      <c r="G406" s="262" t="s">
        <v>244</v>
      </c>
      <c r="H406" s="263">
        <v>596.026</v>
      </c>
      <c r="I406" s="264"/>
      <c r="J406" s="265">
        <f>ROUND(I406*H406,2)</f>
        <v>0</v>
      </c>
      <c r="K406" s="261" t="s">
        <v>1</v>
      </c>
      <c r="L406" s="266"/>
      <c r="M406" s="267" t="s">
        <v>1</v>
      </c>
      <c r="N406" s="268" t="s">
        <v>45</v>
      </c>
      <c r="O406" s="91"/>
      <c r="P406" s="228">
        <f>O406*H406</f>
        <v>0</v>
      </c>
      <c r="Q406" s="228">
        <v>0.0029</v>
      </c>
      <c r="R406" s="228">
        <f>Q406*H406</f>
        <v>1.7284753999999998</v>
      </c>
      <c r="S406" s="228">
        <v>0</v>
      </c>
      <c r="T406" s="22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0" t="s">
        <v>346</v>
      </c>
      <c r="AT406" s="230" t="s">
        <v>343</v>
      </c>
      <c r="AU406" s="230" t="s">
        <v>90</v>
      </c>
      <c r="AY406" s="17" t="s">
        <v>150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7" t="s">
        <v>88</v>
      </c>
      <c r="BK406" s="231">
        <f>ROUND(I406*H406,2)</f>
        <v>0</v>
      </c>
      <c r="BL406" s="17" t="s">
        <v>211</v>
      </c>
      <c r="BM406" s="230" t="s">
        <v>863</v>
      </c>
    </row>
    <row r="407" spans="1:51" s="13" customFormat="1" ht="12">
      <c r="A407" s="13"/>
      <c r="B407" s="237"/>
      <c r="C407" s="238"/>
      <c r="D407" s="239" t="s">
        <v>161</v>
      </c>
      <c r="E407" s="240" t="s">
        <v>1</v>
      </c>
      <c r="F407" s="241" t="s">
        <v>864</v>
      </c>
      <c r="G407" s="238"/>
      <c r="H407" s="242">
        <v>39.908</v>
      </c>
      <c r="I407" s="243"/>
      <c r="J407" s="238"/>
      <c r="K407" s="238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161</v>
      </c>
      <c r="AU407" s="248" t="s">
        <v>90</v>
      </c>
      <c r="AV407" s="13" t="s">
        <v>90</v>
      </c>
      <c r="AW407" s="13" t="s">
        <v>33</v>
      </c>
      <c r="AX407" s="13" t="s">
        <v>88</v>
      </c>
      <c r="AY407" s="248" t="s">
        <v>150</v>
      </c>
    </row>
    <row r="408" spans="1:51" s="13" customFormat="1" ht="12">
      <c r="A408" s="13"/>
      <c r="B408" s="237"/>
      <c r="C408" s="238"/>
      <c r="D408" s="239" t="s">
        <v>161</v>
      </c>
      <c r="E408" s="238"/>
      <c r="F408" s="241" t="s">
        <v>865</v>
      </c>
      <c r="G408" s="238"/>
      <c r="H408" s="242">
        <v>596.026</v>
      </c>
      <c r="I408" s="243"/>
      <c r="J408" s="238"/>
      <c r="K408" s="238"/>
      <c r="L408" s="244"/>
      <c r="M408" s="245"/>
      <c r="N408" s="246"/>
      <c r="O408" s="246"/>
      <c r="P408" s="246"/>
      <c r="Q408" s="246"/>
      <c r="R408" s="246"/>
      <c r="S408" s="246"/>
      <c r="T408" s="24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8" t="s">
        <v>161</v>
      </c>
      <c r="AU408" s="248" t="s">
        <v>90</v>
      </c>
      <c r="AV408" s="13" t="s">
        <v>90</v>
      </c>
      <c r="AW408" s="13" t="s">
        <v>4</v>
      </c>
      <c r="AX408" s="13" t="s">
        <v>88</v>
      </c>
      <c r="AY408" s="248" t="s">
        <v>150</v>
      </c>
    </row>
    <row r="409" spans="1:65" s="2" customFormat="1" ht="16.5" customHeight="1">
      <c r="A409" s="38"/>
      <c r="B409" s="39"/>
      <c r="C409" s="219" t="s">
        <v>866</v>
      </c>
      <c r="D409" s="219" t="s">
        <v>153</v>
      </c>
      <c r="E409" s="220" t="s">
        <v>867</v>
      </c>
      <c r="F409" s="221" t="s">
        <v>868</v>
      </c>
      <c r="G409" s="222" t="s">
        <v>167</v>
      </c>
      <c r="H409" s="223">
        <v>53.34</v>
      </c>
      <c r="I409" s="224"/>
      <c r="J409" s="225">
        <f>ROUND(I409*H409,2)</f>
        <v>0</v>
      </c>
      <c r="K409" s="221" t="s">
        <v>156</v>
      </c>
      <c r="L409" s="44"/>
      <c r="M409" s="226" t="s">
        <v>1</v>
      </c>
      <c r="N409" s="227" t="s">
        <v>45</v>
      </c>
      <c r="O409" s="91"/>
      <c r="P409" s="228">
        <f>O409*H409</f>
        <v>0</v>
      </c>
      <c r="Q409" s="228">
        <v>8E-06</v>
      </c>
      <c r="R409" s="228">
        <f>Q409*H409</f>
        <v>0.00042672</v>
      </c>
      <c r="S409" s="228">
        <v>0</v>
      </c>
      <c r="T409" s="22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0" t="s">
        <v>211</v>
      </c>
      <c r="AT409" s="230" t="s">
        <v>153</v>
      </c>
      <c r="AU409" s="230" t="s">
        <v>90</v>
      </c>
      <c r="AY409" s="17" t="s">
        <v>150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7" t="s">
        <v>88</v>
      </c>
      <c r="BK409" s="231">
        <f>ROUND(I409*H409,2)</f>
        <v>0</v>
      </c>
      <c r="BL409" s="17" t="s">
        <v>211</v>
      </c>
      <c r="BM409" s="230" t="s">
        <v>869</v>
      </c>
    </row>
    <row r="410" spans="1:47" s="2" customFormat="1" ht="12">
      <c r="A410" s="38"/>
      <c r="B410" s="39"/>
      <c r="C410" s="40"/>
      <c r="D410" s="232" t="s">
        <v>159</v>
      </c>
      <c r="E410" s="40"/>
      <c r="F410" s="233" t="s">
        <v>870</v>
      </c>
      <c r="G410" s="40"/>
      <c r="H410" s="40"/>
      <c r="I410" s="234"/>
      <c r="J410" s="40"/>
      <c r="K410" s="40"/>
      <c r="L410" s="44"/>
      <c r="M410" s="235"/>
      <c r="N410" s="236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159</v>
      </c>
      <c r="AU410" s="17" t="s">
        <v>90</v>
      </c>
    </row>
    <row r="411" spans="1:51" s="13" customFormat="1" ht="12">
      <c r="A411" s="13"/>
      <c r="B411" s="237"/>
      <c r="C411" s="238"/>
      <c r="D411" s="239" t="s">
        <v>161</v>
      </c>
      <c r="E411" s="240" t="s">
        <v>1</v>
      </c>
      <c r="F411" s="241" t="s">
        <v>871</v>
      </c>
      <c r="G411" s="238"/>
      <c r="H411" s="242">
        <v>53.34</v>
      </c>
      <c r="I411" s="243"/>
      <c r="J411" s="238"/>
      <c r="K411" s="238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161</v>
      </c>
      <c r="AU411" s="248" t="s">
        <v>90</v>
      </c>
      <c r="AV411" s="13" t="s">
        <v>90</v>
      </c>
      <c r="AW411" s="13" t="s">
        <v>33</v>
      </c>
      <c r="AX411" s="13" t="s">
        <v>88</v>
      </c>
      <c r="AY411" s="248" t="s">
        <v>150</v>
      </c>
    </row>
    <row r="412" spans="1:65" s="2" customFormat="1" ht="16.5" customHeight="1">
      <c r="A412" s="38"/>
      <c r="B412" s="39"/>
      <c r="C412" s="259" t="s">
        <v>872</v>
      </c>
      <c r="D412" s="259" t="s">
        <v>343</v>
      </c>
      <c r="E412" s="260" t="s">
        <v>873</v>
      </c>
      <c r="F412" s="261" t="s">
        <v>874</v>
      </c>
      <c r="G412" s="262" t="s">
        <v>167</v>
      </c>
      <c r="H412" s="263">
        <v>53.34</v>
      </c>
      <c r="I412" s="264"/>
      <c r="J412" s="265">
        <f>ROUND(I412*H412,2)</f>
        <v>0</v>
      </c>
      <c r="K412" s="261" t="s">
        <v>1</v>
      </c>
      <c r="L412" s="266"/>
      <c r="M412" s="267" t="s">
        <v>1</v>
      </c>
      <c r="N412" s="268" t="s">
        <v>45</v>
      </c>
      <c r="O412" s="91"/>
      <c r="P412" s="228">
        <f>O412*H412</f>
        <v>0</v>
      </c>
      <c r="Q412" s="228">
        <v>0.0001</v>
      </c>
      <c r="R412" s="228">
        <f>Q412*H412</f>
        <v>0.005334</v>
      </c>
      <c r="S412" s="228">
        <v>0</v>
      </c>
      <c r="T412" s="229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0" t="s">
        <v>346</v>
      </c>
      <c r="AT412" s="230" t="s">
        <v>343</v>
      </c>
      <c r="AU412" s="230" t="s">
        <v>90</v>
      </c>
      <c r="AY412" s="17" t="s">
        <v>150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7" t="s">
        <v>88</v>
      </c>
      <c r="BK412" s="231">
        <f>ROUND(I412*H412,2)</f>
        <v>0</v>
      </c>
      <c r="BL412" s="17" t="s">
        <v>211</v>
      </c>
      <c r="BM412" s="230" t="s">
        <v>875</v>
      </c>
    </row>
    <row r="413" spans="1:65" s="2" customFormat="1" ht="24.15" customHeight="1">
      <c r="A413" s="38"/>
      <c r="B413" s="39"/>
      <c r="C413" s="219" t="s">
        <v>876</v>
      </c>
      <c r="D413" s="219" t="s">
        <v>153</v>
      </c>
      <c r="E413" s="220" t="s">
        <v>877</v>
      </c>
      <c r="F413" s="221" t="s">
        <v>878</v>
      </c>
      <c r="G413" s="222" t="s">
        <v>167</v>
      </c>
      <c r="H413" s="223">
        <v>23.75</v>
      </c>
      <c r="I413" s="224"/>
      <c r="J413" s="225">
        <f>ROUND(I413*H413,2)</f>
        <v>0</v>
      </c>
      <c r="K413" s="221" t="s">
        <v>156</v>
      </c>
      <c r="L413" s="44"/>
      <c r="M413" s="226" t="s">
        <v>1</v>
      </c>
      <c r="N413" s="227" t="s">
        <v>45</v>
      </c>
      <c r="O413" s="91"/>
      <c r="P413" s="228">
        <f>O413*H413</f>
        <v>0</v>
      </c>
      <c r="Q413" s="228">
        <v>0.0012465</v>
      </c>
      <c r="R413" s="228">
        <f>Q413*H413</f>
        <v>0.029604375</v>
      </c>
      <c r="S413" s="228">
        <v>0</v>
      </c>
      <c r="T413" s="229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0" t="s">
        <v>211</v>
      </c>
      <c r="AT413" s="230" t="s">
        <v>153</v>
      </c>
      <c r="AU413" s="230" t="s">
        <v>90</v>
      </c>
      <c r="AY413" s="17" t="s">
        <v>150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7" t="s">
        <v>88</v>
      </c>
      <c r="BK413" s="231">
        <f>ROUND(I413*H413,2)</f>
        <v>0</v>
      </c>
      <c r="BL413" s="17" t="s">
        <v>211</v>
      </c>
      <c r="BM413" s="230" t="s">
        <v>879</v>
      </c>
    </row>
    <row r="414" spans="1:47" s="2" customFormat="1" ht="12">
      <c r="A414" s="38"/>
      <c r="B414" s="39"/>
      <c r="C414" s="40"/>
      <c r="D414" s="232" t="s">
        <v>159</v>
      </c>
      <c r="E414" s="40"/>
      <c r="F414" s="233" t="s">
        <v>880</v>
      </c>
      <c r="G414" s="40"/>
      <c r="H414" s="40"/>
      <c r="I414" s="234"/>
      <c r="J414" s="40"/>
      <c r="K414" s="40"/>
      <c r="L414" s="44"/>
      <c r="M414" s="235"/>
      <c r="N414" s="236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159</v>
      </c>
      <c r="AU414" s="17" t="s">
        <v>90</v>
      </c>
    </row>
    <row r="415" spans="1:51" s="13" customFormat="1" ht="12">
      <c r="A415" s="13"/>
      <c r="B415" s="237"/>
      <c r="C415" s="238"/>
      <c r="D415" s="239" t="s">
        <v>161</v>
      </c>
      <c r="E415" s="240" t="s">
        <v>1</v>
      </c>
      <c r="F415" s="241" t="s">
        <v>365</v>
      </c>
      <c r="G415" s="238"/>
      <c r="H415" s="242">
        <v>23.75</v>
      </c>
      <c r="I415" s="243"/>
      <c r="J415" s="238"/>
      <c r="K415" s="238"/>
      <c r="L415" s="244"/>
      <c r="M415" s="245"/>
      <c r="N415" s="246"/>
      <c r="O415" s="246"/>
      <c r="P415" s="246"/>
      <c r="Q415" s="246"/>
      <c r="R415" s="246"/>
      <c r="S415" s="246"/>
      <c r="T415" s="24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8" t="s">
        <v>161</v>
      </c>
      <c r="AU415" s="248" t="s">
        <v>90</v>
      </c>
      <c r="AV415" s="13" t="s">
        <v>90</v>
      </c>
      <c r="AW415" s="13" t="s">
        <v>33</v>
      </c>
      <c r="AX415" s="13" t="s">
        <v>88</v>
      </c>
      <c r="AY415" s="248" t="s">
        <v>150</v>
      </c>
    </row>
    <row r="416" spans="1:65" s="2" customFormat="1" ht="16.5" customHeight="1">
      <c r="A416" s="38"/>
      <c r="B416" s="39"/>
      <c r="C416" s="259" t="s">
        <v>881</v>
      </c>
      <c r="D416" s="259" t="s">
        <v>343</v>
      </c>
      <c r="E416" s="260" t="s">
        <v>882</v>
      </c>
      <c r="F416" s="261" t="s">
        <v>883</v>
      </c>
      <c r="G416" s="262" t="s">
        <v>244</v>
      </c>
      <c r="H416" s="263">
        <v>73.388</v>
      </c>
      <c r="I416" s="264"/>
      <c r="J416" s="265">
        <f>ROUND(I416*H416,2)</f>
        <v>0</v>
      </c>
      <c r="K416" s="261" t="s">
        <v>156</v>
      </c>
      <c r="L416" s="266"/>
      <c r="M416" s="267" t="s">
        <v>1</v>
      </c>
      <c r="N416" s="268" t="s">
        <v>45</v>
      </c>
      <c r="O416" s="91"/>
      <c r="P416" s="228">
        <f>O416*H416</f>
        <v>0</v>
      </c>
      <c r="Q416" s="228">
        <v>0.0032</v>
      </c>
      <c r="R416" s="228">
        <f>Q416*H416</f>
        <v>0.23484160000000004</v>
      </c>
      <c r="S416" s="228">
        <v>0</v>
      </c>
      <c r="T416" s="229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0" t="s">
        <v>346</v>
      </c>
      <c r="AT416" s="230" t="s">
        <v>343</v>
      </c>
      <c r="AU416" s="230" t="s">
        <v>90</v>
      </c>
      <c r="AY416" s="17" t="s">
        <v>150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7" t="s">
        <v>88</v>
      </c>
      <c r="BK416" s="231">
        <f>ROUND(I416*H416,2)</f>
        <v>0</v>
      </c>
      <c r="BL416" s="17" t="s">
        <v>211</v>
      </c>
      <c r="BM416" s="230" t="s">
        <v>884</v>
      </c>
    </row>
    <row r="417" spans="1:51" s="13" customFormat="1" ht="12">
      <c r="A417" s="13"/>
      <c r="B417" s="237"/>
      <c r="C417" s="238"/>
      <c r="D417" s="239" t="s">
        <v>161</v>
      </c>
      <c r="E417" s="238"/>
      <c r="F417" s="241" t="s">
        <v>885</v>
      </c>
      <c r="G417" s="238"/>
      <c r="H417" s="242">
        <v>73.388</v>
      </c>
      <c r="I417" s="243"/>
      <c r="J417" s="238"/>
      <c r="K417" s="238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161</v>
      </c>
      <c r="AU417" s="248" t="s">
        <v>90</v>
      </c>
      <c r="AV417" s="13" t="s">
        <v>90</v>
      </c>
      <c r="AW417" s="13" t="s">
        <v>4</v>
      </c>
      <c r="AX417" s="13" t="s">
        <v>88</v>
      </c>
      <c r="AY417" s="248" t="s">
        <v>150</v>
      </c>
    </row>
    <row r="418" spans="1:65" s="2" customFormat="1" ht="24.15" customHeight="1">
      <c r="A418" s="38"/>
      <c r="B418" s="39"/>
      <c r="C418" s="259" t="s">
        <v>886</v>
      </c>
      <c r="D418" s="259" t="s">
        <v>343</v>
      </c>
      <c r="E418" s="260" t="s">
        <v>887</v>
      </c>
      <c r="F418" s="261" t="s">
        <v>888</v>
      </c>
      <c r="G418" s="262" t="s">
        <v>244</v>
      </c>
      <c r="H418" s="263">
        <v>220.163</v>
      </c>
      <c r="I418" s="264"/>
      <c r="J418" s="265">
        <f>ROUND(I418*H418,2)</f>
        <v>0</v>
      </c>
      <c r="K418" s="261" t="s">
        <v>156</v>
      </c>
      <c r="L418" s="266"/>
      <c r="M418" s="267" t="s">
        <v>1</v>
      </c>
      <c r="N418" s="268" t="s">
        <v>45</v>
      </c>
      <c r="O418" s="91"/>
      <c r="P418" s="228">
        <f>O418*H418</f>
        <v>0</v>
      </c>
      <c r="Q418" s="228">
        <v>0.0038</v>
      </c>
      <c r="R418" s="228">
        <f>Q418*H418</f>
        <v>0.8366194</v>
      </c>
      <c r="S418" s="228">
        <v>0</v>
      </c>
      <c r="T418" s="229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0" t="s">
        <v>346</v>
      </c>
      <c r="AT418" s="230" t="s">
        <v>343</v>
      </c>
      <c r="AU418" s="230" t="s">
        <v>90</v>
      </c>
      <c r="AY418" s="17" t="s">
        <v>150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7" t="s">
        <v>88</v>
      </c>
      <c r="BK418" s="231">
        <f>ROUND(I418*H418,2)</f>
        <v>0</v>
      </c>
      <c r="BL418" s="17" t="s">
        <v>211</v>
      </c>
      <c r="BM418" s="230" t="s">
        <v>889</v>
      </c>
    </row>
    <row r="419" spans="1:51" s="13" customFormat="1" ht="12">
      <c r="A419" s="13"/>
      <c r="B419" s="237"/>
      <c r="C419" s="238"/>
      <c r="D419" s="239" t="s">
        <v>161</v>
      </c>
      <c r="E419" s="238"/>
      <c r="F419" s="241" t="s">
        <v>890</v>
      </c>
      <c r="G419" s="238"/>
      <c r="H419" s="242">
        <v>220.163</v>
      </c>
      <c r="I419" s="243"/>
      <c r="J419" s="238"/>
      <c r="K419" s="238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161</v>
      </c>
      <c r="AU419" s="248" t="s">
        <v>90</v>
      </c>
      <c r="AV419" s="13" t="s">
        <v>90</v>
      </c>
      <c r="AW419" s="13" t="s">
        <v>4</v>
      </c>
      <c r="AX419" s="13" t="s">
        <v>88</v>
      </c>
      <c r="AY419" s="248" t="s">
        <v>150</v>
      </c>
    </row>
    <row r="420" spans="1:65" s="2" customFormat="1" ht="24.15" customHeight="1">
      <c r="A420" s="38"/>
      <c r="B420" s="39"/>
      <c r="C420" s="259" t="s">
        <v>891</v>
      </c>
      <c r="D420" s="259" t="s">
        <v>343</v>
      </c>
      <c r="E420" s="260" t="s">
        <v>892</v>
      </c>
      <c r="F420" s="261" t="s">
        <v>893</v>
      </c>
      <c r="G420" s="262" t="s">
        <v>244</v>
      </c>
      <c r="H420" s="263">
        <v>24</v>
      </c>
      <c r="I420" s="264"/>
      <c r="J420" s="265">
        <f>ROUND(I420*H420,2)</f>
        <v>0</v>
      </c>
      <c r="K420" s="261" t="s">
        <v>156</v>
      </c>
      <c r="L420" s="266"/>
      <c r="M420" s="267" t="s">
        <v>1</v>
      </c>
      <c r="N420" s="268" t="s">
        <v>45</v>
      </c>
      <c r="O420" s="91"/>
      <c r="P420" s="228">
        <f>O420*H420</f>
        <v>0</v>
      </c>
      <c r="Q420" s="228">
        <v>0.00015</v>
      </c>
      <c r="R420" s="228">
        <f>Q420*H420</f>
        <v>0.0036</v>
      </c>
      <c r="S420" s="228">
        <v>0</v>
      </c>
      <c r="T420" s="229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0" t="s">
        <v>346</v>
      </c>
      <c r="AT420" s="230" t="s">
        <v>343</v>
      </c>
      <c r="AU420" s="230" t="s">
        <v>90</v>
      </c>
      <c r="AY420" s="17" t="s">
        <v>150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7" t="s">
        <v>88</v>
      </c>
      <c r="BK420" s="231">
        <f>ROUND(I420*H420,2)</f>
        <v>0</v>
      </c>
      <c r="BL420" s="17" t="s">
        <v>211</v>
      </c>
      <c r="BM420" s="230" t="s">
        <v>894</v>
      </c>
    </row>
    <row r="421" spans="1:51" s="13" customFormat="1" ht="12">
      <c r="A421" s="13"/>
      <c r="B421" s="237"/>
      <c r="C421" s="238"/>
      <c r="D421" s="239" t="s">
        <v>161</v>
      </c>
      <c r="E421" s="240" t="s">
        <v>1</v>
      </c>
      <c r="F421" s="241" t="s">
        <v>895</v>
      </c>
      <c r="G421" s="238"/>
      <c r="H421" s="242">
        <v>24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8" t="s">
        <v>161</v>
      </c>
      <c r="AU421" s="248" t="s">
        <v>90</v>
      </c>
      <c r="AV421" s="13" t="s">
        <v>90</v>
      </c>
      <c r="AW421" s="13" t="s">
        <v>33</v>
      </c>
      <c r="AX421" s="13" t="s">
        <v>88</v>
      </c>
      <c r="AY421" s="248" t="s">
        <v>150</v>
      </c>
    </row>
    <row r="422" spans="1:65" s="2" customFormat="1" ht="24.15" customHeight="1">
      <c r="A422" s="38"/>
      <c r="B422" s="39"/>
      <c r="C422" s="219" t="s">
        <v>896</v>
      </c>
      <c r="D422" s="219" t="s">
        <v>153</v>
      </c>
      <c r="E422" s="220" t="s">
        <v>897</v>
      </c>
      <c r="F422" s="221" t="s">
        <v>898</v>
      </c>
      <c r="G422" s="222" t="s">
        <v>167</v>
      </c>
      <c r="H422" s="223">
        <v>23.14</v>
      </c>
      <c r="I422" s="224"/>
      <c r="J422" s="225">
        <f>ROUND(I422*H422,2)</f>
        <v>0</v>
      </c>
      <c r="K422" s="221" t="s">
        <v>156</v>
      </c>
      <c r="L422" s="44"/>
      <c r="M422" s="226" t="s">
        <v>1</v>
      </c>
      <c r="N422" s="227" t="s">
        <v>45</v>
      </c>
      <c r="O422" s="91"/>
      <c r="P422" s="228">
        <f>O422*H422</f>
        <v>0</v>
      </c>
      <c r="Q422" s="228">
        <v>0.000204</v>
      </c>
      <c r="R422" s="228">
        <f>Q422*H422</f>
        <v>0.00472056</v>
      </c>
      <c r="S422" s="228">
        <v>0</v>
      </c>
      <c r="T422" s="229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0" t="s">
        <v>211</v>
      </c>
      <c r="AT422" s="230" t="s">
        <v>153</v>
      </c>
      <c r="AU422" s="230" t="s">
        <v>90</v>
      </c>
      <c r="AY422" s="17" t="s">
        <v>150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7" t="s">
        <v>88</v>
      </c>
      <c r="BK422" s="231">
        <f>ROUND(I422*H422,2)</f>
        <v>0</v>
      </c>
      <c r="BL422" s="17" t="s">
        <v>211</v>
      </c>
      <c r="BM422" s="230" t="s">
        <v>899</v>
      </c>
    </row>
    <row r="423" spans="1:47" s="2" customFormat="1" ht="12">
      <c r="A423" s="38"/>
      <c r="B423" s="39"/>
      <c r="C423" s="40"/>
      <c r="D423" s="232" t="s">
        <v>159</v>
      </c>
      <c r="E423" s="40"/>
      <c r="F423" s="233" t="s">
        <v>900</v>
      </c>
      <c r="G423" s="40"/>
      <c r="H423" s="40"/>
      <c r="I423" s="234"/>
      <c r="J423" s="40"/>
      <c r="K423" s="40"/>
      <c r="L423" s="44"/>
      <c r="M423" s="235"/>
      <c r="N423" s="236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159</v>
      </c>
      <c r="AU423" s="17" t="s">
        <v>90</v>
      </c>
    </row>
    <row r="424" spans="1:51" s="13" customFormat="1" ht="12">
      <c r="A424" s="13"/>
      <c r="B424" s="237"/>
      <c r="C424" s="238"/>
      <c r="D424" s="239" t="s">
        <v>161</v>
      </c>
      <c r="E424" s="240" t="s">
        <v>1</v>
      </c>
      <c r="F424" s="241" t="s">
        <v>368</v>
      </c>
      <c r="G424" s="238"/>
      <c r="H424" s="242">
        <v>23.14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8" t="s">
        <v>161</v>
      </c>
      <c r="AU424" s="248" t="s">
        <v>90</v>
      </c>
      <c r="AV424" s="13" t="s">
        <v>90</v>
      </c>
      <c r="AW424" s="13" t="s">
        <v>33</v>
      </c>
      <c r="AX424" s="13" t="s">
        <v>88</v>
      </c>
      <c r="AY424" s="248" t="s">
        <v>150</v>
      </c>
    </row>
    <row r="425" spans="1:65" s="2" customFormat="1" ht="37.8" customHeight="1">
      <c r="A425" s="38"/>
      <c r="B425" s="39"/>
      <c r="C425" s="219" t="s">
        <v>901</v>
      </c>
      <c r="D425" s="219" t="s">
        <v>153</v>
      </c>
      <c r="E425" s="220" t="s">
        <v>902</v>
      </c>
      <c r="F425" s="221" t="s">
        <v>903</v>
      </c>
      <c r="G425" s="222" t="s">
        <v>244</v>
      </c>
      <c r="H425" s="223">
        <v>55.871</v>
      </c>
      <c r="I425" s="224"/>
      <c r="J425" s="225">
        <f>ROUND(I425*H425,2)</f>
        <v>0</v>
      </c>
      <c r="K425" s="221" t="s">
        <v>156</v>
      </c>
      <c r="L425" s="44"/>
      <c r="M425" s="226" t="s">
        <v>1</v>
      </c>
      <c r="N425" s="227" t="s">
        <v>45</v>
      </c>
      <c r="O425" s="91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0" t="s">
        <v>211</v>
      </c>
      <c r="AT425" s="230" t="s">
        <v>153</v>
      </c>
      <c r="AU425" s="230" t="s">
        <v>90</v>
      </c>
      <c r="AY425" s="17" t="s">
        <v>150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7" t="s">
        <v>88</v>
      </c>
      <c r="BK425" s="231">
        <f>ROUND(I425*H425,2)</f>
        <v>0</v>
      </c>
      <c r="BL425" s="17" t="s">
        <v>211</v>
      </c>
      <c r="BM425" s="230" t="s">
        <v>904</v>
      </c>
    </row>
    <row r="426" spans="1:47" s="2" customFormat="1" ht="12">
      <c r="A426" s="38"/>
      <c r="B426" s="39"/>
      <c r="C426" s="40"/>
      <c r="D426" s="232" t="s">
        <v>159</v>
      </c>
      <c r="E426" s="40"/>
      <c r="F426" s="233" t="s">
        <v>905</v>
      </c>
      <c r="G426" s="40"/>
      <c r="H426" s="40"/>
      <c r="I426" s="234"/>
      <c r="J426" s="40"/>
      <c r="K426" s="40"/>
      <c r="L426" s="44"/>
      <c r="M426" s="235"/>
      <c r="N426" s="236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159</v>
      </c>
      <c r="AU426" s="17" t="s">
        <v>90</v>
      </c>
    </row>
    <row r="427" spans="1:51" s="13" customFormat="1" ht="12">
      <c r="A427" s="13"/>
      <c r="B427" s="237"/>
      <c r="C427" s="238"/>
      <c r="D427" s="239" t="s">
        <v>161</v>
      </c>
      <c r="E427" s="240" t="s">
        <v>1</v>
      </c>
      <c r="F427" s="241" t="s">
        <v>906</v>
      </c>
      <c r="G427" s="238"/>
      <c r="H427" s="242">
        <v>55.871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8" t="s">
        <v>161</v>
      </c>
      <c r="AU427" s="248" t="s">
        <v>90</v>
      </c>
      <c r="AV427" s="13" t="s">
        <v>90</v>
      </c>
      <c r="AW427" s="13" t="s">
        <v>33</v>
      </c>
      <c r="AX427" s="13" t="s">
        <v>88</v>
      </c>
      <c r="AY427" s="248" t="s">
        <v>150</v>
      </c>
    </row>
    <row r="428" spans="1:65" s="2" customFormat="1" ht="24.15" customHeight="1">
      <c r="A428" s="38"/>
      <c r="B428" s="39"/>
      <c r="C428" s="259" t="s">
        <v>907</v>
      </c>
      <c r="D428" s="259" t="s">
        <v>343</v>
      </c>
      <c r="E428" s="260" t="s">
        <v>908</v>
      </c>
      <c r="F428" s="261" t="s">
        <v>909</v>
      </c>
      <c r="G428" s="262" t="s">
        <v>244</v>
      </c>
      <c r="H428" s="263">
        <v>46.038</v>
      </c>
      <c r="I428" s="264"/>
      <c r="J428" s="265">
        <f>ROUND(I428*H428,2)</f>
        <v>0</v>
      </c>
      <c r="K428" s="261" t="s">
        <v>1</v>
      </c>
      <c r="L428" s="266"/>
      <c r="M428" s="267" t="s">
        <v>1</v>
      </c>
      <c r="N428" s="268" t="s">
        <v>45</v>
      </c>
      <c r="O428" s="91"/>
      <c r="P428" s="228">
        <f>O428*H428</f>
        <v>0</v>
      </c>
      <c r="Q428" s="228">
        <v>0.0032</v>
      </c>
      <c r="R428" s="228">
        <f>Q428*H428</f>
        <v>0.1473216</v>
      </c>
      <c r="S428" s="228">
        <v>0</v>
      </c>
      <c r="T428" s="22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0" t="s">
        <v>346</v>
      </c>
      <c r="AT428" s="230" t="s">
        <v>343</v>
      </c>
      <c r="AU428" s="230" t="s">
        <v>90</v>
      </c>
      <c r="AY428" s="17" t="s">
        <v>150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7" t="s">
        <v>88</v>
      </c>
      <c r="BK428" s="231">
        <f>ROUND(I428*H428,2)</f>
        <v>0</v>
      </c>
      <c r="BL428" s="17" t="s">
        <v>211</v>
      </c>
      <c r="BM428" s="230" t="s">
        <v>910</v>
      </c>
    </row>
    <row r="429" spans="1:51" s="13" customFormat="1" ht="12">
      <c r="A429" s="13"/>
      <c r="B429" s="237"/>
      <c r="C429" s="238"/>
      <c r="D429" s="239" t="s">
        <v>161</v>
      </c>
      <c r="E429" s="240" t="s">
        <v>1</v>
      </c>
      <c r="F429" s="241" t="s">
        <v>911</v>
      </c>
      <c r="G429" s="238"/>
      <c r="H429" s="242">
        <v>44.697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161</v>
      </c>
      <c r="AU429" s="248" t="s">
        <v>90</v>
      </c>
      <c r="AV429" s="13" t="s">
        <v>90</v>
      </c>
      <c r="AW429" s="13" t="s">
        <v>33</v>
      </c>
      <c r="AX429" s="13" t="s">
        <v>88</v>
      </c>
      <c r="AY429" s="248" t="s">
        <v>150</v>
      </c>
    </row>
    <row r="430" spans="1:51" s="13" customFormat="1" ht="12">
      <c r="A430" s="13"/>
      <c r="B430" s="237"/>
      <c r="C430" s="238"/>
      <c r="D430" s="239" t="s">
        <v>161</v>
      </c>
      <c r="E430" s="238"/>
      <c r="F430" s="241" t="s">
        <v>912</v>
      </c>
      <c r="G430" s="238"/>
      <c r="H430" s="242">
        <v>46.038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161</v>
      </c>
      <c r="AU430" s="248" t="s">
        <v>90</v>
      </c>
      <c r="AV430" s="13" t="s">
        <v>90</v>
      </c>
      <c r="AW430" s="13" t="s">
        <v>4</v>
      </c>
      <c r="AX430" s="13" t="s">
        <v>88</v>
      </c>
      <c r="AY430" s="248" t="s">
        <v>150</v>
      </c>
    </row>
    <row r="431" spans="1:65" s="2" customFormat="1" ht="24.15" customHeight="1">
      <c r="A431" s="38"/>
      <c r="B431" s="39"/>
      <c r="C431" s="259" t="s">
        <v>913</v>
      </c>
      <c r="D431" s="259" t="s">
        <v>343</v>
      </c>
      <c r="E431" s="260" t="s">
        <v>914</v>
      </c>
      <c r="F431" s="261" t="s">
        <v>915</v>
      </c>
      <c r="G431" s="262" t="s">
        <v>244</v>
      </c>
      <c r="H431" s="263">
        <v>11.509</v>
      </c>
      <c r="I431" s="264"/>
      <c r="J431" s="265">
        <f>ROUND(I431*H431,2)</f>
        <v>0</v>
      </c>
      <c r="K431" s="261" t="s">
        <v>156</v>
      </c>
      <c r="L431" s="266"/>
      <c r="M431" s="267" t="s">
        <v>1</v>
      </c>
      <c r="N431" s="268" t="s">
        <v>45</v>
      </c>
      <c r="O431" s="91"/>
      <c r="P431" s="228">
        <f>O431*H431</f>
        <v>0</v>
      </c>
      <c r="Q431" s="228">
        <v>0.0032</v>
      </c>
      <c r="R431" s="228">
        <f>Q431*H431</f>
        <v>0.0368288</v>
      </c>
      <c r="S431" s="228">
        <v>0</v>
      </c>
      <c r="T431" s="229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0" t="s">
        <v>346</v>
      </c>
      <c r="AT431" s="230" t="s">
        <v>343</v>
      </c>
      <c r="AU431" s="230" t="s">
        <v>90</v>
      </c>
      <c r="AY431" s="17" t="s">
        <v>150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7" t="s">
        <v>88</v>
      </c>
      <c r="BK431" s="231">
        <f>ROUND(I431*H431,2)</f>
        <v>0</v>
      </c>
      <c r="BL431" s="17" t="s">
        <v>211</v>
      </c>
      <c r="BM431" s="230" t="s">
        <v>916</v>
      </c>
    </row>
    <row r="432" spans="1:51" s="13" customFormat="1" ht="12">
      <c r="A432" s="13"/>
      <c r="B432" s="237"/>
      <c r="C432" s="238"/>
      <c r="D432" s="239" t="s">
        <v>161</v>
      </c>
      <c r="E432" s="240" t="s">
        <v>1</v>
      </c>
      <c r="F432" s="241" t="s">
        <v>917</v>
      </c>
      <c r="G432" s="238"/>
      <c r="H432" s="242">
        <v>11.174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8" t="s">
        <v>161</v>
      </c>
      <c r="AU432" s="248" t="s">
        <v>90</v>
      </c>
      <c r="AV432" s="13" t="s">
        <v>90</v>
      </c>
      <c r="AW432" s="13" t="s">
        <v>33</v>
      </c>
      <c r="AX432" s="13" t="s">
        <v>88</v>
      </c>
      <c r="AY432" s="248" t="s">
        <v>150</v>
      </c>
    </row>
    <row r="433" spans="1:51" s="13" customFormat="1" ht="12">
      <c r="A433" s="13"/>
      <c r="B433" s="237"/>
      <c r="C433" s="238"/>
      <c r="D433" s="239" t="s">
        <v>161</v>
      </c>
      <c r="E433" s="238"/>
      <c r="F433" s="241" t="s">
        <v>918</v>
      </c>
      <c r="G433" s="238"/>
      <c r="H433" s="242">
        <v>11.509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161</v>
      </c>
      <c r="AU433" s="248" t="s">
        <v>90</v>
      </c>
      <c r="AV433" s="13" t="s">
        <v>90</v>
      </c>
      <c r="AW433" s="13" t="s">
        <v>4</v>
      </c>
      <c r="AX433" s="13" t="s">
        <v>88</v>
      </c>
      <c r="AY433" s="248" t="s">
        <v>150</v>
      </c>
    </row>
    <row r="434" spans="1:65" s="2" customFormat="1" ht="24.15" customHeight="1">
      <c r="A434" s="38"/>
      <c r="B434" s="39"/>
      <c r="C434" s="219" t="s">
        <v>919</v>
      </c>
      <c r="D434" s="219" t="s">
        <v>153</v>
      </c>
      <c r="E434" s="220" t="s">
        <v>920</v>
      </c>
      <c r="F434" s="221" t="s">
        <v>921</v>
      </c>
      <c r="G434" s="222" t="s">
        <v>244</v>
      </c>
      <c r="H434" s="223">
        <v>4</v>
      </c>
      <c r="I434" s="224"/>
      <c r="J434" s="225">
        <f>ROUND(I434*H434,2)</f>
        <v>0</v>
      </c>
      <c r="K434" s="221" t="s">
        <v>156</v>
      </c>
      <c r="L434" s="44"/>
      <c r="M434" s="226" t="s">
        <v>1</v>
      </c>
      <c r="N434" s="227" t="s">
        <v>45</v>
      </c>
      <c r="O434" s="91"/>
      <c r="P434" s="228">
        <f>O434*H434</f>
        <v>0</v>
      </c>
      <c r="Q434" s="228">
        <v>0</v>
      </c>
      <c r="R434" s="228">
        <f>Q434*H434</f>
        <v>0</v>
      </c>
      <c r="S434" s="228">
        <v>0</v>
      </c>
      <c r="T434" s="22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0" t="s">
        <v>211</v>
      </c>
      <c r="AT434" s="230" t="s">
        <v>153</v>
      </c>
      <c r="AU434" s="230" t="s">
        <v>90</v>
      </c>
      <c r="AY434" s="17" t="s">
        <v>150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7" t="s">
        <v>88</v>
      </c>
      <c r="BK434" s="231">
        <f>ROUND(I434*H434,2)</f>
        <v>0</v>
      </c>
      <c r="BL434" s="17" t="s">
        <v>211</v>
      </c>
      <c r="BM434" s="230" t="s">
        <v>922</v>
      </c>
    </row>
    <row r="435" spans="1:47" s="2" customFormat="1" ht="12">
      <c r="A435" s="38"/>
      <c r="B435" s="39"/>
      <c r="C435" s="40"/>
      <c r="D435" s="232" t="s">
        <v>159</v>
      </c>
      <c r="E435" s="40"/>
      <c r="F435" s="233" t="s">
        <v>923</v>
      </c>
      <c r="G435" s="40"/>
      <c r="H435" s="40"/>
      <c r="I435" s="234"/>
      <c r="J435" s="40"/>
      <c r="K435" s="40"/>
      <c r="L435" s="44"/>
      <c r="M435" s="235"/>
      <c r="N435" s="236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159</v>
      </c>
      <c r="AU435" s="17" t="s">
        <v>90</v>
      </c>
    </row>
    <row r="436" spans="1:51" s="13" customFormat="1" ht="12">
      <c r="A436" s="13"/>
      <c r="B436" s="237"/>
      <c r="C436" s="238"/>
      <c r="D436" s="239" t="s">
        <v>161</v>
      </c>
      <c r="E436" s="240" t="s">
        <v>1</v>
      </c>
      <c r="F436" s="241" t="s">
        <v>157</v>
      </c>
      <c r="G436" s="238"/>
      <c r="H436" s="242">
        <v>4</v>
      </c>
      <c r="I436" s="243"/>
      <c r="J436" s="238"/>
      <c r="K436" s="238"/>
      <c r="L436" s="244"/>
      <c r="M436" s="245"/>
      <c r="N436" s="246"/>
      <c r="O436" s="246"/>
      <c r="P436" s="246"/>
      <c r="Q436" s="246"/>
      <c r="R436" s="246"/>
      <c r="S436" s="246"/>
      <c r="T436" s="24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8" t="s">
        <v>161</v>
      </c>
      <c r="AU436" s="248" t="s">
        <v>90</v>
      </c>
      <c r="AV436" s="13" t="s">
        <v>90</v>
      </c>
      <c r="AW436" s="13" t="s">
        <v>33</v>
      </c>
      <c r="AX436" s="13" t="s">
        <v>88</v>
      </c>
      <c r="AY436" s="248" t="s">
        <v>150</v>
      </c>
    </row>
    <row r="437" spans="1:65" s="2" customFormat="1" ht="16.5" customHeight="1">
      <c r="A437" s="38"/>
      <c r="B437" s="39"/>
      <c r="C437" s="259" t="s">
        <v>924</v>
      </c>
      <c r="D437" s="259" t="s">
        <v>343</v>
      </c>
      <c r="E437" s="260" t="s">
        <v>925</v>
      </c>
      <c r="F437" s="261" t="s">
        <v>926</v>
      </c>
      <c r="G437" s="262" t="s">
        <v>244</v>
      </c>
      <c r="H437" s="263">
        <v>4.12</v>
      </c>
      <c r="I437" s="264"/>
      <c r="J437" s="265">
        <f>ROUND(I437*H437,2)</f>
        <v>0</v>
      </c>
      <c r="K437" s="261" t="s">
        <v>156</v>
      </c>
      <c r="L437" s="266"/>
      <c r="M437" s="267" t="s">
        <v>1</v>
      </c>
      <c r="N437" s="268" t="s">
        <v>45</v>
      </c>
      <c r="O437" s="91"/>
      <c r="P437" s="228">
        <f>O437*H437</f>
        <v>0</v>
      </c>
      <c r="Q437" s="228">
        <v>0.0022</v>
      </c>
      <c r="R437" s="228">
        <f>Q437*H437</f>
        <v>0.009064000000000001</v>
      </c>
      <c r="S437" s="228">
        <v>0</v>
      </c>
      <c r="T437" s="229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0" t="s">
        <v>346</v>
      </c>
      <c r="AT437" s="230" t="s">
        <v>343</v>
      </c>
      <c r="AU437" s="230" t="s">
        <v>90</v>
      </c>
      <c r="AY437" s="17" t="s">
        <v>150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7" t="s">
        <v>88</v>
      </c>
      <c r="BK437" s="231">
        <f>ROUND(I437*H437,2)</f>
        <v>0</v>
      </c>
      <c r="BL437" s="17" t="s">
        <v>211</v>
      </c>
      <c r="BM437" s="230" t="s">
        <v>927</v>
      </c>
    </row>
    <row r="438" spans="1:51" s="13" customFormat="1" ht="12">
      <c r="A438" s="13"/>
      <c r="B438" s="237"/>
      <c r="C438" s="238"/>
      <c r="D438" s="239" t="s">
        <v>161</v>
      </c>
      <c r="E438" s="238"/>
      <c r="F438" s="241" t="s">
        <v>928</v>
      </c>
      <c r="G438" s="238"/>
      <c r="H438" s="242">
        <v>4.12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161</v>
      </c>
      <c r="AU438" s="248" t="s">
        <v>90</v>
      </c>
      <c r="AV438" s="13" t="s">
        <v>90</v>
      </c>
      <c r="AW438" s="13" t="s">
        <v>4</v>
      </c>
      <c r="AX438" s="13" t="s">
        <v>88</v>
      </c>
      <c r="AY438" s="248" t="s">
        <v>150</v>
      </c>
    </row>
    <row r="439" spans="1:65" s="2" customFormat="1" ht="21.75" customHeight="1">
      <c r="A439" s="38"/>
      <c r="B439" s="39"/>
      <c r="C439" s="219" t="s">
        <v>929</v>
      </c>
      <c r="D439" s="219" t="s">
        <v>153</v>
      </c>
      <c r="E439" s="220" t="s">
        <v>930</v>
      </c>
      <c r="F439" s="221" t="s">
        <v>931</v>
      </c>
      <c r="G439" s="222" t="s">
        <v>244</v>
      </c>
      <c r="H439" s="223">
        <v>359.168</v>
      </c>
      <c r="I439" s="224"/>
      <c r="J439" s="225">
        <f>ROUND(I439*H439,2)</f>
        <v>0</v>
      </c>
      <c r="K439" s="221" t="s">
        <v>156</v>
      </c>
      <c r="L439" s="44"/>
      <c r="M439" s="226" t="s">
        <v>1</v>
      </c>
      <c r="N439" s="227" t="s">
        <v>45</v>
      </c>
      <c r="O439" s="91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0" t="s">
        <v>211</v>
      </c>
      <c r="AT439" s="230" t="s">
        <v>153</v>
      </c>
      <c r="AU439" s="230" t="s">
        <v>90</v>
      </c>
      <c r="AY439" s="17" t="s">
        <v>150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7" t="s">
        <v>88</v>
      </c>
      <c r="BK439" s="231">
        <f>ROUND(I439*H439,2)</f>
        <v>0</v>
      </c>
      <c r="BL439" s="17" t="s">
        <v>211</v>
      </c>
      <c r="BM439" s="230" t="s">
        <v>932</v>
      </c>
    </row>
    <row r="440" spans="1:47" s="2" customFormat="1" ht="12">
      <c r="A440" s="38"/>
      <c r="B440" s="39"/>
      <c r="C440" s="40"/>
      <c r="D440" s="232" t="s">
        <v>159</v>
      </c>
      <c r="E440" s="40"/>
      <c r="F440" s="233" t="s">
        <v>933</v>
      </c>
      <c r="G440" s="40"/>
      <c r="H440" s="40"/>
      <c r="I440" s="234"/>
      <c r="J440" s="40"/>
      <c r="K440" s="40"/>
      <c r="L440" s="44"/>
      <c r="M440" s="235"/>
      <c r="N440" s="236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159</v>
      </c>
      <c r="AU440" s="17" t="s">
        <v>90</v>
      </c>
    </row>
    <row r="441" spans="1:51" s="13" customFormat="1" ht="12">
      <c r="A441" s="13"/>
      <c r="B441" s="237"/>
      <c r="C441" s="238"/>
      <c r="D441" s="239" t="s">
        <v>161</v>
      </c>
      <c r="E441" s="240" t="s">
        <v>1</v>
      </c>
      <c r="F441" s="241" t="s">
        <v>934</v>
      </c>
      <c r="G441" s="238"/>
      <c r="H441" s="242">
        <v>359.168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161</v>
      </c>
      <c r="AU441" s="248" t="s">
        <v>90</v>
      </c>
      <c r="AV441" s="13" t="s">
        <v>90</v>
      </c>
      <c r="AW441" s="13" t="s">
        <v>33</v>
      </c>
      <c r="AX441" s="13" t="s">
        <v>88</v>
      </c>
      <c r="AY441" s="248" t="s">
        <v>150</v>
      </c>
    </row>
    <row r="442" spans="1:65" s="2" customFormat="1" ht="24.15" customHeight="1">
      <c r="A442" s="38"/>
      <c r="B442" s="39"/>
      <c r="C442" s="259" t="s">
        <v>935</v>
      </c>
      <c r="D442" s="259" t="s">
        <v>343</v>
      </c>
      <c r="E442" s="260" t="s">
        <v>936</v>
      </c>
      <c r="F442" s="261" t="s">
        <v>937</v>
      </c>
      <c r="G442" s="262" t="s">
        <v>244</v>
      </c>
      <c r="H442" s="263">
        <v>359.168</v>
      </c>
      <c r="I442" s="264"/>
      <c r="J442" s="265">
        <f>ROUND(I442*H442,2)</f>
        <v>0</v>
      </c>
      <c r="K442" s="261" t="s">
        <v>156</v>
      </c>
      <c r="L442" s="266"/>
      <c r="M442" s="267" t="s">
        <v>1</v>
      </c>
      <c r="N442" s="268" t="s">
        <v>45</v>
      </c>
      <c r="O442" s="91"/>
      <c r="P442" s="228">
        <f>O442*H442</f>
        <v>0</v>
      </c>
      <c r="Q442" s="228">
        <v>0.00022</v>
      </c>
      <c r="R442" s="228">
        <f>Q442*H442</f>
        <v>0.07901696000000001</v>
      </c>
      <c r="S442" s="228">
        <v>0</v>
      </c>
      <c r="T442" s="229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0" t="s">
        <v>346</v>
      </c>
      <c r="AT442" s="230" t="s">
        <v>343</v>
      </c>
      <c r="AU442" s="230" t="s">
        <v>90</v>
      </c>
      <c r="AY442" s="17" t="s">
        <v>150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7" t="s">
        <v>88</v>
      </c>
      <c r="BK442" s="231">
        <f>ROUND(I442*H442,2)</f>
        <v>0</v>
      </c>
      <c r="BL442" s="17" t="s">
        <v>211</v>
      </c>
      <c r="BM442" s="230" t="s">
        <v>938</v>
      </c>
    </row>
    <row r="443" spans="1:65" s="2" customFormat="1" ht="37.8" customHeight="1">
      <c r="A443" s="38"/>
      <c r="B443" s="39"/>
      <c r="C443" s="219" t="s">
        <v>939</v>
      </c>
      <c r="D443" s="219" t="s">
        <v>153</v>
      </c>
      <c r="E443" s="220" t="s">
        <v>940</v>
      </c>
      <c r="F443" s="221" t="s">
        <v>941</v>
      </c>
      <c r="G443" s="222" t="s">
        <v>102</v>
      </c>
      <c r="H443" s="223">
        <v>203.528</v>
      </c>
      <c r="I443" s="224"/>
      <c r="J443" s="225">
        <f>ROUND(I443*H443,2)</f>
        <v>0</v>
      </c>
      <c r="K443" s="221" t="s">
        <v>156</v>
      </c>
      <c r="L443" s="44"/>
      <c r="M443" s="226" t="s">
        <v>1</v>
      </c>
      <c r="N443" s="227" t="s">
        <v>45</v>
      </c>
      <c r="O443" s="91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0" t="s">
        <v>211</v>
      </c>
      <c r="AT443" s="230" t="s">
        <v>153</v>
      </c>
      <c r="AU443" s="230" t="s">
        <v>90</v>
      </c>
      <c r="AY443" s="17" t="s">
        <v>150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7" t="s">
        <v>88</v>
      </c>
      <c r="BK443" s="231">
        <f>ROUND(I443*H443,2)</f>
        <v>0</v>
      </c>
      <c r="BL443" s="17" t="s">
        <v>211</v>
      </c>
      <c r="BM443" s="230" t="s">
        <v>942</v>
      </c>
    </row>
    <row r="444" spans="1:47" s="2" customFormat="1" ht="12">
      <c r="A444" s="38"/>
      <c r="B444" s="39"/>
      <c r="C444" s="40"/>
      <c r="D444" s="232" t="s">
        <v>159</v>
      </c>
      <c r="E444" s="40"/>
      <c r="F444" s="233" t="s">
        <v>943</v>
      </c>
      <c r="G444" s="40"/>
      <c r="H444" s="40"/>
      <c r="I444" s="234"/>
      <c r="J444" s="40"/>
      <c r="K444" s="40"/>
      <c r="L444" s="44"/>
      <c r="M444" s="235"/>
      <c r="N444" s="236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159</v>
      </c>
      <c r="AU444" s="17" t="s">
        <v>90</v>
      </c>
    </row>
    <row r="445" spans="1:51" s="13" customFormat="1" ht="12">
      <c r="A445" s="13"/>
      <c r="B445" s="237"/>
      <c r="C445" s="238"/>
      <c r="D445" s="239" t="s">
        <v>161</v>
      </c>
      <c r="E445" s="240" t="s">
        <v>1</v>
      </c>
      <c r="F445" s="241" t="s">
        <v>393</v>
      </c>
      <c r="G445" s="238"/>
      <c r="H445" s="242">
        <v>199.538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161</v>
      </c>
      <c r="AU445" s="248" t="s">
        <v>90</v>
      </c>
      <c r="AV445" s="13" t="s">
        <v>90</v>
      </c>
      <c r="AW445" s="13" t="s">
        <v>33</v>
      </c>
      <c r="AX445" s="13" t="s">
        <v>80</v>
      </c>
      <c r="AY445" s="248" t="s">
        <v>150</v>
      </c>
    </row>
    <row r="446" spans="1:51" s="13" customFormat="1" ht="12">
      <c r="A446" s="13"/>
      <c r="B446" s="237"/>
      <c r="C446" s="238"/>
      <c r="D446" s="239" t="s">
        <v>161</v>
      </c>
      <c r="E446" s="240" t="s">
        <v>1</v>
      </c>
      <c r="F446" s="241" t="s">
        <v>944</v>
      </c>
      <c r="G446" s="238"/>
      <c r="H446" s="242">
        <v>3.99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8" t="s">
        <v>161</v>
      </c>
      <c r="AU446" s="248" t="s">
        <v>90</v>
      </c>
      <c r="AV446" s="13" t="s">
        <v>90</v>
      </c>
      <c r="AW446" s="13" t="s">
        <v>33</v>
      </c>
      <c r="AX446" s="13" t="s">
        <v>80</v>
      </c>
      <c r="AY446" s="248" t="s">
        <v>150</v>
      </c>
    </row>
    <row r="447" spans="1:51" s="15" customFormat="1" ht="12">
      <c r="A447" s="15"/>
      <c r="B447" s="274"/>
      <c r="C447" s="275"/>
      <c r="D447" s="239" t="s">
        <v>161</v>
      </c>
      <c r="E447" s="276" t="s">
        <v>1</v>
      </c>
      <c r="F447" s="277" t="s">
        <v>462</v>
      </c>
      <c r="G447" s="275"/>
      <c r="H447" s="278">
        <v>203.528</v>
      </c>
      <c r="I447" s="279"/>
      <c r="J447" s="275"/>
      <c r="K447" s="275"/>
      <c r="L447" s="280"/>
      <c r="M447" s="281"/>
      <c r="N447" s="282"/>
      <c r="O447" s="282"/>
      <c r="P447" s="282"/>
      <c r="Q447" s="282"/>
      <c r="R447" s="282"/>
      <c r="S447" s="282"/>
      <c r="T447" s="28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84" t="s">
        <v>161</v>
      </c>
      <c r="AU447" s="284" t="s">
        <v>90</v>
      </c>
      <c r="AV447" s="15" t="s">
        <v>157</v>
      </c>
      <c r="AW447" s="15" t="s">
        <v>33</v>
      </c>
      <c r="AX447" s="15" t="s">
        <v>88</v>
      </c>
      <c r="AY447" s="284" t="s">
        <v>150</v>
      </c>
    </row>
    <row r="448" spans="1:65" s="2" customFormat="1" ht="37.8" customHeight="1">
      <c r="A448" s="38"/>
      <c r="B448" s="39"/>
      <c r="C448" s="259" t="s">
        <v>945</v>
      </c>
      <c r="D448" s="259" t="s">
        <v>343</v>
      </c>
      <c r="E448" s="260" t="s">
        <v>946</v>
      </c>
      <c r="F448" s="261" t="s">
        <v>947</v>
      </c>
      <c r="G448" s="262" t="s">
        <v>102</v>
      </c>
      <c r="H448" s="263">
        <v>223.881</v>
      </c>
      <c r="I448" s="264"/>
      <c r="J448" s="265">
        <f>ROUND(I448*H448,2)</f>
        <v>0</v>
      </c>
      <c r="K448" s="261" t="s">
        <v>156</v>
      </c>
      <c r="L448" s="266"/>
      <c r="M448" s="267" t="s">
        <v>1</v>
      </c>
      <c r="N448" s="268" t="s">
        <v>45</v>
      </c>
      <c r="O448" s="91"/>
      <c r="P448" s="228">
        <f>O448*H448</f>
        <v>0</v>
      </c>
      <c r="Q448" s="228">
        <v>0.00022</v>
      </c>
      <c r="R448" s="228">
        <f>Q448*H448</f>
        <v>0.049253820000000004</v>
      </c>
      <c r="S448" s="228">
        <v>0</v>
      </c>
      <c r="T448" s="229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0" t="s">
        <v>346</v>
      </c>
      <c r="AT448" s="230" t="s">
        <v>343</v>
      </c>
      <c r="AU448" s="230" t="s">
        <v>90</v>
      </c>
      <c r="AY448" s="17" t="s">
        <v>150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7" t="s">
        <v>88</v>
      </c>
      <c r="BK448" s="231">
        <f>ROUND(I448*H448,2)</f>
        <v>0</v>
      </c>
      <c r="BL448" s="17" t="s">
        <v>211</v>
      </c>
      <c r="BM448" s="230" t="s">
        <v>948</v>
      </c>
    </row>
    <row r="449" spans="1:51" s="13" customFormat="1" ht="12">
      <c r="A449" s="13"/>
      <c r="B449" s="237"/>
      <c r="C449" s="238"/>
      <c r="D449" s="239" t="s">
        <v>161</v>
      </c>
      <c r="E449" s="238"/>
      <c r="F449" s="241" t="s">
        <v>949</v>
      </c>
      <c r="G449" s="238"/>
      <c r="H449" s="242">
        <v>223.881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161</v>
      </c>
      <c r="AU449" s="248" t="s">
        <v>90</v>
      </c>
      <c r="AV449" s="13" t="s">
        <v>90</v>
      </c>
      <c r="AW449" s="13" t="s">
        <v>4</v>
      </c>
      <c r="AX449" s="13" t="s">
        <v>88</v>
      </c>
      <c r="AY449" s="248" t="s">
        <v>150</v>
      </c>
    </row>
    <row r="450" spans="1:65" s="2" customFormat="1" ht="16.5" customHeight="1">
      <c r="A450" s="38"/>
      <c r="B450" s="39"/>
      <c r="C450" s="219" t="s">
        <v>950</v>
      </c>
      <c r="D450" s="219" t="s">
        <v>153</v>
      </c>
      <c r="E450" s="220" t="s">
        <v>951</v>
      </c>
      <c r="F450" s="221" t="s">
        <v>952</v>
      </c>
      <c r="G450" s="222" t="s">
        <v>167</v>
      </c>
      <c r="H450" s="223">
        <v>199.538</v>
      </c>
      <c r="I450" s="224"/>
      <c r="J450" s="225">
        <f>ROUND(I450*H450,2)</f>
        <v>0</v>
      </c>
      <c r="K450" s="221" t="s">
        <v>156</v>
      </c>
      <c r="L450" s="44"/>
      <c r="M450" s="226" t="s">
        <v>1</v>
      </c>
      <c r="N450" s="227" t="s">
        <v>45</v>
      </c>
      <c r="O450" s="91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0" t="s">
        <v>211</v>
      </c>
      <c r="AT450" s="230" t="s">
        <v>153</v>
      </c>
      <c r="AU450" s="230" t="s">
        <v>90</v>
      </c>
      <c r="AY450" s="17" t="s">
        <v>150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7" t="s">
        <v>88</v>
      </c>
      <c r="BK450" s="231">
        <f>ROUND(I450*H450,2)</f>
        <v>0</v>
      </c>
      <c r="BL450" s="17" t="s">
        <v>211</v>
      </c>
      <c r="BM450" s="230" t="s">
        <v>953</v>
      </c>
    </row>
    <row r="451" spans="1:47" s="2" customFormat="1" ht="12">
      <c r="A451" s="38"/>
      <c r="B451" s="39"/>
      <c r="C451" s="40"/>
      <c r="D451" s="232" t="s">
        <v>159</v>
      </c>
      <c r="E451" s="40"/>
      <c r="F451" s="233" t="s">
        <v>954</v>
      </c>
      <c r="G451" s="40"/>
      <c r="H451" s="40"/>
      <c r="I451" s="234"/>
      <c r="J451" s="40"/>
      <c r="K451" s="40"/>
      <c r="L451" s="44"/>
      <c r="M451" s="235"/>
      <c r="N451" s="236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159</v>
      </c>
      <c r="AU451" s="17" t="s">
        <v>90</v>
      </c>
    </row>
    <row r="452" spans="1:51" s="13" customFormat="1" ht="12">
      <c r="A452" s="13"/>
      <c r="B452" s="237"/>
      <c r="C452" s="238"/>
      <c r="D452" s="239" t="s">
        <v>161</v>
      </c>
      <c r="E452" s="240" t="s">
        <v>1</v>
      </c>
      <c r="F452" s="241" t="s">
        <v>732</v>
      </c>
      <c r="G452" s="238"/>
      <c r="H452" s="242">
        <v>199.538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8" t="s">
        <v>161</v>
      </c>
      <c r="AU452" s="248" t="s">
        <v>90</v>
      </c>
      <c r="AV452" s="13" t="s">
        <v>90</v>
      </c>
      <c r="AW452" s="13" t="s">
        <v>33</v>
      </c>
      <c r="AX452" s="13" t="s">
        <v>88</v>
      </c>
      <c r="AY452" s="248" t="s">
        <v>150</v>
      </c>
    </row>
    <row r="453" spans="1:65" s="2" customFormat="1" ht="24.15" customHeight="1">
      <c r="A453" s="38"/>
      <c r="B453" s="39"/>
      <c r="C453" s="259" t="s">
        <v>955</v>
      </c>
      <c r="D453" s="259" t="s">
        <v>343</v>
      </c>
      <c r="E453" s="260" t="s">
        <v>956</v>
      </c>
      <c r="F453" s="261" t="s">
        <v>957</v>
      </c>
      <c r="G453" s="262" t="s">
        <v>167</v>
      </c>
      <c r="H453" s="263">
        <v>219.492</v>
      </c>
      <c r="I453" s="264"/>
      <c r="J453" s="265">
        <f>ROUND(I453*H453,2)</f>
        <v>0</v>
      </c>
      <c r="K453" s="261" t="s">
        <v>182</v>
      </c>
      <c r="L453" s="266"/>
      <c r="M453" s="267" t="s">
        <v>1</v>
      </c>
      <c r="N453" s="268" t="s">
        <v>45</v>
      </c>
      <c r="O453" s="91"/>
      <c r="P453" s="228">
        <f>O453*H453</f>
        <v>0</v>
      </c>
      <c r="Q453" s="228">
        <v>1E-05</v>
      </c>
      <c r="R453" s="228">
        <f>Q453*H453</f>
        <v>0.00219492</v>
      </c>
      <c r="S453" s="228">
        <v>0</v>
      </c>
      <c r="T453" s="229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0" t="s">
        <v>346</v>
      </c>
      <c r="AT453" s="230" t="s">
        <v>343</v>
      </c>
      <c r="AU453" s="230" t="s">
        <v>90</v>
      </c>
      <c r="AY453" s="17" t="s">
        <v>150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7" t="s">
        <v>88</v>
      </c>
      <c r="BK453" s="231">
        <f>ROUND(I453*H453,2)</f>
        <v>0</v>
      </c>
      <c r="BL453" s="17" t="s">
        <v>211</v>
      </c>
      <c r="BM453" s="230" t="s">
        <v>958</v>
      </c>
    </row>
    <row r="454" spans="1:51" s="13" customFormat="1" ht="12">
      <c r="A454" s="13"/>
      <c r="B454" s="237"/>
      <c r="C454" s="238"/>
      <c r="D454" s="239" t="s">
        <v>161</v>
      </c>
      <c r="E454" s="238"/>
      <c r="F454" s="241" t="s">
        <v>959</v>
      </c>
      <c r="G454" s="238"/>
      <c r="H454" s="242">
        <v>219.492</v>
      </c>
      <c r="I454" s="243"/>
      <c r="J454" s="238"/>
      <c r="K454" s="238"/>
      <c r="L454" s="244"/>
      <c r="M454" s="245"/>
      <c r="N454" s="246"/>
      <c r="O454" s="246"/>
      <c r="P454" s="246"/>
      <c r="Q454" s="246"/>
      <c r="R454" s="246"/>
      <c r="S454" s="246"/>
      <c r="T454" s="24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8" t="s">
        <v>161</v>
      </c>
      <c r="AU454" s="248" t="s">
        <v>90</v>
      </c>
      <c r="AV454" s="13" t="s">
        <v>90</v>
      </c>
      <c r="AW454" s="13" t="s">
        <v>4</v>
      </c>
      <c r="AX454" s="13" t="s">
        <v>88</v>
      </c>
      <c r="AY454" s="248" t="s">
        <v>150</v>
      </c>
    </row>
    <row r="455" spans="1:65" s="2" customFormat="1" ht="16.5" customHeight="1">
      <c r="A455" s="38"/>
      <c r="B455" s="39"/>
      <c r="C455" s="219" t="s">
        <v>960</v>
      </c>
      <c r="D455" s="219" t="s">
        <v>153</v>
      </c>
      <c r="E455" s="220" t="s">
        <v>961</v>
      </c>
      <c r="F455" s="221" t="s">
        <v>962</v>
      </c>
      <c r="G455" s="222" t="s">
        <v>167</v>
      </c>
      <c r="H455" s="223">
        <v>35.9</v>
      </c>
      <c r="I455" s="224"/>
      <c r="J455" s="225">
        <f>ROUND(I455*H455,2)</f>
        <v>0</v>
      </c>
      <c r="K455" s="221" t="s">
        <v>1</v>
      </c>
      <c r="L455" s="44"/>
      <c r="M455" s="226" t="s">
        <v>1</v>
      </c>
      <c r="N455" s="227" t="s">
        <v>45</v>
      </c>
      <c r="O455" s="91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0" t="s">
        <v>211</v>
      </c>
      <c r="AT455" s="230" t="s">
        <v>153</v>
      </c>
      <c r="AU455" s="230" t="s">
        <v>90</v>
      </c>
      <c r="AY455" s="17" t="s">
        <v>150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7" t="s">
        <v>88</v>
      </c>
      <c r="BK455" s="231">
        <f>ROUND(I455*H455,2)</f>
        <v>0</v>
      </c>
      <c r="BL455" s="17" t="s">
        <v>211</v>
      </c>
      <c r="BM455" s="230" t="s">
        <v>963</v>
      </c>
    </row>
    <row r="456" spans="1:65" s="2" customFormat="1" ht="33" customHeight="1">
      <c r="A456" s="38"/>
      <c r="B456" s="39"/>
      <c r="C456" s="259" t="s">
        <v>964</v>
      </c>
      <c r="D456" s="259" t="s">
        <v>343</v>
      </c>
      <c r="E456" s="260" t="s">
        <v>965</v>
      </c>
      <c r="F456" s="261" t="s">
        <v>966</v>
      </c>
      <c r="G456" s="262" t="s">
        <v>167</v>
      </c>
      <c r="H456" s="263">
        <v>7.26</v>
      </c>
      <c r="I456" s="264"/>
      <c r="J456" s="265">
        <f>ROUND(I456*H456,2)</f>
        <v>0</v>
      </c>
      <c r="K456" s="261" t="s">
        <v>1</v>
      </c>
      <c r="L456" s="266"/>
      <c r="M456" s="267" t="s">
        <v>1</v>
      </c>
      <c r="N456" s="268" t="s">
        <v>45</v>
      </c>
      <c r="O456" s="91"/>
      <c r="P456" s="228">
        <f>O456*H456</f>
        <v>0</v>
      </c>
      <c r="Q456" s="228">
        <v>5E-05</v>
      </c>
      <c r="R456" s="228">
        <f>Q456*H456</f>
        <v>0.000363</v>
      </c>
      <c r="S456" s="228">
        <v>0</v>
      </c>
      <c r="T456" s="229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0" t="s">
        <v>346</v>
      </c>
      <c r="AT456" s="230" t="s">
        <v>343</v>
      </c>
      <c r="AU456" s="230" t="s">
        <v>90</v>
      </c>
      <c r="AY456" s="17" t="s">
        <v>150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7" t="s">
        <v>88</v>
      </c>
      <c r="BK456" s="231">
        <f>ROUND(I456*H456,2)</f>
        <v>0</v>
      </c>
      <c r="BL456" s="17" t="s">
        <v>211</v>
      </c>
      <c r="BM456" s="230" t="s">
        <v>967</v>
      </c>
    </row>
    <row r="457" spans="1:51" s="13" customFormat="1" ht="12">
      <c r="A457" s="13"/>
      <c r="B457" s="237"/>
      <c r="C457" s="238"/>
      <c r="D457" s="239" t="s">
        <v>161</v>
      </c>
      <c r="E457" s="240" t="s">
        <v>1</v>
      </c>
      <c r="F457" s="241" t="s">
        <v>79</v>
      </c>
      <c r="G457" s="238"/>
      <c r="H457" s="242">
        <v>6.6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8" t="s">
        <v>161</v>
      </c>
      <c r="AU457" s="248" t="s">
        <v>90</v>
      </c>
      <c r="AV457" s="13" t="s">
        <v>90</v>
      </c>
      <c r="AW457" s="13" t="s">
        <v>33</v>
      </c>
      <c r="AX457" s="13" t="s">
        <v>88</v>
      </c>
      <c r="AY457" s="248" t="s">
        <v>150</v>
      </c>
    </row>
    <row r="458" spans="1:51" s="13" customFormat="1" ht="12">
      <c r="A458" s="13"/>
      <c r="B458" s="237"/>
      <c r="C458" s="238"/>
      <c r="D458" s="239" t="s">
        <v>161</v>
      </c>
      <c r="E458" s="238"/>
      <c r="F458" s="241" t="s">
        <v>968</v>
      </c>
      <c r="G458" s="238"/>
      <c r="H458" s="242">
        <v>7.26</v>
      </c>
      <c r="I458" s="243"/>
      <c r="J458" s="238"/>
      <c r="K458" s="238"/>
      <c r="L458" s="244"/>
      <c r="M458" s="245"/>
      <c r="N458" s="246"/>
      <c r="O458" s="246"/>
      <c r="P458" s="246"/>
      <c r="Q458" s="246"/>
      <c r="R458" s="246"/>
      <c r="S458" s="246"/>
      <c r="T458" s="24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8" t="s">
        <v>161</v>
      </c>
      <c r="AU458" s="248" t="s">
        <v>90</v>
      </c>
      <c r="AV458" s="13" t="s">
        <v>90</v>
      </c>
      <c r="AW458" s="13" t="s">
        <v>4</v>
      </c>
      <c r="AX458" s="13" t="s">
        <v>88</v>
      </c>
      <c r="AY458" s="248" t="s">
        <v>150</v>
      </c>
    </row>
    <row r="459" spans="1:65" s="2" customFormat="1" ht="24.15" customHeight="1">
      <c r="A459" s="38"/>
      <c r="B459" s="39"/>
      <c r="C459" s="259" t="s">
        <v>969</v>
      </c>
      <c r="D459" s="259" t="s">
        <v>343</v>
      </c>
      <c r="E459" s="260" t="s">
        <v>970</v>
      </c>
      <c r="F459" s="261" t="s">
        <v>971</v>
      </c>
      <c r="G459" s="262" t="s">
        <v>167</v>
      </c>
      <c r="H459" s="263">
        <v>32.23</v>
      </c>
      <c r="I459" s="264"/>
      <c r="J459" s="265">
        <f>ROUND(I459*H459,2)</f>
        <v>0</v>
      </c>
      <c r="K459" s="261" t="s">
        <v>156</v>
      </c>
      <c r="L459" s="266"/>
      <c r="M459" s="267" t="s">
        <v>1</v>
      </c>
      <c r="N459" s="268" t="s">
        <v>45</v>
      </c>
      <c r="O459" s="91"/>
      <c r="P459" s="228">
        <f>O459*H459</f>
        <v>0</v>
      </c>
      <c r="Q459" s="228">
        <v>0.00013</v>
      </c>
      <c r="R459" s="228">
        <f>Q459*H459</f>
        <v>0.004189899999999999</v>
      </c>
      <c r="S459" s="228">
        <v>0</v>
      </c>
      <c r="T459" s="229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0" t="s">
        <v>346</v>
      </c>
      <c r="AT459" s="230" t="s">
        <v>343</v>
      </c>
      <c r="AU459" s="230" t="s">
        <v>90</v>
      </c>
      <c r="AY459" s="17" t="s">
        <v>150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7" t="s">
        <v>88</v>
      </c>
      <c r="BK459" s="231">
        <f>ROUND(I459*H459,2)</f>
        <v>0</v>
      </c>
      <c r="BL459" s="17" t="s">
        <v>211</v>
      </c>
      <c r="BM459" s="230" t="s">
        <v>972</v>
      </c>
    </row>
    <row r="460" spans="1:51" s="13" customFormat="1" ht="12">
      <c r="A460" s="13"/>
      <c r="B460" s="237"/>
      <c r="C460" s="238"/>
      <c r="D460" s="239" t="s">
        <v>161</v>
      </c>
      <c r="E460" s="240" t="s">
        <v>1</v>
      </c>
      <c r="F460" s="241" t="s">
        <v>445</v>
      </c>
      <c r="G460" s="238"/>
      <c r="H460" s="242">
        <v>29.3</v>
      </c>
      <c r="I460" s="243"/>
      <c r="J460" s="238"/>
      <c r="K460" s="238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161</v>
      </c>
      <c r="AU460" s="248" t="s">
        <v>90</v>
      </c>
      <c r="AV460" s="13" t="s">
        <v>90</v>
      </c>
      <c r="AW460" s="13" t="s">
        <v>33</v>
      </c>
      <c r="AX460" s="13" t="s">
        <v>88</v>
      </c>
      <c r="AY460" s="248" t="s">
        <v>150</v>
      </c>
    </row>
    <row r="461" spans="1:51" s="13" customFormat="1" ht="12">
      <c r="A461" s="13"/>
      <c r="B461" s="237"/>
      <c r="C461" s="238"/>
      <c r="D461" s="239" t="s">
        <v>161</v>
      </c>
      <c r="E461" s="238"/>
      <c r="F461" s="241" t="s">
        <v>973</v>
      </c>
      <c r="G461" s="238"/>
      <c r="H461" s="242">
        <v>32.23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8" t="s">
        <v>161</v>
      </c>
      <c r="AU461" s="248" t="s">
        <v>90</v>
      </c>
      <c r="AV461" s="13" t="s">
        <v>90</v>
      </c>
      <c r="AW461" s="13" t="s">
        <v>4</v>
      </c>
      <c r="AX461" s="13" t="s">
        <v>88</v>
      </c>
      <c r="AY461" s="248" t="s">
        <v>150</v>
      </c>
    </row>
    <row r="462" spans="1:65" s="2" customFormat="1" ht="24.15" customHeight="1">
      <c r="A462" s="38"/>
      <c r="B462" s="39"/>
      <c r="C462" s="219" t="s">
        <v>974</v>
      </c>
      <c r="D462" s="219" t="s">
        <v>153</v>
      </c>
      <c r="E462" s="220" t="s">
        <v>975</v>
      </c>
      <c r="F462" s="221" t="s">
        <v>976</v>
      </c>
      <c r="G462" s="222" t="s">
        <v>172</v>
      </c>
      <c r="H462" s="223">
        <v>10.086</v>
      </c>
      <c r="I462" s="224"/>
      <c r="J462" s="225">
        <f>ROUND(I462*H462,2)</f>
        <v>0</v>
      </c>
      <c r="K462" s="221" t="s">
        <v>156</v>
      </c>
      <c r="L462" s="44"/>
      <c r="M462" s="226" t="s">
        <v>1</v>
      </c>
      <c r="N462" s="227" t="s">
        <v>45</v>
      </c>
      <c r="O462" s="91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0" t="s">
        <v>211</v>
      </c>
      <c r="AT462" s="230" t="s">
        <v>153</v>
      </c>
      <c r="AU462" s="230" t="s">
        <v>90</v>
      </c>
      <c r="AY462" s="17" t="s">
        <v>150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7" t="s">
        <v>88</v>
      </c>
      <c r="BK462" s="231">
        <f>ROUND(I462*H462,2)</f>
        <v>0</v>
      </c>
      <c r="BL462" s="17" t="s">
        <v>211</v>
      </c>
      <c r="BM462" s="230" t="s">
        <v>977</v>
      </c>
    </row>
    <row r="463" spans="1:47" s="2" customFormat="1" ht="12">
      <c r="A463" s="38"/>
      <c r="B463" s="39"/>
      <c r="C463" s="40"/>
      <c r="D463" s="232" t="s">
        <v>159</v>
      </c>
      <c r="E463" s="40"/>
      <c r="F463" s="233" t="s">
        <v>978</v>
      </c>
      <c r="G463" s="40"/>
      <c r="H463" s="40"/>
      <c r="I463" s="234"/>
      <c r="J463" s="40"/>
      <c r="K463" s="40"/>
      <c r="L463" s="44"/>
      <c r="M463" s="235"/>
      <c r="N463" s="236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159</v>
      </c>
      <c r="AU463" s="17" t="s">
        <v>90</v>
      </c>
    </row>
    <row r="464" spans="1:63" s="12" customFormat="1" ht="22.8" customHeight="1">
      <c r="A464" s="12"/>
      <c r="B464" s="203"/>
      <c r="C464" s="204"/>
      <c r="D464" s="205" t="s">
        <v>79</v>
      </c>
      <c r="E464" s="217" t="s">
        <v>327</v>
      </c>
      <c r="F464" s="217" t="s">
        <v>328</v>
      </c>
      <c r="G464" s="204"/>
      <c r="H464" s="204"/>
      <c r="I464" s="207"/>
      <c r="J464" s="218">
        <f>BK464</f>
        <v>0</v>
      </c>
      <c r="K464" s="204"/>
      <c r="L464" s="209"/>
      <c r="M464" s="210"/>
      <c r="N464" s="211"/>
      <c r="O464" s="211"/>
      <c r="P464" s="212">
        <f>SUM(P465:P492)</f>
        <v>0</v>
      </c>
      <c r="Q464" s="211"/>
      <c r="R464" s="212">
        <f>SUM(R465:R492)</f>
        <v>1.0544932715000002</v>
      </c>
      <c r="S464" s="211"/>
      <c r="T464" s="213">
        <f>SUM(T465:T492)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4" t="s">
        <v>90</v>
      </c>
      <c r="AT464" s="215" t="s">
        <v>79</v>
      </c>
      <c r="AU464" s="215" t="s">
        <v>88</v>
      </c>
      <c r="AY464" s="214" t="s">
        <v>150</v>
      </c>
      <c r="BK464" s="216">
        <f>SUM(BK465:BK492)</f>
        <v>0</v>
      </c>
    </row>
    <row r="465" spans="1:65" s="2" customFormat="1" ht="16.5" customHeight="1">
      <c r="A465" s="38"/>
      <c r="B465" s="39"/>
      <c r="C465" s="219" t="s">
        <v>979</v>
      </c>
      <c r="D465" s="219" t="s">
        <v>153</v>
      </c>
      <c r="E465" s="220" t="s">
        <v>980</v>
      </c>
      <c r="F465" s="221" t="s">
        <v>981</v>
      </c>
      <c r="G465" s="222" t="s">
        <v>102</v>
      </c>
      <c r="H465" s="223">
        <v>29.732</v>
      </c>
      <c r="I465" s="224"/>
      <c r="J465" s="225">
        <f>ROUND(I465*H465,2)</f>
        <v>0</v>
      </c>
      <c r="K465" s="221" t="s">
        <v>1</v>
      </c>
      <c r="L465" s="44"/>
      <c r="M465" s="226" t="s">
        <v>1</v>
      </c>
      <c r="N465" s="227" t="s">
        <v>45</v>
      </c>
      <c r="O465" s="91"/>
      <c r="P465" s="228">
        <f>O465*H465</f>
        <v>0</v>
      </c>
      <c r="Q465" s="228">
        <v>0</v>
      </c>
      <c r="R465" s="228">
        <f>Q465*H465</f>
        <v>0</v>
      </c>
      <c r="S465" s="228">
        <v>0</v>
      </c>
      <c r="T465" s="229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0" t="s">
        <v>211</v>
      </c>
      <c r="AT465" s="230" t="s">
        <v>153</v>
      </c>
      <c r="AU465" s="230" t="s">
        <v>90</v>
      </c>
      <c r="AY465" s="17" t="s">
        <v>150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7" t="s">
        <v>88</v>
      </c>
      <c r="BK465" s="231">
        <f>ROUND(I465*H465,2)</f>
        <v>0</v>
      </c>
      <c r="BL465" s="17" t="s">
        <v>211</v>
      </c>
      <c r="BM465" s="230" t="s">
        <v>982</v>
      </c>
    </row>
    <row r="466" spans="1:51" s="13" customFormat="1" ht="12">
      <c r="A466" s="13"/>
      <c r="B466" s="237"/>
      <c r="C466" s="238"/>
      <c r="D466" s="239" t="s">
        <v>161</v>
      </c>
      <c r="E466" s="240" t="s">
        <v>1</v>
      </c>
      <c r="F466" s="241" t="s">
        <v>983</v>
      </c>
      <c r="G466" s="238"/>
      <c r="H466" s="242">
        <v>15.812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8" t="s">
        <v>161</v>
      </c>
      <c r="AU466" s="248" t="s">
        <v>90</v>
      </c>
      <c r="AV466" s="13" t="s">
        <v>90</v>
      </c>
      <c r="AW466" s="13" t="s">
        <v>33</v>
      </c>
      <c r="AX466" s="13" t="s">
        <v>80</v>
      </c>
      <c r="AY466" s="248" t="s">
        <v>150</v>
      </c>
    </row>
    <row r="467" spans="1:51" s="13" customFormat="1" ht="12">
      <c r="A467" s="13"/>
      <c r="B467" s="237"/>
      <c r="C467" s="238"/>
      <c r="D467" s="239" t="s">
        <v>161</v>
      </c>
      <c r="E467" s="240" t="s">
        <v>1</v>
      </c>
      <c r="F467" s="241" t="s">
        <v>984</v>
      </c>
      <c r="G467" s="238"/>
      <c r="H467" s="242">
        <v>13.92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8" t="s">
        <v>161</v>
      </c>
      <c r="AU467" s="248" t="s">
        <v>90</v>
      </c>
      <c r="AV467" s="13" t="s">
        <v>90</v>
      </c>
      <c r="AW467" s="13" t="s">
        <v>33</v>
      </c>
      <c r="AX467" s="13" t="s">
        <v>80</v>
      </c>
      <c r="AY467" s="248" t="s">
        <v>150</v>
      </c>
    </row>
    <row r="468" spans="1:51" s="15" customFormat="1" ht="12">
      <c r="A468" s="15"/>
      <c r="B468" s="274"/>
      <c r="C468" s="275"/>
      <c r="D468" s="239" t="s">
        <v>161</v>
      </c>
      <c r="E468" s="276" t="s">
        <v>1</v>
      </c>
      <c r="F468" s="277" t="s">
        <v>462</v>
      </c>
      <c r="G468" s="275"/>
      <c r="H468" s="278">
        <v>29.732</v>
      </c>
      <c r="I468" s="279"/>
      <c r="J468" s="275"/>
      <c r="K468" s="275"/>
      <c r="L468" s="280"/>
      <c r="M468" s="281"/>
      <c r="N468" s="282"/>
      <c r="O468" s="282"/>
      <c r="P468" s="282"/>
      <c r="Q468" s="282"/>
      <c r="R468" s="282"/>
      <c r="S468" s="282"/>
      <c r="T468" s="283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84" t="s">
        <v>161</v>
      </c>
      <c r="AU468" s="284" t="s">
        <v>90</v>
      </c>
      <c r="AV468" s="15" t="s">
        <v>157</v>
      </c>
      <c r="AW468" s="15" t="s">
        <v>33</v>
      </c>
      <c r="AX468" s="15" t="s">
        <v>88</v>
      </c>
      <c r="AY468" s="284" t="s">
        <v>150</v>
      </c>
    </row>
    <row r="469" spans="1:65" s="2" customFormat="1" ht="16.5" customHeight="1">
      <c r="A469" s="38"/>
      <c r="B469" s="39"/>
      <c r="C469" s="259" t="s">
        <v>985</v>
      </c>
      <c r="D469" s="259" t="s">
        <v>343</v>
      </c>
      <c r="E469" s="260" t="s">
        <v>986</v>
      </c>
      <c r="F469" s="261" t="s">
        <v>987</v>
      </c>
      <c r="G469" s="262" t="s">
        <v>102</v>
      </c>
      <c r="H469" s="263">
        <v>32.705</v>
      </c>
      <c r="I469" s="264"/>
      <c r="J469" s="265">
        <f>ROUND(I469*H469,2)</f>
        <v>0</v>
      </c>
      <c r="K469" s="261" t="s">
        <v>156</v>
      </c>
      <c r="L469" s="266"/>
      <c r="M469" s="267" t="s">
        <v>1</v>
      </c>
      <c r="N469" s="268" t="s">
        <v>45</v>
      </c>
      <c r="O469" s="91"/>
      <c r="P469" s="228">
        <f>O469*H469</f>
        <v>0</v>
      </c>
      <c r="Q469" s="228">
        <v>0.0149</v>
      </c>
      <c r="R469" s="228">
        <f>Q469*H469</f>
        <v>0.4873045</v>
      </c>
      <c r="S469" s="228">
        <v>0</v>
      </c>
      <c r="T469" s="229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0" t="s">
        <v>346</v>
      </c>
      <c r="AT469" s="230" t="s">
        <v>343</v>
      </c>
      <c r="AU469" s="230" t="s">
        <v>90</v>
      </c>
      <c r="AY469" s="17" t="s">
        <v>150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7" t="s">
        <v>88</v>
      </c>
      <c r="BK469" s="231">
        <f>ROUND(I469*H469,2)</f>
        <v>0</v>
      </c>
      <c r="BL469" s="17" t="s">
        <v>211</v>
      </c>
      <c r="BM469" s="230" t="s">
        <v>988</v>
      </c>
    </row>
    <row r="470" spans="1:51" s="13" customFormat="1" ht="12">
      <c r="A470" s="13"/>
      <c r="B470" s="237"/>
      <c r="C470" s="238"/>
      <c r="D470" s="239" t="s">
        <v>161</v>
      </c>
      <c r="E470" s="238"/>
      <c r="F470" s="241" t="s">
        <v>989</v>
      </c>
      <c r="G470" s="238"/>
      <c r="H470" s="242">
        <v>32.705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8" t="s">
        <v>161</v>
      </c>
      <c r="AU470" s="248" t="s">
        <v>90</v>
      </c>
      <c r="AV470" s="13" t="s">
        <v>90</v>
      </c>
      <c r="AW470" s="13" t="s">
        <v>4</v>
      </c>
      <c r="AX470" s="13" t="s">
        <v>88</v>
      </c>
      <c r="AY470" s="248" t="s">
        <v>150</v>
      </c>
    </row>
    <row r="471" spans="1:65" s="2" customFormat="1" ht="24.15" customHeight="1">
      <c r="A471" s="38"/>
      <c r="B471" s="39"/>
      <c r="C471" s="219" t="s">
        <v>990</v>
      </c>
      <c r="D471" s="219" t="s">
        <v>153</v>
      </c>
      <c r="E471" s="220" t="s">
        <v>991</v>
      </c>
      <c r="F471" s="221" t="s">
        <v>992</v>
      </c>
      <c r="G471" s="222" t="s">
        <v>167</v>
      </c>
      <c r="H471" s="223">
        <v>87.9</v>
      </c>
      <c r="I471" s="224"/>
      <c r="J471" s="225">
        <f>ROUND(I471*H471,2)</f>
        <v>0</v>
      </c>
      <c r="K471" s="221" t="s">
        <v>156</v>
      </c>
      <c r="L471" s="44"/>
      <c r="M471" s="226" t="s">
        <v>1</v>
      </c>
      <c r="N471" s="227" t="s">
        <v>45</v>
      </c>
      <c r="O471" s="91"/>
      <c r="P471" s="228">
        <f>O471*H471</f>
        <v>0</v>
      </c>
      <c r="Q471" s="228">
        <v>2.121E-05</v>
      </c>
      <c r="R471" s="228">
        <f>Q471*H471</f>
        <v>0.001864359</v>
      </c>
      <c r="S471" s="228">
        <v>0</v>
      </c>
      <c r="T471" s="229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30" t="s">
        <v>211</v>
      </c>
      <c r="AT471" s="230" t="s">
        <v>153</v>
      </c>
      <c r="AU471" s="230" t="s">
        <v>90</v>
      </c>
      <c r="AY471" s="17" t="s">
        <v>150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7" t="s">
        <v>88</v>
      </c>
      <c r="BK471" s="231">
        <f>ROUND(I471*H471,2)</f>
        <v>0</v>
      </c>
      <c r="BL471" s="17" t="s">
        <v>211</v>
      </c>
      <c r="BM471" s="230" t="s">
        <v>993</v>
      </c>
    </row>
    <row r="472" spans="1:47" s="2" customFormat="1" ht="12">
      <c r="A472" s="38"/>
      <c r="B472" s="39"/>
      <c r="C472" s="40"/>
      <c r="D472" s="232" t="s">
        <v>159</v>
      </c>
      <c r="E472" s="40"/>
      <c r="F472" s="233" t="s">
        <v>994</v>
      </c>
      <c r="G472" s="40"/>
      <c r="H472" s="40"/>
      <c r="I472" s="234"/>
      <c r="J472" s="40"/>
      <c r="K472" s="40"/>
      <c r="L472" s="44"/>
      <c r="M472" s="235"/>
      <c r="N472" s="236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159</v>
      </c>
      <c r="AU472" s="17" t="s">
        <v>90</v>
      </c>
    </row>
    <row r="473" spans="1:65" s="2" customFormat="1" ht="16.5" customHeight="1">
      <c r="A473" s="38"/>
      <c r="B473" s="39"/>
      <c r="C473" s="259" t="s">
        <v>995</v>
      </c>
      <c r="D473" s="259" t="s">
        <v>343</v>
      </c>
      <c r="E473" s="260" t="s">
        <v>996</v>
      </c>
      <c r="F473" s="261" t="s">
        <v>997</v>
      </c>
      <c r="G473" s="262" t="s">
        <v>167</v>
      </c>
      <c r="H473" s="263">
        <v>64.46</v>
      </c>
      <c r="I473" s="264"/>
      <c r="J473" s="265">
        <f>ROUND(I473*H473,2)</f>
        <v>0</v>
      </c>
      <c r="K473" s="261" t="s">
        <v>156</v>
      </c>
      <c r="L473" s="266"/>
      <c r="M473" s="267" t="s">
        <v>1</v>
      </c>
      <c r="N473" s="268" t="s">
        <v>45</v>
      </c>
      <c r="O473" s="91"/>
      <c r="P473" s="228">
        <f>O473*H473</f>
        <v>0</v>
      </c>
      <c r="Q473" s="228">
        <v>0.00012</v>
      </c>
      <c r="R473" s="228">
        <f>Q473*H473</f>
        <v>0.007735199999999999</v>
      </c>
      <c r="S473" s="228">
        <v>0</v>
      </c>
      <c r="T473" s="229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0" t="s">
        <v>346</v>
      </c>
      <c r="AT473" s="230" t="s">
        <v>343</v>
      </c>
      <c r="AU473" s="230" t="s">
        <v>90</v>
      </c>
      <c r="AY473" s="17" t="s">
        <v>150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7" t="s">
        <v>88</v>
      </c>
      <c r="BK473" s="231">
        <f>ROUND(I473*H473,2)</f>
        <v>0</v>
      </c>
      <c r="BL473" s="17" t="s">
        <v>211</v>
      </c>
      <c r="BM473" s="230" t="s">
        <v>998</v>
      </c>
    </row>
    <row r="474" spans="1:51" s="13" customFormat="1" ht="12">
      <c r="A474" s="13"/>
      <c r="B474" s="237"/>
      <c r="C474" s="238"/>
      <c r="D474" s="239" t="s">
        <v>161</v>
      </c>
      <c r="E474" s="240" t="s">
        <v>1</v>
      </c>
      <c r="F474" s="241" t="s">
        <v>999</v>
      </c>
      <c r="G474" s="238"/>
      <c r="H474" s="242">
        <v>13.2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8" t="s">
        <v>161</v>
      </c>
      <c r="AU474" s="248" t="s">
        <v>90</v>
      </c>
      <c r="AV474" s="13" t="s">
        <v>90</v>
      </c>
      <c r="AW474" s="13" t="s">
        <v>33</v>
      </c>
      <c r="AX474" s="13" t="s">
        <v>80</v>
      </c>
      <c r="AY474" s="248" t="s">
        <v>150</v>
      </c>
    </row>
    <row r="475" spans="1:51" s="13" customFormat="1" ht="12">
      <c r="A475" s="13"/>
      <c r="B475" s="237"/>
      <c r="C475" s="238"/>
      <c r="D475" s="239" t="s">
        <v>161</v>
      </c>
      <c r="E475" s="240" t="s">
        <v>1</v>
      </c>
      <c r="F475" s="241" t="s">
        <v>1000</v>
      </c>
      <c r="G475" s="238"/>
      <c r="H475" s="242">
        <v>13.2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8" t="s">
        <v>161</v>
      </c>
      <c r="AU475" s="248" t="s">
        <v>90</v>
      </c>
      <c r="AV475" s="13" t="s">
        <v>90</v>
      </c>
      <c r="AW475" s="13" t="s">
        <v>33</v>
      </c>
      <c r="AX475" s="13" t="s">
        <v>80</v>
      </c>
      <c r="AY475" s="248" t="s">
        <v>150</v>
      </c>
    </row>
    <row r="476" spans="1:51" s="13" customFormat="1" ht="12">
      <c r="A476" s="13"/>
      <c r="B476" s="237"/>
      <c r="C476" s="238"/>
      <c r="D476" s="239" t="s">
        <v>161</v>
      </c>
      <c r="E476" s="240" t="s">
        <v>1</v>
      </c>
      <c r="F476" s="241" t="s">
        <v>1001</v>
      </c>
      <c r="G476" s="238"/>
      <c r="H476" s="242">
        <v>32.2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161</v>
      </c>
      <c r="AU476" s="248" t="s">
        <v>90</v>
      </c>
      <c r="AV476" s="13" t="s">
        <v>90</v>
      </c>
      <c r="AW476" s="13" t="s">
        <v>33</v>
      </c>
      <c r="AX476" s="13" t="s">
        <v>80</v>
      </c>
      <c r="AY476" s="248" t="s">
        <v>150</v>
      </c>
    </row>
    <row r="477" spans="1:51" s="15" customFormat="1" ht="12">
      <c r="A477" s="15"/>
      <c r="B477" s="274"/>
      <c r="C477" s="275"/>
      <c r="D477" s="239" t="s">
        <v>161</v>
      </c>
      <c r="E477" s="276" t="s">
        <v>1</v>
      </c>
      <c r="F477" s="277" t="s">
        <v>462</v>
      </c>
      <c r="G477" s="275"/>
      <c r="H477" s="278">
        <v>58.6</v>
      </c>
      <c r="I477" s="279"/>
      <c r="J477" s="275"/>
      <c r="K477" s="275"/>
      <c r="L477" s="280"/>
      <c r="M477" s="281"/>
      <c r="N477" s="282"/>
      <c r="O477" s="282"/>
      <c r="P477" s="282"/>
      <c r="Q477" s="282"/>
      <c r="R477" s="282"/>
      <c r="S477" s="282"/>
      <c r="T477" s="28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84" t="s">
        <v>161</v>
      </c>
      <c r="AU477" s="284" t="s">
        <v>90</v>
      </c>
      <c r="AV477" s="15" t="s">
        <v>157</v>
      </c>
      <c r="AW477" s="15" t="s">
        <v>33</v>
      </c>
      <c r="AX477" s="15" t="s">
        <v>88</v>
      </c>
      <c r="AY477" s="284" t="s">
        <v>150</v>
      </c>
    </row>
    <row r="478" spans="1:51" s="13" customFormat="1" ht="12">
      <c r="A478" s="13"/>
      <c r="B478" s="237"/>
      <c r="C478" s="238"/>
      <c r="D478" s="239" t="s">
        <v>161</v>
      </c>
      <c r="E478" s="238"/>
      <c r="F478" s="241" t="s">
        <v>1002</v>
      </c>
      <c r="G478" s="238"/>
      <c r="H478" s="242">
        <v>64.46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8" t="s">
        <v>161</v>
      </c>
      <c r="AU478" s="248" t="s">
        <v>90</v>
      </c>
      <c r="AV478" s="13" t="s">
        <v>90</v>
      </c>
      <c r="AW478" s="13" t="s">
        <v>4</v>
      </c>
      <c r="AX478" s="13" t="s">
        <v>88</v>
      </c>
      <c r="AY478" s="248" t="s">
        <v>150</v>
      </c>
    </row>
    <row r="479" spans="1:65" s="2" customFormat="1" ht="24.15" customHeight="1">
      <c r="A479" s="38"/>
      <c r="B479" s="39"/>
      <c r="C479" s="259" t="s">
        <v>1003</v>
      </c>
      <c r="D479" s="259" t="s">
        <v>343</v>
      </c>
      <c r="E479" s="260" t="s">
        <v>1004</v>
      </c>
      <c r="F479" s="261" t="s">
        <v>1005</v>
      </c>
      <c r="G479" s="262" t="s">
        <v>167</v>
      </c>
      <c r="H479" s="263">
        <v>32.23</v>
      </c>
      <c r="I479" s="264"/>
      <c r="J479" s="265">
        <f>ROUND(I479*H479,2)</f>
        <v>0</v>
      </c>
      <c r="K479" s="261" t="s">
        <v>156</v>
      </c>
      <c r="L479" s="266"/>
      <c r="M479" s="267" t="s">
        <v>1</v>
      </c>
      <c r="N479" s="268" t="s">
        <v>45</v>
      </c>
      <c r="O479" s="91"/>
      <c r="P479" s="228">
        <f>O479*H479</f>
        <v>0</v>
      </c>
      <c r="Q479" s="228">
        <v>0.00103</v>
      </c>
      <c r="R479" s="228">
        <f>Q479*H479</f>
        <v>0.0331969</v>
      </c>
      <c r="S479" s="228">
        <v>0</v>
      </c>
      <c r="T479" s="229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0" t="s">
        <v>346</v>
      </c>
      <c r="AT479" s="230" t="s">
        <v>343</v>
      </c>
      <c r="AU479" s="230" t="s">
        <v>90</v>
      </c>
      <c r="AY479" s="17" t="s">
        <v>150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7" t="s">
        <v>88</v>
      </c>
      <c r="BK479" s="231">
        <f>ROUND(I479*H479,2)</f>
        <v>0</v>
      </c>
      <c r="BL479" s="17" t="s">
        <v>211</v>
      </c>
      <c r="BM479" s="230" t="s">
        <v>1006</v>
      </c>
    </row>
    <row r="480" spans="1:51" s="13" customFormat="1" ht="12">
      <c r="A480" s="13"/>
      <c r="B480" s="237"/>
      <c r="C480" s="238"/>
      <c r="D480" s="239" t="s">
        <v>161</v>
      </c>
      <c r="E480" s="240" t="s">
        <v>1</v>
      </c>
      <c r="F480" s="241" t="s">
        <v>445</v>
      </c>
      <c r="G480" s="238"/>
      <c r="H480" s="242">
        <v>29.3</v>
      </c>
      <c r="I480" s="243"/>
      <c r="J480" s="238"/>
      <c r="K480" s="238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161</v>
      </c>
      <c r="AU480" s="248" t="s">
        <v>90</v>
      </c>
      <c r="AV480" s="13" t="s">
        <v>90</v>
      </c>
      <c r="AW480" s="13" t="s">
        <v>33</v>
      </c>
      <c r="AX480" s="13" t="s">
        <v>88</v>
      </c>
      <c r="AY480" s="248" t="s">
        <v>150</v>
      </c>
    </row>
    <row r="481" spans="1:51" s="13" customFormat="1" ht="12">
      <c r="A481" s="13"/>
      <c r="B481" s="237"/>
      <c r="C481" s="238"/>
      <c r="D481" s="239" t="s">
        <v>161</v>
      </c>
      <c r="E481" s="238"/>
      <c r="F481" s="241" t="s">
        <v>973</v>
      </c>
      <c r="G481" s="238"/>
      <c r="H481" s="242">
        <v>32.23</v>
      </c>
      <c r="I481" s="243"/>
      <c r="J481" s="238"/>
      <c r="K481" s="238"/>
      <c r="L481" s="244"/>
      <c r="M481" s="245"/>
      <c r="N481" s="246"/>
      <c r="O481" s="246"/>
      <c r="P481" s="246"/>
      <c r="Q481" s="246"/>
      <c r="R481" s="246"/>
      <c r="S481" s="246"/>
      <c r="T481" s="24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8" t="s">
        <v>161</v>
      </c>
      <c r="AU481" s="248" t="s">
        <v>90</v>
      </c>
      <c r="AV481" s="13" t="s">
        <v>90</v>
      </c>
      <c r="AW481" s="13" t="s">
        <v>4</v>
      </c>
      <c r="AX481" s="13" t="s">
        <v>88</v>
      </c>
      <c r="AY481" s="248" t="s">
        <v>150</v>
      </c>
    </row>
    <row r="482" spans="1:65" s="2" customFormat="1" ht="24.15" customHeight="1">
      <c r="A482" s="38"/>
      <c r="B482" s="39"/>
      <c r="C482" s="219" t="s">
        <v>1007</v>
      </c>
      <c r="D482" s="219" t="s">
        <v>153</v>
      </c>
      <c r="E482" s="220" t="s">
        <v>1008</v>
      </c>
      <c r="F482" s="221" t="s">
        <v>1009</v>
      </c>
      <c r="G482" s="222" t="s">
        <v>244</v>
      </c>
      <c r="H482" s="223">
        <v>5</v>
      </c>
      <c r="I482" s="224"/>
      <c r="J482" s="225">
        <f>ROUND(I482*H482,2)</f>
        <v>0</v>
      </c>
      <c r="K482" s="221" t="s">
        <v>156</v>
      </c>
      <c r="L482" s="44"/>
      <c r="M482" s="226" t="s">
        <v>1</v>
      </c>
      <c r="N482" s="227" t="s">
        <v>45</v>
      </c>
      <c r="O482" s="91"/>
      <c r="P482" s="228">
        <f>O482*H482</f>
        <v>0</v>
      </c>
      <c r="Q482" s="228">
        <v>0.0002684625</v>
      </c>
      <c r="R482" s="228">
        <f>Q482*H482</f>
        <v>0.0013423125000000002</v>
      </c>
      <c r="S482" s="228">
        <v>0</v>
      </c>
      <c r="T482" s="229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0" t="s">
        <v>211</v>
      </c>
      <c r="AT482" s="230" t="s">
        <v>153</v>
      </c>
      <c r="AU482" s="230" t="s">
        <v>90</v>
      </c>
      <c r="AY482" s="17" t="s">
        <v>150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7" t="s">
        <v>88</v>
      </c>
      <c r="BK482" s="231">
        <f>ROUND(I482*H482,2)</f>
        <v>0</v>
      </c>
      <c r="BL482" s="17" t="s">
        <v>211</v>
      </c>
      <c r="BM482" s="230" t="s">
        <v>1010</v>
      </c>
    </row>
    <row r="483" spans="1:47" s="2" customFormat="1" ht="12">
      <c r="A483" s="38"/>
      <c r="B483" s="39"/>
      <c r="C483" s="40"/>
      <c r="D483" s="232" t="s">
        <v>159</v>
      </c>
      <c r="E483" s="40"/>
      <c r="F483" s="233" t="s">
        <v>1011</v>
      </c>
      <c r="G483" s="40"/>
      <c r="H483" s="40"/>
      <c r="I483" s="234"/>
      <c r="J483" s="40"/>
      <c r="K483" s="40"/>
      <c r="L483" s="44"/>
      <c r="M483" s="235"/>
      <c r="N483" s="236"/>
      <c r="O483" s="91"/>
      <c r="P483" s="91"/>
      <c r="Q483" s="91"/>
      <c r="R483" s="91"/>
      <c r="S483" s="91"/>
      <c r="T483" s="92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159</v>
      </c>
      <c r="AU483" s="17" t="s">
        <v>90</v>
      </c>
    </row>
    <row r="484" spans="1:65" s="2" customFormat="1" ht="16.5" customHeight="1">
      <c r="A484" s="38"/>
      <c r="B484" s="39"/>
      <c r="C484" s="259" t="s">
        <v>1012</v>
      </c>
      <c r="D484" s="259" t="s">
        <v>343</v>
      </c>
      <c r="E484" s="260" t="s">
        <v>1013</v>
      </c>
      <c r="F484" s="261" t="s">
        <v>1014</v>
      </c>
      <c r="G484" s="262" t="s">
        <v>1015</v>
      </c>
      <c r="H484" s="263">
        <v>5</v>
      </c>
      <c r="I484" s="264"/>
      <c r="J484" s="265">
        <f>ROUND(I484*H484,2)</f>
        <v>0</v>
      </c>
      <c r="K484" s="261" t="s">
        <v>156</v>
      </c>
      <c r="L484" s="266"/>
      <c r="M484" s="267" t="s">
        <v>1</v>
      </c>
      <c r="N484" s="268" t="s">
        <v>45</v>
      </c>
      <c r="O484" s="91"/>
      <c r="P484" s="228">
        <f>O484*H484</f>
        <v>0</v>
      </c>
      <c r="Q484" s="228">
        <v>0.00428</v>
      </c>
      <c r="R484" s="228">
        <f>Q484*H484</f>
        <v>0.0214</v>
      </c>
      <c r="S484" s="228">
        <v>0</v>
      </c>
      <c r="T484" s="229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0" t="s">
        <v>346</v>
      </c>
      <c r="AT484" s="230" t="s">
        <v>343</v>
      </c>
      <c r="AU484" s="230" t="s">
        <v>90</v>
      </c>
      <c r="AY484" s="17" t="s">
        <v>150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7" t="s">
        <v>88</v>
      </c>
      <c r="BK484" s="231">
        <f>ROUND(I484*H484,2)</f>
        <v>0</v>
      </c>
      <c r="BL484" s="17" t="s">
        <v>211</v>
      </c>
      <c r="BM484" s="230" t="s">
        <v>1016</v>
      </c>
    </row>
    <row r="485" spans="1:51" s="13" customFormat="1" ht="12">
      <c r="A485" s="13"/>
      <c r="B485" s="237"/>
      <c r="C485" s="238"/>
      <c r="D485" s="239" t="s">
        <v>161</v>
      </c>
      <c r="E485" s="240" t="s">
        <v>1</v>
      </c>
      <c r="F485" s="241" t="s">
        <v>179</v>
      </c>
      <c r="G485" s="238"/>
      <c r="H485" s="242">
        <v>5</v>
      </c>
      <c r="I485" s="243"/>
      <c r="J485" s="238"/>
      <c r="K485" s="238"/>
      <c r="L485" s="244"/>
      <c r="M485" s="245"/>
      <c r="N485" s="246"/>
      <c r="O485" s="246"/>
      <c r="P485" s="246"/>
      <c r="Q485" s="246"/>
      <c r="R485" s="246"/>
      <c r="S485" s="246"/>
      <c r="T485" s="24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8" t="s">
        <v>161</v>
      </c>
      <c r="AU485" s="248" t="s">
        <v>90</v>
      </c>
      <c r="AV485" s="13" t="s">
        <v>90</v>
      </c>
      <c r="AW485" s="13" t="s">
        <v>33</v>
      </c>
      <c r="AX485" s="13" t="s">
        <v>88</v>
      </c>
      <c r="AY485" s="248" t="s">
        <v>150</v>
      </c>
    </row>
    <row r="486" spans="1:65" s="2" customFormat="1" ht="24.15" customHeight="1">
      <c r="A486" s="38"/>
      <c r="B486" s="39"/>
      <c r="C486" s="259" t="s">
        <v>1017</v>
      </c>
      <c r="D486" s="259" t="s">
        <v>343</v>
      </c>
      <c r="E486" s="260" t="s">
        <v>1018</v>
      </c>
      <c r="F486" s="261" t="s">
        <v>1019</v>
      </c>
      <c r="G486" s="262" t="s">
        <v>244</v>
      </c>
      <c r="H486" s="263">
        <v>5</v>
      </c>
      <c r="I486" s="264"/>
      <c r="J486" s="265">
        <f>ROUND(I486*H486,2)</f>
        <v>0</v>
      </c>
      <c r="K486" s="261" t="s">
        <v>156</v>
      </c>
      <c r="L486" s="266"/>
      <c r="M486" s="267" t="s">
        <v>1</v>
      </c>
      <c r="N486" s="268" t="s">
        <v>45</v>
      </c>
      <c r="O486" s="91"/>
      <c r="P486" s="228">
        <f>O486*H486</f>
        <v>0</v>
      </c>
      <c r="Q486" s="228">
        <v>0.09143</v>
      </c>
      <c r="R486" s="228">
        <f>Q486*H486</f>
        <v>0.45715</v>
      </c>
      <c r="S486" s="228">
        <v>0</v>
      </c>
      <c r="T486" s="229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0" t="s">
        <v>346</v>
      </c>
      <c r="AT486" s="230" t="s">
        <v>343</v>
      </c>
      <c r="AU486" s="230" t="s">
        <v>90</v>
      </c>
      <c r="AY486" s="17" t="s">
        <v>150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7" t="s">
        <v>88</v>
      </c>
      <c r="BK486" s="231">
        <f>ROUND(I486*H486,2)</f>
        <v>0</v>
      </c>
      <c r="BL486" s="17" t="s">
        <v>211</v>
      </c>
      <c r="BM486" s="230" t="s">
        <v>1020</v>
      </c>
    </row>
    <row r="487" spans="1:65" s="2" customFormat="1" ht="16.5" customHeight="1">
      <c r="A487" s="38"/>
      <c r="B487" s="39"/>
      <c r="C487" s="259" t="s">
        <v>1021</v>
      </c>
      <c r="D487" s="259" t="s">
        <v>343</v>
      </c>
      <c r="E487" s="260" t="s">
        <v>1022</v>
      </c>
      <c r="F487" s="261" t="s">
        <v>1023</v>
      </c>
      <c r="G487" s="262" t="s">
        <v>244</v>
      </c>
      <c r="H487" s="263">
        <v>5</v>
      </c>
      <c r="I487" s="264"/>
      <c r="J487" s="265">
        <f>ROUND(I487*H487,2)</f>
        <v>0</v>
      </c>
      <c r="K487" s="261" t="s">
        <v>156</v>
      </c>
      <c r="L487" s="266"/>
      <c r="M487" s="267" t="s">
        <v>1</v>
      </c>
      <c r="N487" s="268" t="s">
        <v>45</v>
      </c>
      <c r="O487" s="91"/>
      <c r="P487" s="228">
        <f>O487*H487</f>
        <v>0</v>
      </c>
      <c r="Q487" s="228">
        <v>0.0035</v>
      </c>
      <c r="R487" s="228">
        <f>Q487*H487</f>
        <v>0.0175</v>
      </c>
      <c r="S487" s="228">
        <v>0</v>
      </c>
      <c r="T487" s="229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30" t="s">
        <v>346</v>
      </c>
      <c r="AT487" s="230" t="s">
        <v>343</v>
      </c>
      <c r="AU487" s="230" t="s">
        <v>90</v>
      </c>
      <c r="AY487" s="17" t="s">
        <v>150</v>
      </c>
      <c r="BE487" s="231">
        <f>IF(N487="základní",J487,0)</f>
        <v>0</v>
      </c>
      <c r="BF487" s="231">
        <f>IF(N487="snížená",J487,0)</f>
        <v>0</v>
      </c>
      <c r="BG487" s="231">
        <f>IF(N487="zákl. přenesená",J487,0)</f>
        <v>0</v>
      </c>
      <c r="BH487" s="231">
        <f>IF(N487="sníž. přenesená",J487,0)</f>
        <v>0</v>
      </c>
      <c r="BI487" s="231">
        <f>IF(N487="nulová",J487,0)</f>
        <v>0</v>
      </c>
      <c r="BJ487" s="17" t="s">
        <v>88</v>
      </c>
      <c r="BK487" s="231">
        <f>ROUND(I487*H487,2)</f>
        <v>0</v>
      </c>
      <c r="BL487" s="17" t="s">
        <v>211</v>
      </c>
      <c r="BM487" s="230" t="s">
        <v>1024</v>
      </c>
    </row>
    <row r="488" spans="1:65" s="2" customFormat="1" ht="24.15" customHeight="1">
      <c r="A488" s="38"/>
      <c r="B488" s="39"/>
      <c r="C488" s="259" t="s">
        <v>1025</v>
      </c>
      <c r="D488" s="259" t="s">
        <v>343</v>
      </c>
      <c r="E488" s="260" t="s">
        <v>1026</v>
      </c>
      <c r="F488" s="261" t="s">
        <v>1027</v>
      </c>
      <c r="G488" s="262" t="s">
        <v>244</v>
      </c>
      <c r="H488" s="263">
        <v>5</v>
      </c>
      <c r="I488" s="264"/>
      <c r="J488" s="265">
        <f>ROUND(I488*H488,2)</f>
        <v>0</v>
      </c>
      <c r="K488" s="261" t="s">
        <v>156</v>
      </c>
      <c r="L488" s="266"/>
      <c r="M488" s="267" t="s">
        <v>1</v>
      </c>
      <c r="N488" s="268" t="s">
        <v>45</v>
      </c>
      <c r="O488" s="91"/>
      <c r="P488" s="228">
        <f>O488*H488</f>
        <v>0</v>
      </c>
      <c r="Q488" s="228">
        <v>0.0051</v>
      </c>
      <c r="R488" s="228">
        <f>Q488*H488</f>
        <v>0.025500000000000002</v>
      </c>
      <c r="S488" s="228">
        <v>0</v>
      </c>
      <c r="T488" s="229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0" t="s">
        <v>346</v>
      </c>
      <c r="AT488" s="230" t="s">
        <v>343</v>
      </c>
      <c r="AU488" s="230" t="s">
        <v>90</v>
      </c>
      <c r="AY488" s="17" t="s">
        <v>150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7" t="s">
        <v>88</v>
      </c>
      <c r="BK488" s="231">
        <f>ROUND(I488*H488,2)</f>
        <v>0</v>
      </c>
      <c r="BL488" s="17" t="s">
        <v>211</v>
      </c>
      <c r="BM488" s="230" t="s">
        <v>1028</v>
      </c>
    </row>
    <row r="489" spans="1:65" s="2" customFormat="1" ht="16.5" customHeight="1">
      <c r="A489" s="38"/>
      <c r="B489" s="39"/>
      <c r="C489" s="259" t="s">
        <v>1029</v>
      </c>
      <c r="D489" s="259" t="s">
        <v>343</v>
      </c>
      <c r="E489" s="260" t="s">
        <v>1030</v>
      </c>
      <c r="F489" s="261" t="s">
        <v>1031</v>
      </c>
      <c r="G489" s="262" t="s">
        <v>244</v>
      </c>
      <c r="H489" s="263">
        <v>5</v>
      </c>
      <c r="I489" s="264"/>
      <c r="J489" s="265">
        <f>ROUND(I489*H489,2)</f>
        <v>0</v>
      </c>
      <c r="K489" s="261" t="s">
        <v>1</v>
      </c>
      <c r="L489" s="266"/>
      <c r="M489" s="267" t="s">
        <v>1</v>
      </c>
      <c r="N489" s="268" t="s">
        <v>45</v>
      </c>
      <c r="O489" s="91"/>
      <c r="P489" s="228">
        <f>O489*H489</f>
        <v>0</v>
      </c>
      <c r="Q489" s="228">
        <v>0.0003</v>
      </c>
      <c r="R489" s="228">
        <f>Q489*H489</f>
        <v>0.0014999999999999998</v>
      </c>
      <c r="S489" s="228">
        <v>0</v>
      </c>
      <c r="T489" s="229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30" t="s">
        <v>346</v>
      </c>
      <c r="AT489" s="230" t="s">
        <v>343</v>
      </c>
      <c r="AU489" s="230" t="s">
        <v>90</v>
      </c>
      <c r="AY489" s="17" t="s">
        <v>150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17" t="s">
        <v>88</v>
      </c>
      <c r="BK489" s="231">
        <f>ROUND(I489*H489,2)</f>
        <v>0</v>
      </c>
      <c r="BL489" s="17" t="s">
        <v>211</v>
      </c>
      <c r="BM489" s="230" t="s">
        <v>1032</v>
      </c>
    </row>
    <row r="490" spans="1:51" s="13" customFormat="1" ht="12">
      <c r="A490" s="13"/>
      <c r="B490" s="237"/>
      <c r="C490" s="238"/>
      <c r="D490" s="239" t="s">
        <v>161</v>
      </c>
      <c r="E490" s="240" t="s">
        <v>1</v>
      </c>
      <c r="F490" s="241" t="s">
        <v>179</v>
      </c>
      <c r="G490" s="238"/>
      <c r="H490" s="242">
        <v>5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161</v>
      </c>
      <c r="AU490" s="248" t="s">
        <v>90</v>
      </c>
      <c r="AV490" s="13" t="s">
        <v>90</v>
      </c>
      <c r="AW490" s="13" t="s">
        <v>33</v>
      </c>
      <c r="AX490" s="13" t="s">
        <v>88</v>
      </c>
      <c r="AY490" s="248" t="s">
        <v>150</v>
      </c>
    </row>
    <row r="491" spans="1:65" s="2" customFormat="1" ht="24.15" customHeight="1">
      <c r="A491" s="38"/>
      <c r="B491" s="39"/>
      <c r="C491" s="219" t="s">
        <v>1033</v>
      </c>
      <c r="D491" s="219" t="s">
        <v>153</v>
      </c>
      <c r="E491" s="220" t="s">
        <v>1034</v>
      </c>
      <c r="F491" s="221" t="s">
        <v>1035</v>
      </c>
      <c r="G491" s="222" t="s">
        <v>172</v>
      </c>
      <c r="H491" s="223">
        <v>1.054</v>
      </c>
      <c r="I491" s="224"/>
      <c r="J491" s="225">
        <f>ROUND(I491*H491,2)</f>
        <v>0</v>
      </c>
      <c r="K491" s="221" t="s">
        <v>156</v>
      </c>
      <c r="L491" s="44"/>
      <c r="M491" s="226" t="s">
        <v>1</v>
      </c>
      <c r="N491" s="227" t="s">
        <v>45</v>
      </c>
      <c r="O491" s="91"/>
      <c r="P491" s="228">
        <f>O491*H491</f>
        <v>0</v>
      </c>
      <c r="Q491" s="228">
        <v>0</v>
      </c>
      <c r="R491" s="228">
        <f>Q491*H491</f>
        <v>0</v>
      </c>
      <c r="S491" s="228">
        <v>0</v>
      </c>
      <c r="T491" s="229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30" t="s">
        <v>211</v>
      </c>
      <c r="AT491" s="230" t="s">
        <v>153</v>
      </c>
      <c r="AU491" s="230" t="s">
        <v>90</v>
      </c>
      <c r="AY491" s="17" t="s">
        <v>150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17" t="s">
        <v>88</v>
      </c>
      <c r="BK491" s="231">
        <f>ROUND(I491*H491,2)</f>
        <v>0</v>
      </c>
      <c r="BL491" s="17" t="s">
        <v>211</v>
      </c>
      <c r="BM491" s="230" t="s">
        <v>1036</v>
      </c>
    </row>
    <row r="492" spans="1:47" s="2" customFormat="1" ht="12">
      <c r="A492" s="38"/>
      <c r="B492" s="39"/>
      <c r="C492" s="40"/>
      <c r="D492" s="232" t="s">
        <v>159</v>
      </c>
      <c r="E492" s="40"/>
      <c r="F492" s="233" t="s">
        <v>1037</v>
      </c>
      <c r="G492" s="40"/>
      <c r="H492" s="40"/>
      <c r="I492" s="234"/>
      <c r="J492" s="40"/>
      <c r="K492" s="40"/>
      <c r="L492" s="44"/>
      <c r="M492" s="235"/>
      <c r="N492" s="236"/>
      <c r="O492" s="91"/>
      <c r="P492" s="91"/>
      <c r="Q492" s="91"/>
      <c r="R492" s="91"/>
      <c r="S492" s="91"/>
      <c r="T492" s="92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159</v>
      </c>
      <c r="AU492" s="17" t="s">
        <v>90</v>
      </c>
    </row>
    <row r="493" spans="1:63" s="12" customFormat="1" ht="22.8" customHeight="1">
      <c r="A493" s="12"/>
      <c r="B493" s="203"/>
      <c r="C493" s="204"/>
      <c r="D493" s="205" t="s">
        <v>79</v>
      </c>
      <c r="E493" s="217" t="s">
        <v>334</v>
      </c>
      <c r="F493" s="217" t="s">
        <v>335</v>
      </c>
      <c r="G493" s="204"/>
      <c r="H493" s="204"/>
      <c r="I493" s="207"/>
      <c r="J493" s="218">
        <f>BK493</f>
        <v>0</v>
      </c>
      <c r="K493" s="204"/>
      <c r="L493" s="209"/>
      <c r="M493" s="210"/>
      <c r="N493" s="211"/>
      <c r="O493" s="211"/>
      <c r="P493" s="212">
        <f>SUM(P494:P525)</f>
        <v>0</v>
      </c>
      <c r="Q493" s="211"/>
      <c r="R493" s="212">
        <f>SUM(R494:R525)</f>
        <v>0.14611999999999997</v>
      </c>
      <c r="S493" s="211"/>
      <c r="T493" s="213">
        <f>SUM(T494:T525)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4" t="s">
        <v>90</v>
      </c>
      <c r="AT493" s="215" t="s">
        <v>79</v>
      </c>
      <c r="AU493" s="215" t="s">
        <v>88</v>
      </c>
      <c r="AY493" s="214" t="s">
        <v>150</v>
      </c>
      <c r="BK493" s="216">
        <f>SUM(BK494:BK525)</f>
        <v>0</v>
      </c>
    </row>
    <row r="494" spans="1:65" s="2" customFormat="1" ht="16.5" customHeight="1">
      <c r="A494" s="38"/>
      <c r="B494" s="39"/>
      <c r="C494" s="219" t="s">
        <v>1038</v>
      </c>
      <c r="D494" s="219" t="s">
        <v>153</v>
      </c>
      <c r="E494" s="220" t="s">
        <v>1039</v>
      </c>
      <c r="F494" s="221" t="s">
        <v>1040</v>
      </c>
      <c r="G494" s="222" t="s">
        <v>244</v>
      </c>
      <c r="H494" s="223">
        <v>30</v>
      </c>
      <c r="I494" s="224"/>
      <c r="J494" s="225">
        <f>ROUND(I494*H494,2)</f>
        <v>0</v>
      </c>
      <c r="K494" s="221" t="s">
        <v>156</v>
      </c>
      <c r="L494" s="44"/>
      <c r="M494" s="226" t="s">
        <v>1</v>
      </c>
      <c r="N494" s="227" t="s">
        <v>45</v>
      </c>
      <c r="O494" s="91"/>
      <c r="P494" s="228">
        <f>O494*H494</f>
        <v>0</v>
      </c>
      <c r="Q494" s="228">
        <v>0.000188</v>
      </c>
      <c r="R494" s="228">
        <f>Q494*H494</f>
        <v>0.00564</v>
      </c>
      <c r="S494" s="228">
        <v>0</v>
      </c>
      <c r="T494" s="229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0" t="s">
        <v>211</v>
      </c>
      <c r="AT494" s="230" t="s">
        <v>153</v>
      </c>
      <c r="AU494" s="230" t="s">
        <v>90</v>
      </c>
      <c r="AY494" s="17" t="s">
        <v>150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7" t="s">
        <v>88</v>
      </c>
      <c r="BK494" s="231">
        <f>ROUND(I494*H494,2)</f>
        <v>0</v>
      </c>
      <c r="BL494" s="17" t="s">
        <v>211</v>
      </c>
      <c r="BM494" s="230" t="s">
        <v>1041</v>
      </c>
    </row>
    <row r="495" spans="1:47" s="2" customFormat="1" ht="12">
      <c r="A495" s="38"/>
      <c r="B495" s="39"/>
      <c r="C495" s="40"/>
      <c r="D495" s="232" t="s">
        <v>159</v>
      </c>
      <c r="E495" s="40"/>
      <c r="F495" s="233" t="s">
        <v>1042</v>
      </c>
      <c r="G495" s="40"/>
      <c r="H495" s="40"/>
      <c r="I495" s="234"/>
      <c r="J495" s="40"/>
      <c r="K495" s="40"/>
      <c r="L495" s="44"/>
      <c r="M495" s="235"/>
      <c r="N495" s="236"/>
      <c r="O495" s="91"/>
      <c r="P495" s="91"/>
      <c r="Q495" s="91"/>
      <c r="R495" s="91"/>
      <c r="S495" s="91"/>
      <c r="T495" s="92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159</v>
      </c>
      <c r="AU495" s="17" t="s">
        <v>90</v>
      </c>
    </row>
    <row r="496" spans="1:51" s="13" customFormat="1" ht="12">
      <c r="A496" s="13"/>
      <c r="B496" s="237"/>
      <c r="C496" s="238"/>
      <c r="D496" s="239" t="s">
        <v>161</v>
      </c>
      <c r="E496" s="240" t="s">
        <v>1</v>
      </c>
      <c r="F496" s="241" t="s">
        <v>1043</v>
      </c>
      <c r="G496" s="238"/>
      <c r="H496" s="242">
        <v>30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161</v>
      </c>
      <c r="AU496" s="248" t="s">
        <v>90</v>
      </c>
      <c r="AV496" s="13" t="s">
        <v>90</v>
      </c>
      <c r="AW496" s="13" t="s">
        <v>33</v>
      </c>
      <c r="AX496" s="13" t="s">
        <v>88</v>
      </c>
      <c r="AY496" s="248" t="s">
        <v>150</v>
      </c>
    </row>
    <row r="497" spans="1:65" s="2" customFormat="1" ht="21.75" customHeight="1">
      <c r="A497" s="38"/>
      <c r="B497" s="39"/>
      <c r="C497" s="259" t="s">
        <v>1044</v>
      </c>
      <c r="D497" s="259" t="s">
        <v>343</v>
      </c>
      <c r="E497" s="260" t="s">
        <v>1045</v>
      </c>
      <c r="F497" s="261" t="s">
        <v>1046</v>
      </c>
      <c r="G497" s="262" t="s">
        <v>244</v>
      </c>
      <c r="H497" s="263">
        <v>30</v>
      </c>
      <c r="I497" s="264"/>
      <c r="J497" s="265">
        <f>ROUND(I497*H497,2)</f>
        <v>0</v>
      </c>
      <c r="K497" s="261" t="s">
        <v>156</v>
      </c>
      <c r="L497" s="266"/>
      <c r="M497" s="267" t="s">
        <v>1</v>
      </c>
      <c r="N497" s="268" t="s">
        <v>45</v>
      </c>
      <c r="O497" s="91"/>
      <c r="P497" s="228">
        <f>O497*H497</f>
        <v>0</v>
      </c>
      <c r="Q497" s="228">
        <v>0.00194</v>
      </c>
      <c r="R497" s="228">
        <f>Q497*H497</f>
        <v>0.0582</v>
      </c>
      <c r="S497" s="228">
        <v>0</v>
      </c>
      <c r="T497" s="229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30" t="s">
        <v>346</v>
      </c>
      <c r="AT497" s="230" t="s">
        <v>343</v>
      </c>
      <c r="AU497" s="230" t="s">
        <v>90</v>
      </c>
      <c r="AY497" s="17" t="s">
        <v>150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7" t="s">
        <v>88</v>
      </c>
      <c r="BK497" s="231">
        <f>ROUND(I497*H497,2)</f>
        <v>0</v>
      </c>
      <c r="BL497" s="17" t="s">
        <v>211</v>
      </c>
      <c r="BM497" s="230" t="s">
        <v>1047</v>
      </c>
    </row>
    <row r="498" spans="1:65" s="2" customFormat="1" ht="16.5" customHeight="1">
      <c r="A498" s="38"/>
      <c r="B498" s="39"/>
      <c r="C498" s="219" t="s">
        <v>1048</v>
      </c>
      <c r="D498" s="219" t="s">
        <v>153</v>
      </c>
      <c r="E498" s="220" t="s">
        <v>1049</v>
      </c>
      <c r="F498" s="221" t="s">
        <v>1050</v>
      </c>
      <c r="G498" s="222" t="s">
        <v>167</v>
      </c>
      <c r="H498" s="223">
        <v>21</v>
      </c>
      <c r="I498" s="224"/>
      <c r="J498" s="225">
        <f>ROUND(I498*H498,2)</f>
        <v>0</v>
      </c>
      <c r="K498" s="221" t="s">
        <v>1</v>
      </c>
      <c r="L498" s="44"/>
      <c r="M498" s="226" t="s">
        <v>1</v>
      </c>
      <c r="N498" s="227" t="s">
        <v>45</v>
      </c>
      <c r="O498" s="91"/>
      <c r="P498" s="228">
        <f>O498*H498</f>
        <v>0</v>
      </c>
      <c r="Q498" s="228">
        <v>0</v>
      </c>
      <c r="R498" s="228">
        <f>Q498*H498</f>
        <v>0</v>
      </c>
      <c r="S498" s="228">
        <v>0</v>
      </c>
      <c r="T498" s="229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30" t="s">
        <v>211</v>
      </c>
      <c r="AT498" s="230" t="s">
        <v>153</v>
      </c>
      <c r="AU498" s="230" t="s">
        <v>90</v>
      </c>
      <c r="AY498" s="17" t="s">
        <v>150</v>
      </c>
      <c r="BE498" s="231">
        <f>IF(N498="základní",J498,0)</f>
        <v>0</v>
      </c>
      <c r="BF498" s="231">
        <f>IF(N498="snížená",J498,0)</f>
        <v>0</v>
      </c>
      <c r="BG498" s="231">
        <f>IF(N498="zákl. přenesená",J498,0)</f>
        <v>0</v>
      </c>
      <c r="BH498" s="231">
        <f>IF(N498="sníž. přenesená",J498,0)</f>
        <v>0</v>
      </c>
      <c r="BI498" s="231">
        <f>IF(N498="nulová",J498,0)</f>
        <v>0</v>
      </c>
      <c r="BJ498" s="17" t="s">
        <v>88</v>
      </c>
      <c r="BK498" s="231">
        <f>ROUND(I498*H498,2)</f>
        <v>0</v>
      </c>
      <c r="BL498" s="17" t="s">
        <v>211</v>
      </c>
      <c r="BM498" s="230" t="s">
        <v>1051</v>
      </c>
    </row>
    <row r="499" spans="1:51" s="13" customFormat="1" ht="12">
      <c r="A499" s="13"/>
      <c r="B499" s="237"/>
      <c r="C499" s="238"/>
      <c r="D499" s="239" t="s">
        <v>161</v>
      </c>
      <c r="E499" s="240" t="s">
        <v>1</v>
      </c>
      <c r="F499" s="241" t="s">
        <v>1052</v>
      </c>
      <c r="G499" s="238"/>
      <c r="H499" s="242">
        <v>21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161</v>
      </c>
      <c r="AU499" s="248" t="s">
        <v>90</v>
      </c>
      <c r="AV499" s="13" t="s">
        <v>90</v>
      </c>
      <c r="AW499" s="13" t="s">
        <v>33</v>
      </c>
      <c r="AX499" s="13" t="s">
        <v>88</v>
      </c>
      <c r="AY499" s="248" t="s">
        <v>150</v>
      </c>
    </row>
    <row r="500" spans="1:65" s="2" customFormat="1" ht="21.75" customHeight="1">
      <c r="A500" s="38"/>
      <c r="B500" s="39"/>
      <c r="C500" s="259" t="s">
        <v>1053</v>
      </c>
      <c r="D500" s="259" t="s">
        <v>343</v>
      </c>
      <c r="E500" s="260" t="s">
        <v>1054</v>
      </c>
      <c r="F500" s="261" t="s">
        <v>1055</v>
      </c>
      <c r="G500" s="262" t="s">
        <v>172</v>
      </c>
      <c r="H500" s="263">
        <v>0.015</v>
      </c>
      <c r="I500" s="264"/>
      <c r="J500" s="265">
        <f>ROUND(I500*H500,2)</f>
        <v>0</v>
      </c>
      <c r="K500" s="261" t="s">
        <v>156</v>
      </c>
      <c r="L500" s="266"/>
      <c r="M500" s="267" t="s">
        <v>1</v>
      </c>
      <c r="N500" s="268" t="s">
        <v>45</v>
      </c>
      <c r="O500" s="91"/>
      <c r="P500" s="228">
        <f>O500*H500</f>
        <v>0</v>
      </c>
      <c r="Q500" s="228">
        <v>1</v>
      </c>
      <c r="R500" s="228">
        <f>Q500*H500</f>
        <v>0.015</v>
      </c>
      <c r="S500" s="228">
        <v>0</v>
      </c>
      <c r="T500" s="229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30" t="s">
        <v>346</v>
      </c>
      <c r="AT500" s="230" t="s">
        <v>343</v>
      </c>
      <c r="AU500" s="230" t="s">
        <v>90</v>
      </c>
      <c r="AY500" s="17" t="s">
        <v>150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17" t="s">
        <v>88</v>
      </c>
      <c r="BK500" s="231">
        <f>ROUND(I500*H500,2)</f>
        <v>0</v>
      </c>
      <c r="BL500" s="17" t="s">
        <v>211</v>
      </c>
      <c r="BM500" s="230" t="s">
        <v>1056</v>
      </c>
    </row>
    <row r="501" spans="1:51" s="13" customFormat="1" ht="12">
      <c r="A501" s="13"/>
      <c r="B501" s="237"/>
      <c r="C501" s="238"/>
      <c r="D501" s="239" t="s">
        <v>161</v>
      </c>
      <c r="E501" s="240" t="s">
        <v>1</v>
      </c>
      <c r="F501" s="241" t="s">
        <v>1057</v>
      </c>
      <c r="G501" s="238"/>
      <c r="H501" s="242">
        <v>0.015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161</v>
      </c>
      <c r="AU501" s="248" t="s">
        <v>90</v>
      </c>
      <c r="AV501" s="13" t="s">
        <v>90</v>
      </c>
      <c r="AW501" s="13" t="s">
        <v>33</v>
      </c>
      <c r="AX501" s="13" t="s">
        <v>88</v>
      </c>
      <c r="AY501" s="248" t="s">
        <v>150</v>
      </c>
    </row>
    <row r="502" spans="1:65" s="2" customFormat="1" ht="16.5" customHeight="1">
      <c r="A502" s="38"/>
      <c r="B502" s="39"/>
      <c r="C502" s="219" t="s">
        <v>1058</v>
      </c>
      <c r="D502" s="219" t="s">
        <v>153</v>
      </c>
      <c r="E502" s="220" t="s">
        <v>1059</v>
      </c>
      <c r="F502" s="221" t="s">
        <v>1060</v>
      </c>
      <c r="G502" s="222" t="s">
        <v>167</v>
      </c>
      <c r="H502" s="223">
        <v>32</v>
      </c>
      <c r="I502" s="224"/>
      <c r="J502" s="225">
        <f>ROUND(I502*H502,2)</f>
        <v>0</v>
      </c>
      <c r="K502" s="221" t="s">
        <v>1</v>
      </c>
      <c r="L502" s="44"/>
      <c r="M502" s="226" t="s">
        <v>1</v>
      </c>
      <c r="N502" s="227" t="s">
        <v>45</v>
      </c>
      <c r="O502" s="91"/>
      <c r="P502" s="228">
        <f>O502*H502</f>
        <v>0</v>
      </c>
      <c r="Q502" s="228">
        <v>0</v>
      </c>
      <c r="R502" s="228">
        <f>Q502*H502</f>
        <v>0</v>
      </c>
      <c r="S502" s="228">
        <v>0</v>
      </c>
      <c r="T502" s="229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0" t="s">
        <v>211</v>
      </c>
      <c r="AT502" s="230" t="s">
        <v>153</v>
      </c>
      <c r="AU502" s="230" t="s">
        <v>90</v>
      </c>
      <c r="AY502" s="17" t="s">
        <v>150</v>
      </c>
      <c r="BE502" s="231">
        <f>IF(N502="základní",J502,0)</f>
        <v>0</v>
      </c>
      <c r="BF502" s="231">
        <f>IF(N502="snížená",J502,0)</f>
        <v>0</v>
      </c>
      <c r="BG502" s="231">
        <f>IF(N502="zákl. přenesená",J502,0)</f>
        <v>0</v>
      </c>
      <c r="BH502" s="231">
        <f>IF(N502="sníž. přenesená",J502,0)</f>
        <v>0</v>
      </c>
      <c r="BI502" s="231">
        <f>IF(N502="nulová",J502,0)</f>
        <v>0</v>
      </c>
      <c r="BJ502" s="17" t="s">
        <v>88</v>
      </c>
      <c r="BK502" s="231">
        <f>ROUND(I502*H502,2)</f>
        <v>0</v>
      </c>
      <c r="BL502" s="17" t="s">
        <v>211</v>
      </c>
      <c r="BM502" s="230" t="s">
        <v>1061</v>
      </c>
    </row>
    <row r="503" spans="1:51" s="13" customFormat="1" ht="12">
      <c r="A503" s="13"/>
      <c r="B503" s="237"/>
      <c r="C503" s="238"/>
      <c r="D503" s="239" t="s">
        <v>161</v>
      </c>
      <c r="E503" s="240" t="s">
        <v>1</v>
      </c>
      <c r="F503" s="241" t="s">
        <v>1062</v>
      </c>
      <c r="G503" s="238"/>
      <c r="H503" s="242">
        <v>8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8" t="s">
        <v>161</v>
      </c>
      <c r="AU503" s="248" t="s">
        <v>90</v>
      </c>
      <c r="AV503" s="13" t="s">
        <v>90</v>
      </c>
      <c r="AW503" s="13" t="s">
        <v>33</v>
      </c>
      <c r="AX503" s="13" t="s">
        <v>80</v>
      </c>
      <c r="AY503" s="248" t="s">
        <v>150</v>
      </c>
    </row>
    <row r="504" spans="1:51" s="13" customFormat="1" ht="12">
      <c r="A504" s="13"/>
      <c r="B504" s="237"/>
      <c r="C504" s="238"/>
      <c r="D504" s="239" t="s">
        <v>161</v>
      </c>
      <c r="E504" s="240" t="s">
        <v>1</v>
      </c>
      <c r="F504" s="241" t="s">
        <v>1063</v>
      </c>
      <c r="G504" s="238"/>
      <c r="H504" s="242">
        <v>24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161</v>
      </c>
      <c r="AU504" s="248" t="s">
        <v>90</v>
      </c>
      <c r="AV504" s="13" t="s">
        <v>90</v>
      </c>
      <c r="AW504" s="13" t="s">
        <v>33</v>
      </c>
      <c r="AX504" s="13" t="s">
        <v>80</v>
      </c>
      <c r="AY504" s="248" t="s">
        <v>150</v>
      </c>
    </row>
    <row r="505" spans="1:51" s="15" customFormat="1" ht="12">
      <c r="A505" s="15"/>
      <c r="B505" s="274"/>
      <c r="C505" s="275"/>
      <c r="D505" s="239" t="s">
        <v>161</v>
      </c>
      <c r="E505" s="276" t="s">
        <v>1</v>
      </c>
      <c r="F505" s="277" t="s">
        <v>462</v>
      </c>
      <c r="G505" s="275"/>
      <c r="H505" s="278">
        <v>32</v>
      </c>
      <c r="I505" s="279"/>
      <c r="J505" s="275"/>
      <c r="K505" s="275"/>
      <c r="L505" s="280"/>
      <c r="M505" s="281"/>
      <c r="N505" s="282"/>
      <c r="O505" s="282"/>
      <c r="P505" s="282"/>
      <c r="Q505" s="282"/>
      <c r="R505" s="282"/>
      <c r="S505" s="282"/>
      <c r="T505" s="283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84" t="s">
        <v>161</v>
      </c>
      <c r="AU505" s="284" t="s">
        <v>90</v>
      </c>
      <c r="AV505" s="15" t="s">
        <v>157</v>
      </c>
      <c r="AW505" s="15" t="s">
        <v>33</v>
      </c>
      <c r="AX505" s="15" t="s">
        <v>88</v>
      </c>
      <c r="AY505" s="284" t="s">
        <v>150</v>
      </c>
    </row>
    <row r="506" spans="1:65" s="2" customFormat="1" ht="21.75" customHeight="1">
      <c r="A506" s="38"/>
      <c r="B506" s="39"/>
      <c r="C506" s="259" t="s">
        <v>1064</v>
      </c>
      <c r="D506" s="259" t="s">
        <v>343</v>
      </c>
      <c r="E506" s="260" t="s">
        <v>1054</v>
      </c>
      <c r="F506" s="261" t="s">
        <v>1055</v>
      </c>
      <c r="G506" s="262" t="s">
        <v>172</v>
      </c>
      <c r="H506" s="263">
        <v>0.026</v>
      </c>
      <c r="I506" s="264"/>
      <c r="J506" s="265">
        <f>ROUND(I506*H506,2)</f>
        <v>0</v>
      </c>
      <c r="K506" s="261" t="s">
        <v>156</v>
      </c>
      <c r="L506" s="266"/>
      <c r="M506" s="267" t="s">
        <v>1</v>
      </c>
      <c r="N506" s="268" t="s">
        <v>45</v>
      </c>
      <c r="O506" s="91"/>
      <c r="P506" s="228">
        <f>O506*H506</f>
        <v>0</v>
      </c>
      <c r="Q506" s="228">
        <v>1</v>
      </c>
      <c r="R506" s="228">
        <f>Q506*H506</f>
        <v>0.026</v>
      </c>
      <c r="S506" s="228">
        <v>0</v>
      </c>
      <c r="T506" s="229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30" t="s">
        <v>346</v>
      </c>
      <c r="AT506" s="230" t="s">
        <v>343</v>
      </c>
      <c r="AU506" s="230" t="s">
        <v>90</v>
      </c>
      <c r="AY506" s="17" t="s">
        <v>150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17" t="s">
        <v>88</v>
      </c>
      <c r="BK506" s="231">
        <f>ROUND(I506*H506,2)</f>
        <v>0</v>
      </c>
      <c r="BL506" s="17" t="s">
        <v>211</v>
      </c>
      <c r="BM506" s="230" t="s">
        <v>1065</v>
      </c>
    </row>
    <row r="507" spans="1:51" s="13" customFormat="1" ht="12">
      <c r="A507" s="13"/>
      <c r="B507" s="237"/>
      <c r="C507" s="238"/>
      <c r="D507" s="239" t="s">
        <v>161</v>
      </c>
      <c r="E507" s="240" t="s">
        <v>1</v>
      </c>
      <c r="F507" s="241" t="s">
        <v>1066</v>
      </c>
      <c r="G507" s="238"/>
      <c r="H507" s="242">
        <v>0.003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8" t="s">
        <v>161</v>
      </c>
      <c r="AU507" s="248" t="s">
        <v>90</v>
      </c>
      <c r="AV507" s="13" t="s">
        <v>90</v>
      </c>
      <c r="AW507" s="13" t="s">
        <v>33</v>
      </c>
      <c r="AX507" s="13" t="s">
        <v>80</v>
      </c>
      <c r="AY507" s="248" t="s">
        <v>150</v>
      </c>
    </row>
    <row r="508" spans="1:51" s="13" customFormat="1" ht="12">
      <c r="A508" s="13"/>
      <c r="B508" s="237"/>
      <c r="C508" s="238"/>
      <c r="D508" s="239" t="s">
        <v>161</v>
      </c>
      <c r="E508" s="240" t="s">
        <v>1</v>
      </c>
      <c r="F508" s="241" t="s">
        <v>1067</v>
      </c>
      <c r="G508" s="238"/>
      <c r="H508" s="242">
        <v>0.023</v>
      </c>
      <c r="I508" s="243"/>
      <c r="J508" s="238"/>
      <c r="K508" s="238"/>
      <c r="L508" s="244"/>
      <c r="M508" s="245"/>
      <c r="N508" s="246"/>
      <c r="O508" s="246"/>
      <c r="P508" s="246"/>
      <c r="Q508" s="246"/>
      <c r="R508" s="246"/>
      <c r="S508" s="246"/>
      <c r="T508" s="24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8" t="s">
        <v>161</v>
      </c>
      <c r="AU508" s="248" t="s">
        <v>90</v>
      </c>
      <c r="AV508" s="13" t="s">
        <v>90</v>
      </c>
      <c r="AW508" s="13" t="s">
        <v>33</v>
      </c>
      <c r="AX508" s="13" t="s">
        <v>80</v>
      </c>
      <c r="AY508" s="248" t="s">
        <v>150</v>
      </c>
    </row>
    <row r="509" spans="1:51" s="15" customFormat="1" ht="12">
      <c r="A509" s="15"/>
      <c r="B509" s="274"/>
      <c r="C509" s="275"/>
      <c r="D509" s="239" t="s">
        <v>161</v>
      </c>
      <c r="E509" s="276" t="s">
        <v>1</v>
      </c>
      <c r="F509" s="277" t="s">
        <v>462</v>
      </c>
      <c r="G509" s="275"/>
      <c r="H509" s="278">
        <v>0.026</v>
      </c>
      <c r="I509" s="279"/>
      <c r="J509" s="275"/>
      <c r="K509" s="275"/>
      <c r="L509" s="280"/>
      <c r="M509" s="281"/>
      <c r="N509" s="282"/>
      <c r="O509" s="282"/>
      <c r="P509" s="282"/>
      <c r="Q509" s="282"/>
      <c r="R509" s="282"/>
      <c r="S509" s="282"/>
      <c r="T509" s="28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84" t="s">
        <v>161</v>
      </c>
      <c r="AU509" s="284" t="s">
        <v>90</v>
      </c>
      <c r="AV509" s="15" t="s">
        <v>157</v>
      </c>
      <c r="AW509" s="15" t="s">
        <v>33</v>
      </c>
      <c r="AX509" s="15" t="s">
        <v>88</v>
      </c>
      <c r="AY509" s="284" t="s">
        <v>150</v>
      </c>
    </row>
    <row r="510" spans="1:65" s="2" customFormat="1" ht="16.5" customHeight="1">
      <c r="A510" s="38"/>
      <c r="B510" s="39"/>
      <c r="C510" s="219" t="s">
        <v>1068</v>
      </c>
      <c r="D510" s="219" t="s">
        <v>153</v>
      </c>
      <c r="E510" s="220" t="s">
        <v>1069</v>
      </c>
      <c r="F510" s="221" t="s">
        <v>1070</v>
      </c>
      <c r="G510" s="222" t="s">
        <v>167</v>
      </c>
      <c r="H510" s="223">
        <v>15</v>
      </c>
      <c r="I510" s="224"/>
      <c r="J510" s="225">
        <f>ROUND(I510*H510,2)</f>
        <v>0</v>
      </c>
      <c r="K510" s="221" t="s">
        <v>1</v>
      </c>
      <c r="L510" s="44"/>
      <c r="M510" s="226" t="s">
        <v>1</v>
      </c>
      <c r="N510" s="227" t="s">
        <v>45</v>
      </c>
      <c r="O510" s="91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0" t="s">
        <v>211</v>
      </c>
      <c r="AT510" s="230" t="s">
        <v>153</v>
      </c>
      <c r="AU510" s="230" t="s">
        <v>90</v>
      </c>
      <c r="AY510" s="17" t="s">
        <v>150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7" t="s">
        <v>88</v>
      </c>
      <c r="BK510" s="231">
        <f>ROUND(I510*H510,2)</f>
        <v>0</v>
      </c>
      <c r="BL510" s="17" t="s">
        <v>211</v>
      </c>
      <c r="BM510" s="230" t="s">
        <v>1071</v>
      </c>
    </row>
    <row r="511" spans="1:51" s="13" customFormat="1" ht="12">
      <c r="A511" s="13"/>
      <c r="B511" s="237"/>
      <c r="C511" s="238"/>
      <c r="D511" s="239" t="s">
        <v>161</v>
      </c>
      <c r="E511" s="240" t="s">
        <v>1</v>
      </c>
      <c r="F511" s="241" t="s">
        <v>1072</v>
      </c>
      <c r="G511" s="238"/>
      <c r="H511" s="242">
        <v>7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8" t="s">
        <v>161</v>
      </c>
      <c r="AU511" s="248" t="s">
        <v>90</v>
      </c>
      <c r="AV511" s="13" t="s">
        <v>90</v>
      </c>
      <c r="AW511" s="13" t="s">
        <v>33</v>
      </c>
      <c r="AX511" s="13" t="s">
        <v>80</v>
      </c>
      <c r="AY511" s="248" t="s">
        <v>150</v>
      </c>
    </row>
    <row r="512" spans="1:51" s="13" customFormat="1" ht="12">
      <c r="A512" s="13"/>
      <c r="B512" s="237"/>
      <c r="C512" s="238"/>
      <c r="D512" s="239" t="s">
        <v>161</v>
      </c>
      <c r="E512" s="240" t="s">
        <v>1</v>
      </c>
      <c r="F512" s="241" t="s">
        <v>1073</v>
      </c>
      <c r="G512" s="238"/>
      <c r="H512" s="242">
        <v>8</v>
      </c>
      <c r="I512" s="243"/>
      <c r="J512" s="238"/>
      <c r="K512" s="238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161</v>
      </c>
      <c r="AU512" s="248" t="s">
        <v>90</v>
      </c>
      <c r="AV512" s="13" t="s">
        <v>90</v>
      </c>
      <c r="AW512" s="13" t="s">
        <v>33</v>
      </c>
      <c r="AX512" s="13" t="s">
        <v>80</v>
      </c>
      <c r="AY512" s="248" t="s">
        <v>150</v>
      </c>
    </row>
    <row r="513" spans="1:51" s="15" customFormat="1" ht="12">
      <c r="A513" s="15"/>
      <c r="B513" s="274"/>
      <c r="C513" s="275"/>
      <c r="D513" s="239" t="s">
        <v>161</v>
      </c>
      <c r="E513" s="276" t="s">
        <v>1</v>
      </c>
      <c r="F513" s="277" t="s">
        <v>462</v>
      </c>
      <c r="G513" s="275"/>
      <c r="H513" s="278">
        <v>15</v>
      </c>
      <c r="I513" s="279"/>
      <c r="J513" s="275"/>
      <c r="K513" s="275"/>
      <c r="L513" s="280"/>
      <c r="M513" s="281"/>
      <c r="N513" s="282"/>
      <c r="O513" s="282"/>
      <c r="P513" s="282"/>
      <c r="Q513" s="282"/>
      <c r="R513" s="282"/>
      <c r="S513" s="282"/>
      <c r="T513" s="28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84" t="s">
        <v>161</v>
      </c>
      <c r="AU513" s="284" t="s">
        <v>90</v>
      </c>
      <c r="AV513" s="15" t="s">
        <v>157</v>
      </c>
      <c r="AW513" s="15" t="s">
        <v>33</v>
      </c>
      <c r="AX513" s="15" t="s">
        <v>88</v>
      </c>
      <c r="AY513" s="284" t="s">
        <v>150</v>
      </c>
    </row>
    <row r="514" spans="1:65" s="2" customFormat="1" ht="21.75" customHeight="1">
      <c r="A514" s="38"/>
      <c r="B514" s="39"/>
      <c r="C514" s="259" t="s">
        <v>1074</v>
      </c>
      <c r="D514" s="259" t="s">
        <v>343</v>
      </c>
      <c r="E514" s="260" t="s">
        <v>1075</v>
      </c>
      <c r="F514" s="261" t="s">
        <v>1076</v>
      </c>
      <c r="G514" s="262" t="s">
        <v>172</v>
      </c>
      <c r="H514" s="263">
        <v>0.01</v>
      </c>
      <c r="I514" s="264"/>
      <c r="J514" s="265">
        <f>ROUND(I514*H514,2)</f>
        <v>0</v>
      </c>
      <c r="K514" s="261" t="s">
        <v>156</v>
      </c>
      <c r="L514" s="266"/>
      <c r="M514" s="267" t="s">
        <v>1</v>
      </c>
      <c r="N514" s="268" t="s">
        <v>45</v>
      </c>
      <c r="O514" s="91"/>
      <c r="P514" s="228">
        <f>O514*H514</f>
        <v>0</v>
      </c>
      <c r="Q514" s="228">
        <v>1</v>
      </c>
      <c r="R514" s="228">
        <f>Q514*H514</f>
        <v>0.01</v>
      </c>
      <c r="S514" s="228">
        <v>0</v>
      </c>
      <c r="T514" s="229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0" t="s">
        <v>346</v>
      </c>
      <c r="AT514" s="230" t="s">
        <v>343</v>
      </c>
      <c r="AU514" s="230" t="s">
        <v>90</v>
      </c>
      <c r="AY514" s="17" t="s">
        <v>150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7" t="s">
        <v>88</v>
      </c>
      <c r="BK514" s="231">
        <f>ROUND(I514*H514,2)</f>
        <v>0</v>
      </c>
      <c r="BL514" s="17" t="s">
        <v>211</v>
      </c>
      <c r="BM514" s="230" t="s">
        <v>1077</v>
      </c>
    </row>
    <row r="515" spans="1:51" s="13" customFormat="1" ht="12">
      <c r="A515" s="13"/>
      <c r="B515" s="237"/>
      <c r="C515" s="238"/>
      <c r="D515" s="239" t="s">
        <v>161</v>
      </c>
      <c r="E515" s="240" t="s">
        <v>1</v>
      </c>
      <c r="F515" s="241" t="s">
        <v>1078</v>
      </c>
      <c r="G515" s="238"/>
      <c r="H515" s="242">
        <v>0.004</v>
      </c>
      <c r="I515" s="243"/>
      <c r="J515" s="238"/>
      <c r="K515" s="238"/>
      <c r="L515" s="244"/>
      <c r="M515" s="245"/>
      <c r="N515" s="246"/>
      <c r="O515" s="246"/>
      <c r="P515" s="246"/>
      <c r="Q515" s="246"/>
      <c r="R515" s="246"/>
      <c r="S515" s="246"/>
      <c r="T515" s="24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8" t="s">
        <v>161</v>
      </c>
      <c r="AU515" s="248" t="s">
        <v>90</v>
      </c>
      <c r="AV515" s="13" t="s">
        <v>90</v>
      </c>
      <c r="AW515" s="13" t="s">
        <v>33</v>
      </c>
      <c r="AX515" s="13" t="s">
        <v>80</v>
      </c>
      <c r="AY515" s="248" t="s">
        <v>150</v>
      </c>
    </row>
    <row r="516" spans="1:51" s="13" customFormat="1" ht="12">
      <c r="A516" s="13"/>
      <c r="B516" s="237"/>
      <c r="C516" s="238"/>
      <c r="D516" s="239" t="s">
        <v>161</v>
      </c>
      <c r="E516" s="240" t="s">
        <v>1</v>
      </c>
      <c r="F516" s="241" t="s">
        <v>1079</v>
      </c>
      <c r="G516" s="238"/>
      <c r="H516" s="242">
        <v>0.006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8" t="s">
        <v>161</v>
      </c>
      <c r="AU516" s="248" t="s">
        <v>90</v>
      </c>
      <c r="AV516" s="13" t="s">
        <v>90</v>
      </c>
      <c r="AW516" s="13" t="s">
        <v>33</v>
      </c>
      <c r="AX516" s="13" t="s">
        <v>80</v>
      </c>
      <c r="AY516" s="248" t="s">
        <v>150</v>
      </c>
    </row>
    <row r="517" spans="1:51" s="15" customFormat="1" ht="12">
      <c r="A517" s="15"/>
      <c r="B517" s="274"/>
      <c r="C517" s="275"/>
      <c r="D517" s="239" t="s">
        <v>161</v>
      </c>
      <c r="E517" s="276" t="s">
        <v>1</v>
      </c>
      <c r="F517" s="277" t="s">
        <v>462</v>
      </c>
      <c r="G517" s="275"/>
      <c r="H517" s="278">
        <v>0.01</v>
      </c>
      <c r="I517" s="279"/>
      <c r="J517" s="275"/>
      <c r="K517" s="275"/>
      <c r="L517" s="280"/>
      <c r="M517" s="281"/>
      <c r="N517" s="282"/>
      <c r="O517" s="282"/>
      <c r="P517" s="282"/>
      <c r="Q517" s="282"/>
      <c r="R517" s="282"/>
      <c r="S517" s="282"/>
      <c r="T517" s="283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84" t="s">
        <v>161</v>
      </c>
      <c r="AU517" s="284" t="s">
        <v>90</v>
      </c>
      <c r="AV517" s="15" t="s">
        <v>157</v>
      </c>
      <c r="AW517" s="15" t="s">
        <v>33</v>
      </c>
      <c r="AX517" s="15" t="s">
        <v>88</v>
      </c>
      <c r="AY517" s="284" t="s">
        <v>150</v>
      </c>
    </row>
    <row r="518" spans="1:65" s="2" customFormat="1" ht="16.5" customHeight="1">
      <c r="A518" s="38"/>
      <c r="B518" s="39"/>
      <c r="C518" s="219" t="s">
        <v>1080</v>
      </c>
      <c r="D518" s="219" t="s">
        <v>153</v>
      </c>
      <c r="E518" s="220" t="s">
        <v>1081</v>
      </c>
      <c r="F518" s="221" t="s">
        <v>1082</v>
      </c>
      <c r="G518" s="222" t="s">
        <v>167</v>
      </c>
      <c r="H518" s="223">
        <v>24</v>
      </c>
      <c r="I518" s="224"/>
      <c r="J518" s="225">
        <f>ROUND(I518*H518,2)</f>
        <v>0</v>
      </c>
      <c r="K518" s="221" t="s">
        <v>1</v>
      </c>
      <c r="L518" s="44"/>
      <c r="M518" s="226" t="s">
        <v>1</v>
      </c>
      <c r="N518" s="227" t="s">
        <v>45</v>
      </c>
      <c r="O518" s="91"/>
      <c r="P518" s="228">
        <f>O518*H518</f>
        <v>0</v>
      </c>
      <c r="Q518" s="228">
        <v>9E-05</v>
      </c>
      <c r="R518" s="228">
        <f>Q518*H518</f>
        <v>0.00216</v>
      </c>
      <c r="S518" s="228">
        <v>0</v>
      </c>
      <c r="T518" s="229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30" t="s">
        <v>211</v>
      </c>
      <c r="AT518" s="230" t="s">
        <v>153</v>
      </c>
      <c r="AU518" s="230" t="s">
        <v>90</v>
      </c>
      <c r="AY518" s="17" t="s">
        <v>150</v>
      </c>
      <c r="BE518" s="231">
        <f>IF(N518="základní",J518,0)</f>
        <v>0</v>
      </c>
      <c r="BF518" s="231">
        <f>IF(N518="snížená",J518,0)</f>
        <v>0</v>
      </c>
      <c r="BG518" s="231">
        <f>IF(N518="zákl. přenesená",J518,0)</f>
        <v>0</v>
      </c>
      <c r="BH518" s="231">
        <f>IF(N518="sníž. přenesená",J518,0)</f>
        <v>0</v>
      </c>
      <c r="BI518" s="231">
        <f>IF(N518="nulová",J518,0)</f>
        <v>0</v>
      </c>
      <c r="BJ518" s="17" t="s">
        <v>88</v>
      </c>
      <c r="BK518" s="231">
        <f>ROUND(I518*H518,2)</f>
        <v>0</v>
      </c>
      <c r="BL518" s="17" t="s">
        <v>211</v>
      </c>
      <c r="BM518" s="230" t="s">
        <v>1083</v>
      </c>
    </row>
    <row r="519" spans="1:51" s="13" customFormat="1" ht="12">
      <c r="A519" s="13"/>
      <c r="B519" s="237"/>
      <c r="C519" s="238"/>
      <c r="D519" s="239" t="s">
        <v>161</v>
      </c>
      <c r="E519" s="240" t="s">
        <v>1</v>
      </c>
      <c r="F519" s="241" t="s">
        <v>1084</v>
      </c>
      <c r="G519" s="238"/>
      <c r="H519" s="242">
        <v>24</v>
      </c>
      <c r="I519" s="243"/>
      <c r="J519" s="238"/>
      <c r="K519" s="238"/>
      <c r="L519" s="244"/>
      <c r="M519" s="245"/>
      <c r="N519" s="246"/>
      <c r="O519" s="246"/>
      <c r="P519" s="246"/>
      <c r="Q519" s="246"/>
      <c r="R519" s="246"/>
      <c r="S519" s="246"/>
      <c r="T519" s="24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8" t="s">
        <v>161</v>
      </c>
      <c r="AU519" s="248" t="s">
        <v>90</v>
      </c>
      <c r="AV519" s="13" t="s">
        <v>90</v>
      </c>
      <c r="AW519" s="13" t="s">
        <v>33</v>
      </c>
      <c r="AX519" s="13" t="s">
        <v>88</v>
      </c>
      <c r="AY519" s="248" t="s">
        <v>150</v>
      </c>
    </row>
    <row r="520" spans="1:65" s="2" customFormat="1" ht="21.75" customHeight="1">
      <c r="A520" s="38"/>
      <c r="B520" s="39"/>
      <c r="C520" s="259" t="s">
        <v>1085</v>
      </c>
      <c r="D520" s="259" t="s">
        <v>343</v>
      </c>
      <c r="E520" s="260" t="s">
        <v>1086</v>
      </c>
      <c r="F520" s="261" t="s">
        <v>1087</v>
      </c>
      <c r="G520" s="262" t="s">
        <v>172</v>
      </c>
      <c r="H520" s="263">
        <v>0.023</v>
      </c>
      <c r="I520" s="264"/>
      <c r="J520" s="265">
        <f>ROUND(I520*H520,2)</f>
        <v>0</v>
      </c>
      <c r="K520" s="261" t="s">
        <v>156</v>
      </c>
      <c r="L520" s="266"/>
      <c r="M520" s="267" t="s">
        <v>1</v>
      </c>
      <c r="N520" s="268" t="s">
        <v>45</v>
      </c>
      <c r="O520" s="91"/>
      <c r="P520" s="228">
        <f>O520*H520</f>
        <v>0</v>
      </c>
      <c r="Q520" s="228">
        <v>1</v>
      </c>
      <c r="R520" s="228">
        <f>Q520*H520</f>
        <v>0.023</v>
      </c>
      <c r="S520" s="228">
        <v>0</v>
      </c>
      <c r="T520" s="229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30" t="s">
        <v>346</v>
      </c>
      <c r="AT520" s="230" t="s">
        <v>343</v>
      </c>
      <c r="AU520" s="230" t="s">
        <v>90</v>
      </c>
      <c r="AY520" s="17" t="s">
        <v>150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17" t="s">
        <v>88</v>
      </c>
      <c r="BK520" s="231">
        <f>ROUND(I520*H520,2)</f>
        <v>0</v>
      </c>
      <c r="BL520" s="17" t="s">
        <v>211</v>
      </c>
      <c r="BM520" s="230" t="s">
        <v>1088</v>
      </c>
    </row>
    <row r="521" spans="1:51" s="13" customFormat="1" ht="12">
      <c r="A521" s="13"/>
      <c r="B521" s="237"/>
      <c r="C521" s="238"/>
      <c r="D521" s="239" t="s">
        <v>161</v>
      </c>
      <c r="E521" s="240" t="s">
        <v>1</v>
      </c>
      <c r="F521" s="241" t="s">
        <v>1089</v>
      </c>
      <c r="G521" s="238"/>
      <c r="H521" s="242">
        <v>0.023</v>
      </c>
      <c r="I521" s="243"/>
      <c r="J521" s="238"/>
      <c r="K521" s="238"/>
      <c r="L521" s="244"/>
      <c r="M521" s="245"/>
      <c r="N521" s="246"/>
      <c r="O521" s="246"/>
      <c r="P521" s="246"/>
      <c r="Q521" s="246"/>
      <c r="R521" s="246"/>
      <c r="S521" s="246"/>
      <c r="T521" s="24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8" t="s">
        <v>161</v>
      </c>
      <c r="AU521" s="248" t="s">
        <v>90</v>
      </c>
      <c r="AV521" s="13" t="s">
        <v>90</v>
      </c>
      <c r="AW521" s="13" t="s">
        <v>33</v>
      </c>
      <c r="AX521" s="13" t="s">
        <v>88</v>
      </c>
      <c r="AY521" s="248" t="s">
        <v>150</v>
      </c>
    </row>
    <row r="522" spans="1:65" s="2" customFormat="1" ht="21.75" customHeight="1">
      <c r="A522" s="38"/>
      <c r="B522" s="39"/>
      <c r="C522" s="219" t="s">
        <v>1090</v>
      </c>
      <c r="D522" s="219" t="s">
        <v>153</v>
      </c>
      <c r="E522" s="220" t="s">
        <v>1091</v>
      </c>
      <c r="F522" s="221" t="s">
        <v>1092</v>
      </c>
      <c r="G522" s="222" t="s">
        <v>244</v>
      </c>
      <c r="H522" s="223">
        <v>9</v>
      </c>
      <c r="I522" s="224"/>
      <c r="J522" s="225">
        <f>ROUND(I522*H522,2)</f>
        <v>0</v>
      </c>
      <c r="K522" s="221" t="s">
        <v>1</v>
      </c>
      <c r="L522" s="44"/>
      <c r="M522" s="226" t="s">
        <v>1</v>
      </c>
      <c r="N522" s="227" t="s">
        <v>45</v>
      </c>
      <c r="O522" s="91"/>
      <c r="P522" s="228">
        <f>O522*H522</f>
        <v>0</v>
      </c>
      <c r="Q522" s="228">
        <v>0</v>
      </c>
      <c r="R522" s="228">
        <f>Q522*H522</f>
        <v>0</v>
      </c>
      <c r="S522" s="228">
        <v>0</v>
      </c>
      <c r="T522" s="229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0" t="s">
        <v>211</v>
      </c>
      <c r="AT522" s="230" t="s">
        <v>153</v>
      </c>
      <c r="AU522" s="230" t="s">
        <v>90</v>
      </c>
      <c r="AY522" s="17" t="s">
        <v>150</v>
      </c>
      <c r="BE522" s="231">
        <f>IF(N522="základní",J522,0)</f>
        <v>0</v>
      </c>
      <c r="BF522" s="231">
        <f>IF(N522="snížená",J522,0)</f>
        <v>0</v>
      </c>
      <c r="BG522" s="231">
        <f>IF(N522="zákl. přenesená",J522,0)</f>
        <v>0</v>
      </c>
      <c r="BH522" s="231">
        <f>IF(N522="sníž. přenesená",J522,0)</f>
        <v>0</v>
      </c>
      <c r="BI522" s="231">
        <f>IF(N522="nulová",J522,0)</f>
        <v>0</v>
      </c>
      <c r="BJ522" s="17" t="s">
        <v>88</v>
      </c>
      <c r="BK522" s="231">
        <f>ROUND(I522*H522,2)</f>
        <v>0</v>
      </c>
      <c r="BL522" s="17" t="s">
        <v>211</v>
      </c>
      <c r="BM522" s="230" t="s">
        <v>1093</v>
      </c>
    </row>
    <row r="523" spans="1:65" s="2" customFormat="1" ht="16.5" customHeight="1">
      <c r="A523" s="38"/>
      <c r="B523" s="39"/>
      <c r="C523" s="259" t="s">
        <v>1094</v>
      </c>
      <c r="D523" s="259" t="s">
        <v>343</v>
      </c>
      <c r="E523" s="260" t="s">
        <v>1095</v>
      </c>
      <c r="F523" s="261" t="s">
        <v>1096</v>
      </c>
      <c r="G523" s="262" t="s">
        <v>244</v>
      </c>
      <c r="H523" s="263">
        <v>9</v>
      </c>
      <c r="I523" s="264"/>
      <c r="J523" s="265">
        <f>ROUND(I523*H523,2)</f>
        <v>0</v>
      </c>
      <c r="K523" s="261" t="s">
        <v>1</v>
      </c>
      <c r="L523" s="266"/>
      <c r="M523" s="267" t="s">
        <v>1</v>
      </c>
      <c r="N523" s="268" t="s">
        <v>45</v>
      </c>
      <c r="O523" s="91"/>
      <c r="P523" s="228">
        <f>O523*H523</f>
        <v>0</v>
      </c>
      <c r="Q523" s="228">
        <v>0.00068</v>
      </c>
      <c r="R523" s="228">
        <f>Q523*H523</f>
        <v>0.0061200000000000004</v>
      </c>
      <c r="S523" s="228">
        <v>0</v>
      </c>
      <c r="T523" s="229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30" t="s">
        <v>346</v>
      </c>
      <c r="AT523" s="230" t="s">
        <v>343</v>
      </c>
      <c r="AU523" s="230" t="s">
        <v>90</v>
      </c>
      <c r="AY523" s="17" t="s">
        <v>150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17" t="s">
        <v>88</v>
      </c>
      <c r="BK523" s="231">
        <f>ROUND(I523*H523,2)</f>
        <v>0</v>
      </c>
      <c r="BL523" s="17" t="s">
        <v>211</v>
      </c>
      <c r="BM523" s="230" t="s">
        <v>1097</v>
      </c>
    </row>
    <row r="524" spans="1:65" s="2" customFormat="1" ht="24.15" customHeight="1">
      <c r="A524" s="38"/>
      <c r="B524" s="39"/>
      <c r="C524" s="219" t="s">
        <v>1098</v>
      </c>
      <c r="D524" s="219" t="s">
        <v>153</v>
      </c>
      <c r="E524" s="220" t="s">
        <v>1099</v>
      </c>
      <c r="F524" s="221" t="s">
        <v>1100</v>
      </c>
      <c r="G524" s="222" t="s">
        <v>172</v>
      </c>
      <c r="H524" s="223">
        <v>0.146</v>
      </c>
      <c r="I524" s="224"/>
      <c r="J524" s="225">
        <f>ROUND(I524*H524,2)</f>
        <v>0</v>
      </c>
      <c r="K524" s="221" t="s">
        <v>156</v>
      </c>
      <c r="L524" s="44"/>
      <c r="M524" s="226" t="s">
        <v>1</v>
      </c>
      <c r="N524" s="227" t="s">
        <v>45</v>
      </c>
      <c r="O524" s="91"/>
      <c r="P524" s="228">
        <f>O524*H524</f>
        <v>0</v>
      </c>
      <c r="Q524" s="228">
        <v>0</v>
      </c>
      <c r="R524" s="228">
        <f>Q524*H524</f>
        <v>0</v>
      </c>
      <c r="S524" s="228">
        <v>0</v>
      </c>
      <c r="T524" s="229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30" t="s">
        <v>211</v>
      </c>
      <c r="AT524" s="230" t="s">
        <v>153</v>
      </c>
      <c r="AU524" s="230" t="s">
        <v>90</v>
      </c>
      <c r="AY524" s="17" t="s">
        <v>150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7" t="s">
        <v>88</v>
      </c>
      <c r="BK524" s="231">
        <f>ROUND(I524*H524,2)</f>
        <v>0</v>
      </c>
      <c r="BL524" s="17" t="s">
        <v>211</v>
      </c>
      <c r="BM524" s="230" t="s">
        <v>1101</v>
      </c>
    </row>
    <row r="525" spans="1:47" s="2" customFormat="1" ht="12">
      <c r="A525" s="38"/>
      <c r="B525" s="39"/>
      <c r="C525" s="40"/>
      <c r="D525" s="232" t="s">
        <v>159</v>
      </c>
      <c r="E525" s="40"/>
      <c r="F525" s="233" t="s">
        <v>1102</v>
      </c>
      <c r="G525" s="40"/>
      <c r="H525" s="40"/>
      <c r="I525" s="234"/>
      <c r="J525" s="40"/>
      <c r="K525" s="40"/>
      <c r="L525" s="44"/>
      <c r="M525" s="285"/>
      <c r="N525" s="286"/>
      <c r="O525" s="271"/>
      <c r="P525" s="271"/>
      <c r="Q525" s="271"/>
      <c r="R525" s="271"/>
      <c r="S525" s="271"/>
      <c r="T525" s="287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7" t="s">
        <v>159</v>
      </c>
      <c r="AU525" s="17" t="s">
        <v>90</v>
      </c>
    </row>
    <row r="526" spans="1:31" s="2" customFormat="1" ht="6.95" customHeight="1">
      <c r="A526" s="38"/>
      <c r="B526" s="66"/>
      <c r="C526" s="67"/>
      <c r="D526" s="67"/>
      <c r="E526" s="67"/>
      <c r="F526" s="67"/>
      <c r="G526" s="67"/>
      <c r="H526" s="67"/>
      <c r="I526" s="67"/>
      <c r="J526" s="67"/>
      <c r="K526" s="67"/>
      <c r="L526" s="44"/>
      <c r="M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</row>
  </sheetData>
  <sheetProtection password="CC35" sheet="1" objects="1" scenarios="1" formatColumns="0" formatRows="0" autoFilter="0"/>
  <autoFilter ref="C130:K52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hyperlinks>
    <hyperlink ref="F135" r:id="rId1" display="https://podminky.urs.cz/item/CS_URS_2024_01/622231121"/>
    <hyperlink ref="F140" r:id="rId2" display="https://podminky.urs.cz/item/CS_URS_2024_01/632452512"/>
    <hyperlink ref="F144" r:id="rId3" display="https://podminky.urs.cz/item/CS_URS_2024_01/636311112"/>
    <hyperlink ref="F150" r:id="rId4" display="https://podminky.urs.cz/item/CS_URS_2024_01/953961215"/>
    <hyperlink ref="F154" r:id="rId5" display="https://podminky.urs.cz/item/CS_URS_2024_01/998011001"/>
    <hyperlink ref="F158" r:id="rId6" display="https://podminky.urs.cz/item/CS_URS_2024_01/711713416"/>
    <hyperlink ref="F163" r:id="rId7" display="https://podminky.urs.cz/item/CS_URS_2024_01/998711101"/>
    <hyperlink ref="F166" r:id="rId8" display="https://podminky.urs.cz/item/CS_URS_2024_01/712321132"/>
    <hyperlink ref="F175" r:id="rId9" display="https://podminky.urs.cz/item/CS_URS_2024_01/712331101"/>
    <hyperlink ref="F184" r:id="rId10" display="https://podminky.urs.cz/item/CS_URS_2024_01/712363352"/>
    <hyperlink ref="F189" r:id="rId11" display="https://podminky.urs.cz/item/CS_URS_2024_01/712363353"/>
    <hyperlink ref="F192" r:id="rId12" display="https://podminky.urs.cz/item/CS_URS_2024_01/712363366"/>
    <hyperlink ref="F195" r:id="rId13" display="https://podminky.urs.cz/item/CS_URS_2024_01/712431111"/>
    <hyperlink ref="F200" r:id="rId14" display="https://podminky.urs.cz/item/CS_URS_2023_01/712363604"/>
    <hyperlink ref="F209" r:id="rId15" display="https://podminky.urs.cz/item/CS_URS_2023_01/712363605"/>
    <hyperlink ref="F220" r:id="rId16" display="https://podminky.urs.cz/item/CS_URS_2023_01/712363606"/>
    <hyperlink ref="F226" r:id="rId17" display="https://podminky.urs.cz/item/CS_URS_2023_01/712391171"/>
    <hyperlink ref="F241" r:id="rId18" display="https://podminky.urs.cz/item/CS_URS_2024_01/998712101"/>
    <hyperlink ref="F244" r:id="rId19" display="https://podminky.urs.cz/item/CS_URS_2024_01/713131241"/>
    <hyperlink ref="F249" r:id="rId20" display="https://podminky.urs.cz/item/CS_URS_2024_01/713141135"/>
    <hyperlink ref="F255" r:id="rId21" display="https://podminky.urs.cz/item/CS_URS_2024_01/713141137"/>
    <hyperlink ref="F260" r:id="rId22" display="https://podminky.urs.cz/item/CS_URS_2024_01/713141139"/>
    <hyperlink ref="F265" r:id="rId23" display="https://podminky.urs.cz/item/CS_URS_2024_01/713141223"/>
    <hyperlink ref="F268" r:id="rId24" display="https://podminky.urs.cz/item/CS_URS_2024_01/713141243"/>
    <hyperlink ref="F271" r:id="rId25" display="https://podminky.urs.cz/item/CS_URS_2024_01/713141263"/>
    <hyperlink ref="F274" r:id="rId26" display="https://podminky.urs.cz/item/CS_URS_2024_01/713141358"/>
    <hyperlink ref="F279" r:id="rId27" display="https://podminky.urs.cz/item/CS_URS_2024_01/713151131"/>
    <hyperlink ref="F284" r:id="rId28" display="https://podminky.urs.cz/item/CS_URS_2024_01/713151151"/>
    <hyperlink ref="F291" r:id="rId29" display="https://podminky.urs.cz/item/CS_URS_2024_01/713151251"/>
    <hyperlink ref="F296" r:id="rId30" display="https://podminky.urs.cz/item/CS_URS_2024_01/713151258"/>
    <hyperlink ref="F301" r:id="rId31" display="https://podminky.urs.cz/item/CS_URS_2024_01/998713101"/>
    <hyperlink ref="F304" r:id="rId32" display="https://podminky.urs.cz/item/CS_URS_2024_01/721239114"/>
    <hyperlink ref="F308" r:id="rId33" display="https://podminky.urs.cz/item/CS_URS_2024_01/721239114"/>
    <hyperlink ref="F312" r:id="rId34" display="https://podminky.urs.cz/item/CS_URS_2024_01/998721101"/>
    <hyperlink ref="F315" r:id="rId35" display="https://podminky.urs.cz/item/CS_URS_2024_01/762085103"/>
    <hyperlink ref="F320" r:id="rId36" display="https://podminky.urs.cz/item/CS_URS_2024_01/762332132"/>
    <hyperlink ref="F327" r:id="rId37" display="https://podminky.urs.cz/item/CS_URS_2024_01/762341024"/>
    <hyperlink ref="F330" r:id="rId38" display="https://podminky.urs.cz/item/CS_URS_2024_01/762342214"/>
    <hyperlink ref="F335" r:id="rId39" display="https://podminky.urs.cz/item/CS_URS_2024_01/762342511"/>
    <hyperlink ref="F344" r:id="rId40" display="https://podminky.urs.cz/item/CS_URS_2024_01/762395000"/>
    <hyperlink ref="F352" r:id="rId41" display="https://podminky.urs.cz/item/CS_URS_2024_01/762811210"/>
    <hyperlink ref="F358" r:id="rId42" display="https://podminky.urs.cz/item/CS_URS_2024_01/762812570"/>
    <hyperlink ref="F363" r:id="rId43" display="https://podminky.urs.cz/item/CS_URS_2024_01/998762101"/>
    <hyperlink ref="F373" r:id="rId44" display="https://podminky.urs.cz/item/CS_URS_2024_01/763111724"/>
    <hyperlink ref="F376" r:id="rId45" display="https://podminky.urs.cz/item/CS_URS_2024_01/763131521"/>
    <hyperlink ref="F379" r:id="rId46" display="https://podminky.urs.cz/item/CS_URS_2024_01/998763301"/>
    <hyperlink ref="F390" r:id="rId47" display="https://podminky.urs.cz/item/CS_URS_2024_01/764215405"/>
    <hyperlink ref="F393" r:id="rId48" display="https://podminky.urs.cz/item/CS_URS_2024_01/764511404"/>
    <hyperlink ref="F396" r:id="rId49" display="https://podminky.urs.cz/item/CS_URS_2024_01/764518422"/>
    <hyperlink ref="F399" r:id="rId50" display="https://podminky.urs.cz/item/CS_URS_2024_01/998764101"/>
    <hyperlink ref="F402" r:id="rId51" display="https://podminky.urs.cz/item/CS_URS_2024_01/765111018"/>
    <hyperlink ref="F410" r:id="rId52" display="https://podminky.urs.cz/item/CS_URS_2024_01/765111201"/>
    <hyperlink ref="F414" r:id="rId53" display="https://podminky.urs.cz/item/CS_URS_2024_01/765111253"/>
    <hyperlink ref="F423" r:id="rId54" display="https://podminky.urs.cz/item/CS_URS_2024_01/765113121"/>
    <hyperlink ref="F426" r:id="rId55" display="https://podminky.urs.cz/item/CS_URS_2024_01/765115012"/>
    <hyperlink ref="F435" r:id="rId56" display="https://podminky.urs.cz/item/CS_URS_2024_01/765115202"/>
    <hyperlink ref="F440" r:id="rId57" display="https://podminky.urs.cz/item/CS_URS_2024_01/765115401"/>
    <hyperlink ref="F444" r:id="rId58" display="https://podminky.urs.cz/item/CS_URS_2024_01/765191013"/>
    <hyperlink ref="F451" r:id="rId59" display="https://podminky.urs.cz/item/CS_URS_2024_01/765191031"/>
    <hyperlink ref="F463" r:id="rId60" display="https://podminky.urs.cz/item/CS_URS_2024_01/998765101"/>
    <hyperlink ref="F472" r:id="rId61" display="https://podminky.urs.cz/item/CS_URS_2024_01/766629631"/>
    <hyperlink ref="F483" r:id="rId62" display="https://podminky.urs.cz/item/CS_URS_2024_01/766671031"/>
    <hyperlink ref="F492" r:id="rId63" display="https://podminky.urs.cz/item/CS_URS_2024_01/998766101"/>
    <hyperlink ref="F495" r:id="rId64" display="https://podminky.urs.cz/item/CS_URS_2024_01/767220550"/>
    <hyperlink ref="F525" r:id="rId65" display="https://podminky.urs.cz/item/CS_URS_2024_01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90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Oprava ploché a šikmé střechy - Mateřská škola Hvězdička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34</v>
      </c>
      <c r="E23" s="38"/>
      <c r="F23" s="38"/>
      <c r="G23" s="38"/>
      <c r="H23" s="38"/>
      <c r="I23" s="141" t="s">
        <v>25</v>
      </c>
      <c r="J23" s="144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36</v>
      </c>
      <c r="F24" s="38"/>
      <c r="G24" s="38"/>
      <c r="H24" s="38"/>
      <c r="I24" s="141" t="s">
        <v>27</v>
      </c>
      <c r="J24" s="144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38"/>
      <c r="J30" s="152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3" t="s">
        <v>41</v>
      </c>
      <c r="J32" s="153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44</v>
      </c>
      <c r="E33" s="141" t="s">
        <v>45</v>
      </c>
      <c r="F33" s="155">
        <f>ROUND((SUM(BE118:BE134)),2)</f>
        <v>0</v>
      </c>
      <c r="G33" s="38"/>
      <c r="H33" s="38"/>
      <c r="I33" s="156">
        <v>0.21</v>
      </c>
      <c r="J33" s="155">
        <f>ROUND(((SUM(BE118:BE134))*I33),2)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46</v>
      </c>
      <c r="F34" s="155">
        <f>ROUND((SUM(BF118:BF134)),2)</f>
        <v>0</v>
      </c>
      <c r="G34" s="38"/>
      <c r="H34" s="38"/>
      <c r="I34" s="156">
        <v>0.12</v>
      </c>
      <c r="J34" s="155">
        <f>ROUND(((SUM(BF118:BF134))*I34),2)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47</v>
      </c>
      <c r="F35" s="155">
        <f>ROUND((SUM(BG118:BG134)),2)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48</v>
      </c>
      <c r="F36" s="155">
        <f>ROUND((SUM(BH118:BH134)),2)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49</v>
      </c>
      <c r="F37" s="155">
        <f>ROUND((SUM(BI118:BI134)),2)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53</v>
      </c>
      <c r="E50" s="165"/>
      <c r="F50" s="165"/>
      <c r="G50" s="164" t="s">
        <v>54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55</v>
      </c>
      <c r="E61" s="167"/>
      <c r="F61" s="168" t="s">
        <v>56</v>
      </c>
      <c r="G61" s="166" t="s">
        <v>55</v>
      </c>
      <c r="H61" s="167"/>
      <c r="I61" s="167"/>
      <c r="J61" s="169" t="s">
        <v>56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57</v>
      </c>
      <c r="E65" s="170"/>
      <c r="F65" s="170"/>
      <c r="G65" s="164" t="s">
        <v>58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55</v>
      </c>
      <c r="E76" s="167"/>
      <c r="F76" s="168" t="s">
        <v>56</v>
      </c>
      <c r="G76" s="166" t="s">
        <v>55</v>
      </c>
      <c r="H76" s="167"/>
      <c r="I76" s="167"/>
      <c r="J76" s="169" t="s">
        <v>56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ploché a šikmé střechy - Mateřská škola Hvězdička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Bleskosvod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Masarykovo náměstí 1664/6</v>
      </c>
      <c r="G89" s="40"/>
      <c r="H89" s="40"/>
      <c r="I89" s="32" t="s">
        <v>22</v>
      </c>
      <c r="J89" s="79" t="str">
        <f>IF(J12="","",J12)</f>
        <v>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DEKPROJEKT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G SERVIS CZ,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118</v>
      </c>
      <c r="D94" s="177"/>
      <c r="E94" s="177"/>
      <c r="F94" s="177"/>
      <c r="G94" s="177"/>
      <c r="H94" s="177"/>
      <c r="I94" s="177"/>
      <c r="J94" s="178" t="s">
        <v>119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0"/>
      <c r="C97" s="181"/>
      <c r="D97" s="182" t="s">
        <v>1104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1105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135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Oprava ploché a šikmé střechy - Mateřská škola Hvězdička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03 - Bleskosvod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Masarykovo náměstí 1664/6</v>
      </c>
      <c r="G112" s="40"/>
      <c r="H112" s="40"/>
      <c r="I112" s="32" t="s">
        <v>22</v>
      </c>
      <c r="J112" s="79" t="str">
        <f>IF(J12="","",J12)</f>
        <v>1. 1. 2024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>DEKPROJEKT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34</v>
      </c>
      <c r="J115" s="36" t="str">
        <f>E24</f>
        <v>G SERVIS CZ,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136</v>
      </c>
      <c r="D117" s="195" t="s">
        <v>65</v>
      </c>
      <c r="E117" s="195" t="s">
        <v>61</v>
      </c>
      <c r="F117" s="195" t="s">
        <v>62</v>
      </c>
      <c r="G117" s="195" t="s">
        <v>137</v>
      </c>
      <c r="H117" s="195" t="s">
        <v>138</v>
      </c>
      <c r="I117" s="195" t="s">
        <v>139</v>
      </c>
      <c r="J117" s="195" t="s">
        <v>119</v>
      </c>
      <c r="K117" s="196" t="s">
        <v>140</v>
      </c>
      <c r="L117" s="197"/>
      <c r="M117" s="100" t="s">
        <v>1</v>
      </c>
      <c r="N117" s="101" t="s">
        <v>44</v>
      </c>
      <c r="O117" s="101" t="s">
        <v>141</v>
      </c>
      <c r="P117" s="101" t="s">
        <v>142</v>
      </c>
      <c r="Q117" s="101" t="s">
        <v>143</v>
      </c>
      <c r="R117" s="101" t="s">
        <v>144</v>
      </c>
      <c r="S117" s="101" t="s">
        <v>145</v>
      </c>
      <c r="T117" s="102" t="s">
        <v>146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147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0.09094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79</v>
      </c>
      <c r="AU118" s="17" t="s">
        <v>121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79</v>
      </c>
      <c r="E119" s="206" t="s">
        <v>343</v>
      </c>
      <c r="F119" s="206" t="s">
        <v>1106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0.09094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104</v>
      </c>
      <c r="AT119" s="215" t="s">
        <v>79</v>
      </c>
      <c r="AU119" s="215" t="s">
        <v>80</v>
      </c>
      <c r="AY119" s="214" t="s">
        <v>150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79</v>
      </c>
      <c r="E120" s="217" t="s">
        <v>1107</v>
      </c>
      <c r="F120" s="217" t="s">
        <v>1108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SUM(P121:P134)</f>
        <v>0</v>
      </c>
      <c r="Q120" s="211"/>
      <c r="R120" s="212">
        <f>SUM(R121:R134)</f>
        <v>0.09094</v>
      </c>
      <c r="S120" s="211"/>
      <c r="T120" s="213">
        <f>SUM(T121:T134)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104</v>
      </c>
      <c r="AT120" s="215" t="s">
        <v>79</v>
      </c>
      <c r="AU120" s="215" t="s">
        <v>88</v>
      </c>
      <c r="AY120" s="214" t="s">
        <v>150</v>
      </c>
      <c r="BK120" s="216">
        <f>SUM(BK121:BK134)</f>
        <v>0</v>
      </c>
    </row>
    <row r="121" spans="1:65" s="2" customFormat="1" ht="16.5" customHeight="1">
      <c r="A121" s="38"/>
      <c r="B121" s="39"/>
      <c r="C121" s="219" t="s">
        <v>88</v>
      </c>
      <c r="D121" s="219" t="s">
        <v>153</v>
      </c>
      <c r="E121" s="220" t="s">
        <v>1109</v>
      </c>
      <c r="F121" s="221" t="s">
        <v>1110</v>
      </c>
      <c r="G121" s="222" t="s">
        <v>1111</v>
      </c>
      <c r="H121" s="223">
        <v>16</v>
      </c>
      <c r="I121" s="224"/>
      <c r="J121" s="225">
        <f>ROUND(I121*H121,2)</f>
        <v>0</v>
      </c>
      <c r="K121" s="221" t="s">
        <v>1</v>
      </c>
      <c r="L121" s="44"/>
      <c r="M121" s="226" t="s">
        <v>1</v>
      </c>
      <c r="N121" s="227" t="s">
        <v>45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1112</v>
      </c>
      <c r="AT121" s="230" t="s">
        <v>153</v>
      </c>
      <c r="AU121" s="230" t="s">
        <v>90</v>
      </c>
      <c r="AY121" s="17" t="s">
        <v>150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88</v>
      </c>
      <c r="BK121" s="231">
        <f>ROUND(I121*H121,2)</f>
        <v>0</v>
      </c>
      <c r="BL121" s="17" t="s">
        <v>1112</v>
      </c>
      <c r="BM121" s="230" t="s">
        <v>1113</v>
      </c>
    </row>
    <row r="122" spans="1:65" s="2" customFormat="1" ht="16.5" customHeight="1">
      <c r="A122" s="38"/>
      <c r="B122" s="39"/>
      <c r="C122" s="219" t="s">
        <v>90</v>
      </c>
      <c r="D122" s="219" t="s">
        <v>153</v>
      </c>
      <c r="E122" s="220" t="s">
        <v>1114</v>
      </c>
      <c r="F122" s="221" t="s">
        <v>1115</v>
      </c>
      <c r="G122" s="222" t="s">
        <v>1111</v>
      </c>
      <c r="H122" s="223">
        <v>12</v>
      </c>
      <c r="I122" s="224"/>
      <c r="J122" s="225">
        <f>ROUND(I122*H122,2)</f>
        <v>0</v>
      </c>
      <c r="K122" s="221" t="s">
        <v>1</v>
      </c>
      <c r="L122" s="44"/>
      <c r="M122" s="226" t="s">
        <v>1</v>
      </c>
      <c r="N122" s="227" t="s">
        <v>45</v>
      </c>
      <c r="O122" s="91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0" t="s">
        <v>1112</v>
      </c>
      <c r="AT122" s="230" t="s">
        <v>153</v>
      </c>
      <c r="AU122" s="230" t="s">
        <v>90</v>
      </c>
      <c r="AY122" s="17" t="s">
        <v>150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7" t="s">
        <v>88</v>
      </c>
      <c r="BK122" s="231">
        <f>ROUND(I122*H122,2)</f>
        <v>0</v>
      </c>
      <c r="BL122" s="17" t="s">
        <v>1112</v>
      </c>
      <c r="BM122" s="230" t="s">
        <v>1116</v>
      </c>
    </row>
    <row r="123" spans="1:65" s="2" customFormat="1" ht="16.5" customHeight="1">
      <c r="A123" s="38"/>
      <c r="B123" s="39"/>
      <c r="C123" s="219" t="s">
        <v>104</v>
      </c>
      <c r="D123" s="219" t="s">
        <v>153</v>
      </c>
      <c r="E123" s="220" t="s">
        <v>1117</v>
      </c>
      <c r="F123" s="221" t="s">
        <v>1118</v>
      </c>
      <c r="G123" s="222" t="s">
        <v>1111</v>
      </c>
      <c r="H123" s="223">
        <v>8</v>
      </c>
      <c r="I123" s="224"/>
      <c r="J123" s="225">
        <f>ROUND(I123*H123,2)</f>
        <v>0</v>
      </c>
      <c r="K123" s="221" t="s">
        <v>1</v>
      </c>
      <c r="L123" s="44"/>
      <c r="M123" s="226" t="s">
        <v>1</v>
      </c>
      <c r="N123" s="227" t="s">
        <v>45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1112</v>
      </c>
      <c r="AT123" s="230" t="s">
        <v>153</v>
      </c>
      <c r="AU123" s="230" t="s">
        <v>90</v>
      </c>
      <c r="AY123" s="17" t="s">
        <v>150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88</v>
      </c>
      <c r="BK123" s="231">
        <f>ROUND(I123*H123,2)</f>
        <v>0</v>
      </c>
      <c r="BL123" s="17" t="s">
        <v>1112</v>
      </c>
      <c r="BM123" s="230" t="s">
        <v>1119</v>
      </c>
    </row>
    <row r="124" spans="1:65" s="2" customFormat="1" ht="16.5" customHeight="1">
      <c r="A124" s="38"/>
      <c r="B124" s="39"/>
      <c r="C124" s="219" t="s">
        <v>157</v>
      </c>
      <c r="D124" s="219" t="s">
        <v>153</v>
      </c>
      <c r="E124" s="220" t="s">
        <v>1120</v>
      </c>
      <c r="F124" s="221" t="s">
        <v>1121</v>
      </c>
      <c r="G124" s="222" t="s">
        <v>1111</v>
      </c>
      <c r="H124" s="223">
        <v>12</v>
      </c>
      <c r="I124" s="224"/>
      <c r="J124" s="225">
        <f>ROUND(I124*H124,2)</f>
        <v>0</v>
      </c>
      <c r="K124" s="221" t="s">
        <v>1</v>
      </c>
      <c r="L124" s="44"/>
      <c r="M124" s="226" t="s">
        <v>1</v>
      </c>
      <c r="N124" s="227" t="s">
        <v>45</v>
      </c>
      <c r="O124" s="91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0" t="s">
        <v>1112</v>
      </c>
      <c r="AT124" s="230" t="s">
        <v>153</v>
      </c>
      <c r="AU124" s="230" t="s">
        <v>90</v>
      </c>
      <c r="AY124" s="17" t="s">
        <v>150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7" t="s">
        <v>88</v>
      </c>
      <c r="BK124" s="231">
        <f>ROUND(I124*H124,2)</f>
        <v>0</v>
      </c>
      <c r="BL124" s="17" t="s">
        <v>1112</v>
      </c>
      <c r="BM124" s="230" t="s">
        <v>1122</v>
      </c>
    </row>
    <row r="125" spans="1:65" s="2" customFormat="1" ht="24.15" customHeight="1">
      <c r="A125" s="38"/>
      <c r="B125" s="39"/>
      <c r="C125" s="219" t="s">
        <v>179</v>
      </c>
      <c r="D125" s="219" t="s">
        <v>153</v>
      </c>
      <c r="E125" s="220" t="s">
        <v>1123</v>
      </c>
      <c r="F125" s="221" t="s">
        <v>1124</v>
      </c>
      <c r="G125" s="222" t="s">
        <v>244</v>
      </c>
      <c r="H125" s="223">
        <v>30</v>
      </c>
      <c r="I125" s="224"/>
      <c r="J125" s="225">
        <f>ROUND(I125*H125,2)</f>
        <v>0</v>
      </c>
      <c r="K125" s="221" t="s">
        <v>1</v>
      </c>
      <c r="L125" s="44"/>
      <c r="M125" s="226" t="s">
        <v>1</v>
      </c>
      <c r="N125" s="227" t="s">
        <v>45</v>
      </c>
      <c r="O125" s="91"/>
      <c r="P125" s="228">
        <f>O125*H125</f>
        <v>0</v>
      </c>
      <c r="Q125" s="228">
        <v>0.00011</v>
      </c>
      <c r="R125" s="228">
        <f>Q125*H125</f>
        <v>0.0033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1112</v>
      </c>
      <c r="AT125" s="230" t="s">
        <v>153</v>
      </c>
      <c r="AU125" s="230" t="s">
        <v>90</v>
      </c>
      <c r="AY125" s="17" t="s">
        <v>150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88</v>
      </c>
      <c r="BK125" s="231">
        <f>ROUND(I125*H125,2)</f>
        <v>0</v>
      </c>
      <c r="BL125" s="17" t="s">
        <v>1112</v>
      </c>
      <c r="BM125" s="230" t="s">
        <v>1125</v>
      </c>
    </row>
    <row r="126" spans="1:65" s="2" customFormat="1" ht="37.8" customHeight="1">
      <c r="A126" s="38"/>
      <c r="B126" s="39"/>
      <c r="C126" s="219" t="s">
        <v>186</v>
      </c>
      <c r="D126" s="219" t="s">
        <v>153</v>
      </c>
      <c r="E126" s="220" t="s">
        <v>1126</v>
      </c>
      <c r="F126" s="221" t="s">
        <v>1127</v>
      </c>
      <c r="G126" s="222" t="s">
        <v>244</v>
      </c>
      <c r="H126" s="223">
        <v>10</v>
      </c>
      <c r="I126" s="224"/>
      <c r="J126" s="225">
        <f>ROUND(I126*H126,2)</f>
        <v>0</v>
      </c>
      <c r="K126" s="221" t="s">
        <v>1</v>
      </c>
      <c r="L126" s="44"/>
      <c r="M126" s="226" t="s">
        <v>1</v>
      </c>
      <c r="N126" s="227" t="s">
        <v>45</v>
      </c>
      <c r="O126" s="91"/>
      <c r="P126" s="228">
        <f>O126*H126</f>
        <v>0</v>
      </c>
      <c r="Q126" s="228">
        <v>0.00013</v>
      </c>
      <c r="R126" s="228">
        <f>Q126*H126</f>
        <v>0.0013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1112</v>
      </c>
      <c r="AT126" s="230" t="s">
        <v>153</v>
      </c>
      <c r="AU126" s="230" t="s">
        <v>90</v>
      </c>
      <c r="AY126" s="17" t="s">
        <v>150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88</v>
      </c>
      <c r="BK126" s="231">
        <f>ROUND(I126*H126,2)</f>
        <v>0</v>
      </c>
      <c r="BL126" s="17" t="s">
        <v>1112</v>
      </c>
      <c r="BM126" s="230" t="s">
        <v>1128</v>
      </c>
    </row>
    <row r="127" spans="1:65" s="2" customFormat="1" ht="16.5" customHeight="1">
      <c r="A127" s="38"/>
      <c r="B127" s="39"/>
      <c r="C127" s="219" t="s">
        <v>192</v>
      </c>
      <c r="D127" s="219" t="s">
        <v>153</v>
      </c>
      <c r="E127" s="220" t="s">
        <v>1129</v>
      </c>
      <c r="F127" s="221" t="s">
        <v>1130</v>
      </c>
      <c r="G127" s="222" t="s">
        <v>244</v>
      </c>
      <c r="H127" s="223">
        <v>12</v>
      </c>
      <c r="I127" s="224"/>
      <c r="J127" s="225">
        <f>ROUND(I127*H127,2)</f>
        <v>0</v>
      </c>
      <c r="K127" s="221" t="s">
        <v>1</v>
      </c>
      <c r="L127" s="44"/>
      <c r="M127" s="226" t="s">
        <v>1</v>
      </c>
      <c r="N127" s="227" t="s">
        <v>45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1112</v>
      </c>
      <c r="AT127" s="230" t="s">
        <v>153</v>
      </c>
      <c r="AU127" s="230" t="s">
        <v>90</v>
      </c>
      <c r="AY127" s="17" t="s">
        <v>150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88</v>
      </c>
      <c r="BK127" s="231">
        <f>ROUND(I127*H127,2)</f>
        <v>0</v>
      </c>
      <c r="BL127" s="17" t="s">
        <v>1112</v>
      </c>
      <c r="BM127" s="230" t="s">
        <v>1131</v>
      </c>
    </row>
    <row r="128" spans="1:65" s="2" customFormat="1" ht="37.8" customHeight="1">
      <c r="A128" s="38"/>
      <c r="B128" s="39"/>
      <c r="C128" s="219" t="s">
        <v>198</v>
      </c>
      <c r="D128" s="219" t="s">
        <v>153</v>
      </c>
      <c r="E128" s="220" t="s">
        <v>1132</v>
      </c>
      <c r="F128" s="221" t="s">
        <v>1133</v>
      </c>
      <c r="G128" s="222" t="s">
        <v>167</v>
      </c>
      <c r="H128" s="223">
        <v>10</v>
      </c>
      <c r="I128" s="224"/>
      <c r="J128" s="225">
        <f>ROUND(I128*H128,2)</f>
        <v>0</v>
      </c>
      <c r="K128" s="221" t="s">
        <v>1</v>
      </c>
      <c r="L128" s="44"/>
      <c r="M128" s="226" t="s">
        <v>1</v>
      </c>
      <c r="N128" s="227" t="s">
        <v>45</v>
      </c>
      <c r="O128" s="91"/>
      <c r="P128" s="228">
        <f>O128*H128</f>
        <v>0</v>
      </c>
      <c r="Q128" s="228">
        <v>0.00014</v>
      </c>
      <c r="R128" s="228">
        <f>Q128*H128</f>
        <v>0.0013999999999999998</v>
      </c>
      <c r="S128" s="228">
        <v>0</v>
      </c>
      <c r="T128" s="22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1112</v>
      </c>
      <c r="AT128" s="230" t="s">
        <v>153</v>
      </c>
      <c r="AU128" s="230" t="s">
        <v>90</v>
      </c>
      <c r="AY128" s="17" t="s">
        <v>150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88</v>
      </c>
      <c r="BK128" s="231">
        <f>ROUND(I128*H128,2)</f>
        <v>0</v>
      </c>
      <c r="BL128" s="17" t="s">
        <v>1112</v>
      </c>
      <c r="BM128" s="230" t="s">
        <v>1134</v>
      </c>
    </row>
    <row r="129" spans="1:65" s="2" customFormat="1" ht="24.15" customHeight="1">
      <c r="A129" s="38"/>
      <c r="B129" s="39"/>
      <c r="C129" s="219" t="s">
        <v>151</v>
      </c>
      <c r="D129" s="219" t="s">
        <v>153</v>
      </c>
      <c r="E129" s="220" t="s">
        <v>1135</v>
      </c>
      <c r="F129" s="221" t="s">
        <v>1136</v>
      </c>
      <c r="G129" s="222" t="s">
        <v>167</v>
      </c>
      <c r="H129" s="223">
        <v>65</v>
      </c>
      <c r="I129" s="224"/>
      <c r="J129" s="225">
        <f>ROUND(I129*H129,2)</f>
        <v>0</v>
      </c>
      <c r="K129" s="221" t="s">
        <v>1</v>
      </c>
      <c r="L129" s="44"/>
      <c r="M129" s="226" t="s">
        <v>1</v>
      </c>
      <c r="N129" s="227" t="s">
        <v>45</v>
      </c>
      <c r="O129" s="91"/>
      <c r="P129" s="228">
        <f>O129*H129</f>
        <v>0</v>
      </c>
      <c r="Q129" s="228">
        <v>0.00047</v>
      </c>
      <c r="R129" s="228">
        <f>Q129*H129</f>
        <v>0.03055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1112</v>
      </c>
      <c r="AT129" s="230" t="s">
        <v>153</v>
      </c>
      <c r="AU129" s="230" t="s">
        <v>90</v>
      </c>
      <c r="AY129" s="17" t="s">
        <v>150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88</v>
      </c>
      <c r="BK129" s="231">
        <f>ROUND(I129*H129,2)</f>
        <v>0</v>
      </c>
      <c r="BL129" s="17" t="s">
        <v>1112</v>
      </c>
      <c r="BM129" s="230" t="s">
        <v>1137</v>
      </c>
    </row>
    <row r="130" spans="1:65" s="2" customFormat="1" ht="24.15" customHeight="1">
      <c r="A130" s="38"/>
      <c r="B130" s="39"/>
      <c r="C130" s="219" t="s">
        <v>213</v>
      </c>
      <c r="D130" s="219" t="s">
        <v>153</v>
      </c>
      <c r="E130" s="220" t="s">
        <v>1138</v>
      </c>
      <c r="F130" s="221" t="s">
        <v>1139</v>
      </c>
      <c r="G130" s="222" t="s">
        <v>244</v>
      </c>
      <c r="H130" s="223">
        <v>6</v>
      </c>
      <c r="I130" s="224"/>
      <c r="J130" s="225">
        <f>ROUND(I130*H130,2)</f>
        <v>0</v>
      </c>
      <c r="K130" s="221" t="s">
        <v>1</v>
      </c>
      <c r="L130" s="44"/>
      <c r="M130" s="226" t="s">
        <v>1</v>
      </c>
      <c r="N130" s="227" t="s">
        <v>45</v>
      </c>
      <c r="O130" s="91"/>
      <c r="P130" s="228">
        <f>O130*H130</f>
        <v>0</v>
      </c>
      <c r="Q130" s="228">
        <v>0.00777</v>
      </c>
      <c r="R130" s="228">
        <f>Q130*H130</f>
        <v>0.04662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1112</v>
      </c>
      <c r="AT130" s="230" t="s">
        <v>153</v>
      </c>
      <c r="AU130" s="230" t="s">
        <v>90</v>
      </c>
      <c r="AY130" s="17" t="s">
        <v>150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88</v>
      </c>
      <c r="BK130" s="231">
        <f>ROUND(I130*H130,2)</f>
        <v>0</v>
      </c>
      <c r="BL130" s="17" t="s">
        <v>1112</v>
      </c>
      <c r="BM130" s="230" t="s">
        <v>1140</v>
      </c>
    </row>
    <row r="131" spans="1:65" s="2" customFormat="1" ht="33" customHeight="1">
      <c r="A131" s="38"/>
      <c r="B131" s="39"/>
      <c r="C131" s="219" t="s">
        <v>218</v>
      </c>
      <c r="D131" s="219" t="s">
        <v>153</v>
      </c>
      <c r="E131" s="220" t="s">
        <v>1141</v>
      </c>
      <c r="F131" s="221" t="s">
        <v>1142</v>
      </c>
      <c r="G131" s="222" t="s">
        <v>244</v>
      </c>
      <c r="H131" s="223">
        <v>6</v>
      </c>
      <c r="I131" s="224"/>
      <c r="J131" s="225">
        <f>ROUND(I131*H131,2)</f>
        <v>0</v>
      </c>
      <c r="K131" s="221" t="s">
        <v>1</v>
      </c>
      <c r="L131" s="44"/>
      <c r="M131" s="226" t="s">
        <v>1</v>
      </c>
      <c r="N131" s="227" t="s">
        <v>45</v>
      </c>
      <c r="O131" s="91"/>
      <c r="P131" s="228">
        <f>O131*H131</f>
        <v>0</v>
      </c>
      <c r="Q131" s="228">
        <v>0.00042</v>
      </c>
      <c r="R131" s="228">
        <f>Q131*H131</f>
        <v>0.00252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1112</v>
      </c>
      <c r="AT131" s="230" t="s">
        <v>153</v>
      </c>
      <c r="AU131" s="230" t="s">
        <v>90</v>
      </c>
      <c r="AY131" s="17" t="s">
        <v>150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88</v>
      </c>
      <c r="BK131" s="231">
        <f>ROUND(I131*H131,2)</f>
        <v>0</v>
      </c>
      <c r="BL131" s="17" t="s">
        <v>1112</v>
      </c>
      <c r="BM131" s="230" t="s">
        <v>1143</v>
      </c>
    </row>
    <row r="132" spans="1:65" s="2" customFormat="1" ht="24.15" customHeight="1">
      <c r="A132" s="38"/>
      <c r="B132" s="39"/>
      <c r="C132" s="219" t="s">
        <v>8</v>
      </c>
      <c r="D132" s="219" t="s">
        <v>153</v>
      </c>
      <c r="E132" s="220" t="s">
        <v>1144</v>
      </c>
      <c r="F132" s="221" t="s">
        <v>1145</v>
      </c>
      <c r="G132" s="222" t="s">
        <v>167</v>
      </c>
      <c r="H132" s="223">
        <v>5</v>
      </c>
      <c r="I132" s="224"/>
      <c r="J132" s="225">
        <f>ROUND(I132*H132,2)</f>
        <v>0</v>
      </c>
      <c r="K132" s="221" t="s">
        <v>1</v>
      </c>
      <c r="L132" s="44"/>
      <c r="M132" s="226" t="s">
        <v>1</v>
      </c>
      <c r="N132" s="227" t="s">
        <v>45</v>
      </c>
      <c r="O132" s="91"/>
      <c r="P132" s="228">
        <f>O132*H132</f>
        <v>0</v>
      </c>
      <c r="Q132" s="228">
        <v>0.00105</v>
      </c>
      <c r="R132" s="228">
        <f>Q132*H132</f>
        <v>0.0052499999999999995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1112</v>
      </c>
      <c r="AT132" s="230" t="s">
        <v>153</v>
      </c>
      <c r="AU132" s="230" t="s">
        <v>90</v>
      </c>
      <c r="AY132" s="17" t="s">
        <v>150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88</v>
      </c>
      <c r="BK132" s="231">
        <f>ROUND(I132*H132,2)</f>
        <v>0</v>
      </c>
      <c r="BL132" s="17" t="s">
        <v>1112</v>
      </c>
      <c r="BM132" s="230" t="s">
        <v>1146</v>
      </c>
    </row>
    <row r="133" spans="1:65" s="2" customFormat="1" ht="16.5" customHeight="1">
      <c r="A133" s="38"/>
      <c r="B133" s="39"/>
      <c r="C133" s="219" t="s">
        <v>229</v>
      </c>
      <c r="D133" s="219" t="s">
        <v>153</v>
      </c>
      <c r="E133" s="220" t="s">
        <v>1147</v>
      </c>
      <c r="F133" s="221" t="s">
        <v>1148</v>
      </c>
      <c r="G133" s="222" t="s">
        <v>1111</v>
      </c>
      <c r="H133" s="223">
        <v>16</v>
      </c>
      <c r="I133" s="224"/>
      <c r="J133" s="225">
        <f>ROUND(I133*H133,2)</f>
        <v>0</v>
      </c>
      <c r="K133" s="221" t="s">
        <v>1</v>
      </c>
      <c r="L133" s="44"/>
      <c r="M133" s="226" t="s">
        <v>1</v>
      </c>
      <c r="N133" s="227" t="s">
        <v>45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1112</v>
      </c>
      <c r="AT133" s="230" t="s">
        <v>153</v>
      </c>
      <c r="AU133" s="230" t="s">
        <v>90</v>
      </c>
      <c r="AY133" s="17" t="s">
        <v>150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88</v>
      </c>
      <c r="BK133" s="231">
        <f>ROUND(I133*H133,2)</f>
        <v>0</v>
      </c>
      <c r="BL133" s="17" t="s">
        <v>1112</v>
      </c>
      <c r="BM133" s="230" t="s">
        <v>1149</v>
      </c>
    </row>
    <row r="134" spans="1:65" s="2" customFormat="1" ht="21.75" customHeight="1">
      <c r="A134" s="38"/>
      <c r="B134" s="39"/>
      <c r="C134" s="219" t="s">
        <v>234</v>
      </c>
      <c r="D134" s="219" t="s">
        <v>153</v>
      </c>
      <c r="E134" s="220" t="s">
        <v>1150</v>
      </c>
      <c r="F134" s="221" t="s">
        <v>1151</v>
      </c>
      <c r="G134" s="222" t="s">
        <v>244</v>
      </c>
      <c r="H134" s="223">
        <v>6</v>
      </c>
      <c r="I134" s="224"/>
      <c r="J134" s="225">
        <f>ROUND(I134*H134,2)</f>
        <v>0</v>
      </c>
      <c r="K134" s="221" t="s">
        <v>1</v>
      </c>
      <c r="L134" s="44"/>
      <c r="M134" s="288" t="s">
        <v>1</v>
      </c>
      <c r="N134" s="289" t="s">
        <v>45</v>
      </c>
      <c r="O134" s="271"/>
      <c r="P134" s="272">
        <f>O134*H134</f>
        <v>0</v>
      </c>
      <c r="Q134" s="272">
        <v>0</v>
      </c>
      <c r="R134" s="272">
        <f>Q134*H134</f>
        <v>0</v>
      </c>
      <c r="S134" s="272">
        <v>0</v>
      </c>
      <c r="T134" s="27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1112</v>
      </c>
      <c r="AT134" s="230" t="s">
        <v>153</v>
      </c>
      <c r="AU134" s="230" t="s">
        <v>90</v>
      </c>
      <c r="AY134" s="17" t="s">
        <v>150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88</v>
      </c>
      <c r="BK134" s="231">
        <f>ROUND(I134*H134,2)</f>
        <v>0</v>
      </c>
      <c r="BL134" s="17" t="s">
        <v>1112</v>
      </c>
      <c r="BM134" s="230" t="s">
        <v>1152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17:K13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90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Oprava ploché a šikmé střechy - Mateřská škola Hvězdička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1153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31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32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34</v>
      </c>
      <c r="E23" s="38"/>
      <c r="F23" s="38"/>
      <c r="G23" s="38"/>
      <c r="H23" s="38"/>
      <c r="I23" s="141" t="s">
        <v>25</v>
      </c>
      <c r="J23" s="144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36</v>
      </c>
      <c r="F24" s="38"/>
      <c r="G24" s="38"/>
      <c r="H24" s="38"/>
      <c r="I24" s="141" t="s">
        <v>27</v>
      </c>
      <c r="J24" s="144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40</v>
      </c>
      <c r="E30" s="38"/>
      <c r="F30" s="38"/>
      <c r="G30" s="38"/>
      <c r="H30" s="38"/>
      <c r="I30" s="38"/>
      <c r="J30" s="152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42</v>
      </c>
      <c r="G32" s="38"/>
      <c r="H32" s="38"/>
      <c r="I32" s="153" t="s">
        <v>41</v>
      </c>
      <c r="J32" s="153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44</v>
      </c>
      <c r="E33" s="141" t="s">
        <v>45</v>
      </c>
      <c r="F33" s="155">
        <f>ROUND((SUM(BE123:BE161)),2)</f>
        <v>0</v>
      </c>
      <c r="G33" s="38"/>
      <c r="H33" s="38"/>
      <c r="I33" s="156">
        <v>0.21</v>
      </c>
      <c r="J33" s="155">
        <f>ROUND(((SUM(BE123:BE161))*I33),2)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46</v>
      </c>
      <c r="F34" s="155">
        <f>ROUND((SUM(BF123:BF161)),2)</f>
        <v>0</v>
      </c>
      <c r="G34" s="38"/>
      <c r="H34" s="38"/>
      <c r="I34" s="156">
        <v>0.12</v>
      </c>
      <c r="J34" s="155">
        <f>ROUND(((SUM(BF123:BF161))*I34),2)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47</v>
      </c>
      <c r="F35" s="155">
        <f>ROUND((SUM(BG123:BG161)),2)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48</v>
      </c>
      <c r="F36" s="155">
        <f>ROUND((SUM(BH123:BH161)),2)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49</v>
      </c>
      <c r="F37" s="155">
        <f>ROUND((SUM(BI123:BI161)),2)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53</v>
      </c>
      <c r="E50" s="165"/>
      <c r="F50" s="165"/>
      <c r="G50" s="164" t="s">
        <v>54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55</v>
      </c>
      <c r="E61" s="167"/>
      <c r="F61" s="168" t="s">
        <v>56</v>
      </c>
      <c r="G61" s="166" t="s">
        <v>55</v>
      </c>
      <c r="H61" s="167"/>
      <c r="I61" s="167"/>
      <c r="J61" s="169" t="s">
        <v>56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57</v>
      </c>
      <c r="E65" s="170"/>
      <c r="F65" s="170"/>
      <c r="G65" s="164" t="s">
        <v>58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55</v>
      </c>
      <c r="E76" s="167"/>
      <c r="F76" s="168" t="s">
        <v>56</v>
      </c>
      <c r="G76" s="166" t="s">
        <v>55</v>
      </c>
      <c r="H76" s="167"/>
      <c r="I76" s="167"/>
      <c r="J76" s="169" t="s">
        <v>56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ploché a šikmé střechy - Mateřská škola Hvězdička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Masarykovo náměstí 1664/6</v>
      </c>
      <c r="G89" s="40"/>
      <c r="H89" s="40"/>
      <c r="I89" s="32" t="s">
        <v>22</v>
      </c>
      <c r="J89" s="79" t="str">
        <f>IF(J12="","",J12)</f>
        <v>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DEKPROJEKT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G SERVIS CZ,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118</v>
      </c>
      <c r="D94" s="177"/>
      <c r="E94" s="177"/>
      <c r="F94" s="177"/>
      <c r="G94" s="177"/>
      <c r="H94" s="177"/>
      <c r="I94" s="177"/>
      <c r="J94" s="178" t="s">
        <v>119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120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121</v>
      </c>
    </row>
    <row r="97" spans="1:31" s="9" customFormat="1" ht="24.95" customHeight="1">
      <c r="A97" s="9"/>
      <c r="B97" s="180"/>
      <c r="C97" s="181"/>
      <c r="D97" s="182" t="s">
        <v>1153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1154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1155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1156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1157</v>
      </c>
      <c r="E101" s="189"/>
      <c r="F101" s="189"/>
      <c r="G101" s="189"/>
      <c r="H101" s="189"/>
      <c r="I101" s="189"/>
      <c r="J101" s="190">
        <f>J145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1158</v>
      </c>
      <c r="E102" s="189"/>
      <c r="F102" s="189"/>
      <c r="G102" s="189"/>
      <c r="H102" s="189"/>
      <c r="I102" s="189"/>
      <c r="J102" s="190">
        <f>J150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1159</v>
      </c>
      <c r="E103" s="189"/>
      <c r="F103" s="189"/>
      <c r="G103" s="189"/>
      <c r="H103" s="189"/>
      <c r="I103" s="189"/>
      <c r="J103" s="190">
        <f>J156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135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5" t="str">
        <f>E7</f>
        <v>Oprava ploché a šikmé střechy - Mateřská škola Hvězdička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VRN - Vedlejší rozpočtové náklady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Masarykovo náměstí 1664/6</v>
      </c>
      <c r="G117" s="40"/>
      <c r="H117" s="40"/>
      <c r="I117" s="32" t="s">
        <v>22</v>
      </c>
      <c r="J117" s="79" t="str">
        <f>IF(J12="","",J12)</f>
        <v>1. 1. 2024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>DEKPROJEKT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34</v>
      </c>
      <c r="J120" s="36" t="str">
        <f>E24</f>
        <v>G SERVIS CZ,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2"/>
      <c r="B122" s="193"/>
      <c r="C122" s="194" t="s">
        <v>136</v>
      </c>
      <c r="D122" s="195" t="s">
        <v>65</v>
      </c>
      <c r="E122" s="195" t="s">
        <v>61</v>
      </c>
      <c r="F122" s="195" t="s">
        <v>62</v>
      </c>
      <c r="G122" s="195" t="s">
        <v>137</v>
      </c>
      <c r="H122" s="195" t="s">
        <v>138</v>
      </c>
      <c r="I122" s="195" t="s">
        <v>139</v>
      </c>
      <c r="J122" s="195" t="s">
        <v>119</v>
      </c>
      <c r="K122" s="196" t="s">
        <v>140</v>
      </c>
      <c r="L122" s="197"/>
      <c r="M122" s="100" t="s">
        <v>1</v>
      </c>
      <c r="N122" s="101" t="s">
        <v>44</v>
      </c>
      <c r="O122" s="101" t="s">
        <v>141</v>
      </c>
      <c r="P122" s="101" t="s">
        <v>142</v>
      </c>
      <c r="Q122" s="101" t="s">
        <v>143</v>
      </c>
      <c r="R122" s="101" t="s">
        <v>144</v>
      </c>
      <c r="S122" s="101" t="s">
        <v>145</v>
      </c>
      <c r="T122" s="102" t="s">
        <v>146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8"/>
      <c r="B123" s="39"/>
      <c r="C123" s="107" t="s">
        <v>147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121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79</v>
      </c>
      <c r="E124" s="206" t="s">
        <v>97</v>
      </c>
      <c r="F124" s="206" t="s">
        <v>98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P125+P128+P134+P145+P150+P156</f>
        <v>0</v>
      </c>
      <c r="Q124" s="211"/>
      <c r="R124" s="212">
        <f>R125+R128+R134+R145+R150+R156</f>
        <v>0</v>
      </c>
      <c r="S124" s="211"/>
      <c r="T124" s="213">
        <f>T125+T128+T134+T145+T150+T156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179</v>
      </c>
      <c r="AT124" s="215" t="s">
        <v>79</v>
      </c>
      <c r="AU124" s="215" t="s">
        <v>80</v>
      </c>
      <c r="AY124" s="214" t="s">
        <v>150</v>
      </c>
      <c r="BK124" s="216">
        <f>BK125+BK128+BK134+BK145+BK150+BK156</f>
        <v>0</v>
      </c>
    </row>
    <row r="125" spans="1:63" s="12" customFormat="1" ht="22.8" customHeight="1">
      <c r="A125" s="12"/>
      <c r="B125" s="203"/>
      <c r="C125" s="204"/>
      <c r="D125" s="205" t="s">
        <v>79</v>
      </c>
      <c r="E125" s="217" t="s">
        <v>1160</v>
      </c>
      <c r="F125" s="217" t="s">
        <v>1161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SUM(P126:P127)</f>
        <v>0</v>
      </c>
      <c r="Q125" s="211"/>
      <c r="R125" s="212">
        <f>SUM(R126:R127)</f>
        <v>0</v>
      </c>
      <c r="S125" s="211"/>
      <c r="T125" s="213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179</v>
      </c>
      <c r="AT125" s="215" t="s">
        <v>79</v>
      </c>
      <c r="AU125" s="215" t="s">
        <v>88</v>
      </c>
      <c r="AY125" s="214" t="s">
        <v>150</v>
      </c>
      <c r="BK125" s="216">
        <f>SUM(BK126:BK127)</f>
        <v>0</v>
      </c>
    </row>
    <row r="126" spans="1:65" s="2" customFormat="1" ht="16.5" customHeight="1">
      <c r="A126" s="38"/>
      <c r="B126" s="39"/>
      <c r="C126" s="219" t="s">
        <v>88</v>
      </c>
      <c r="D126" s="219" t="s">
        <v>153</v>
      </c>
      <c r="E126" s="220" t="s">
        <v>1162</v>
      </c>
      <c r="F126" s="221" t="s">
        <v>1163</v>
      </c>
      <c r="G126" s="222" t="s">
        <v>1164</v>
      </c>
      <c r="H126" s="223">
        <v>1</v>
      </c>
      <c r="I126" s="224"/>
      <c r="J126" s="225">
        <f>ROUND(I126*H126,2)</f>
        <v>0</v>
      </c>
      <c r="K126" s="221" t="s">
        <v>156</v>
      </c>
      <c r="L126" s="44"/>
      <c r="M126" s="226" t="s">
        <v>1</v>
      </c>
      <c r="N126" s="227" t="s">
        <v>45</v>
      </c>
      <c r="O126" s="91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0" t="s">
        <v>1165</v>
      </c>
      <c r="AT126" s="230" t="s">
        <v>153</v>
      </c>
      <c r="AU126" s="230" t="s">
        <v>90</v>
      </c>
      <c r="AY126" s="17" t="s">
        <v>150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7" t="s">
        <v>88</v>
      </c>
      <c r="BK126" s="231">
        <f>ROUND(I126*H126,2)</f>
        <v>0</v>
      </c>
      <c r="BL126" s="17" t="s">
        <v>1165</v>
      </c>
      <c r="BM126" s="230" t="s">
        <v>1166</v>
      </c>
    </row>
    <row r="127" spans="1:47" s="2" customFormat="1" ht="12">
      <c r="A127" s="38"/>
      <c r="B127" s="39"/>
      <c r="C127" s="40"/>
      <c r="D127" s="232" t="s">
        <v>159</v>
      </c>
      <c r="E127" s="40"/>
      <c r="F127" s="233" t="s">
        <v>1167</v>
      </c>
      <c r="G127" s="40"/>
      <c r="H127" s="40"/>
      <c r="I127" s="234"/>
      <c r="J127" s="40"/>
      <c r="K127" s="40"/>
      <c r="L127" s="44"/>
      <c r="M127" s="235"/>
      <c r="N127" s="236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159</v>
      </c>
      <c r="AU127" s="17" t="s">
        <v>90</v>
      </c>
    </row>
    <row r="128" spans="1:63" s="12" customFormat="1" ht="22.8" customHeight="1">
      <c r="A128" s="12"/>
      <c r="B128" s="203"/>
      <c r="C128" s="204"/>
      <c r="D128" s="205" t="s">
        <v>79</v>
      </c>
      <c r="E128" s="217" t="s">
        <v>1168</v>
      </c>
      <c r="F128" s="217" t="s">
        <v>1169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SUM(P129:P133)</f>
        <v>0</v>
      </c>
      <c r="Q128" s="211"/>
      <c r="R128" s="212">
        <f>SUM(R129:R133)</f>
        <v>0</v>
      </c>
      <c r="S128" s="211"/>
      <c r="T128" s="21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179</v>
      </c>
      <c r="AT128" s="215" t="s">
        <v>79</v>
      </c>
      <c r="AU128" s="215" t="s">
        <v>88</v>
      </c>
      <c r="AY128" s="214" t="s">
        <v>150</v>
      </c>
      <c r="BK128" s="216">
        <f>SUM(BK129:BK133)</f>
        <v>0</v>
      </c>
    </row>
    <row r="129" spans="1:65" s="2" customFormat="1" ht="16.5" customHeight="1">
      <c r="A129" s="38"/>
      <c r="B129" s="39"/>
      <c r="C129" s="219" t="s">
        <v>90</v>
      </c>
      <c r="D129" s="219" t="s">
        <v>153</v>
      </c>
      <c r="E129" s="220" t="s">
        <v>1170</v>
      </c>
      <c r="F129" s="221" t="s">
        <v>1169</v>
      </c>
      <c r="G129" s="222" t="s">
        <v>1164</v>
      </c>
      <c r="H129" s="223">
        <v>1</v>
      </c>
      <c r="I129" s="224"/>
      <c r="J129" s="225">
        <f>ROUND(I129*H129,2)</f>
        <v>0</v>
      </c>
      <c r="K129" s="221" t="s">
        <v>156</v>
      </c>
      <c r="L129" s="44"/>
      <c r="M129" s="226" t="s">
        <v>1</v>
      </c>
      <c r="N129" s="227" t="s">
        <v>45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1165</v>
      </c>
      <c r="AT129" s="230" t="s">
        <v>153</v>
      </c>
      <c r="AU129" s="230" t="s">
        <v>90</v>
      </c>
      <c r="AY129" s="17" t="s">
        <v>150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88</v>
      </c>
      <c r="BK129" s="231">
        <f>ROUND(I129*H129,2)</f>
        <v>0</v>
      </c>
      <c r="BL129" s="17" t="s">
        <v>1165</v>
      </c>
      <c r="BM129" s="230" t="s">
        <v>1171</v>
      </c>
    </row>
    <row r="130" spans="1:47" s="2" customFormat="1" ht="12">
      <c r="A130" s="38"/>
      <c r="B130" s="39"/>
      <c r="C130" s="40"/>
      <c r="D130" s="232" t="s">
        <v>159</v>
      </c>
      <c r="E130" s="40"/>
      <c r="F130" s="233" t="s">
        <v>1172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159</v>
      </c>
      <c r="AU130" s="17" t="s">
        <v>90</v>
      </c>
    </row>
    <row r="131" spans="1:51" s="14" customFormat="1" ht="12">
      <c r="A131" s="14"/>
      <c r="B131" s="249"/>
      <c r="C131" s="250"/>
      <c r="D131" s="239" t="s">
        <v>161</v>
      </c>
      <c r="E131" s="251" t="s">
        <v>1</v>
      </c>
      <c r="F131" s="252" t="s">
        <v>1173</v>
      </c>
      <c r="G131" s="250"/>
      <c r="H131" s="251" t="s">
        <v>1</v>
      </c>
      <c r="I131" s="253"/>
      <c r="J131" s="250"/>
      <c r="K131" s="250"/>
      <c r="L131" s="254"/>
      <c r="M131" s="255"/>
      <c r="N131" s="256"/>
      <c r="O131" s="256"/>
      <c r="P131" s="256"/>
      <c r="Q131" s="256"/>
      <c r="R131" s="256"/>
      <c r="S131" s="256"/>
      <c r="T131" s="25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8" t="s">
        <v>161</v>
      </c>
      <c r="AU131" s="258" t="s">
        <v>90</v>
      </c>
      <c r="AV131" s="14" t="s">
        <v>88</v>
      </c>
      <c r="AW131" s="14" t="s">
        <v>33</v>
      </c>
      <c r="AX131" s="14" t="s">
        <v>80</v>
      </c>
      <c r="AY131" s="258" t="s">
        <v>150</v>
      </c>
    </row>
    <row r="132" spans="1:51" s="14" customFormat="1" ht="12">
      <c r="A132" s="14"/>
      <c r="B132" s="249"/>
      <c r="C132" s="250"/>
      <c r="D132" s="239" t="s">
        <v>161</v>
      </c>
      <c r="E132" s="251" t="s">
        <v>1</v>
      </c>
      <c r="F132" s="252" t="s">
        <v>1169</v>
      </c>
      <c r="G132" s="250"/>
      <c r="H132" s="251" t="s">
        <v>1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161</v>
      </c>
      <c r="AU132" s="258" t="s">
        <v>90</v>
      </c>
      <c r="AV132" s="14" t="s">
        <v>88</v>
      </c>
      <c r="AW132" s="14" t="s">
        <v>33</v>
      </c>
      <c r="AX132" s="14" t="s">
        <v>80</v>
      </c>
      <c r="AY132" s="258" t="s">
        <v>150</v>
      </c>
    </row>
    <row r="133" spans="1:51" s="13" customFormat="1" ht="12">
      <c r="A133" s="13"/>
      <c r="B133" s="237"/>
      <c r="C133" s="238"/>
      <c r="D133" s="239" t="s">
        <v>161</v>
      </c>
      <c r="E133" s="240" t="s">
        <v>1</v>
      </c>
      <c r="F133" s="241" t="s">
        <v>88</v>
      </c>
      <c r="G133" s="238"/>
      <c r="H133" s="242">
        <v>1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161</v>
      </c>
      <c r="AU133" s="248" t="s">
        <v>90</v>
      </c>
      <c r="AV133" s="13" t="s">
        <v>90</v>
      </c>
      <c r="AW133" s="13" t="s">
        <v>33</v>
      </c>
      <c r="AX133" s="13" t="s">
        <v>88</v>
      </c>
      <c r="AY133" s="248" t="s">
        <v>150</v>
      </c>
    </row>
    <row r="134" spans="1:63" s="12" customFormat="1" ht="22.8" customHeight="1">
      <c r="A134" s="12"/>
      <c r="B134" s="203"/>
      <c r="C134" s="204"/>
      <c r="D134" s="205" t="s">
        <v>79</v>
      </c>
      <c r="E134" s="217" t="s">
        <v>1174</v>
      </c>
      <c r="F134" s="217" t="s">
        <v>1175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SUM(P135:P144)</f>
        <v>0</v>
      </c>
      <c r="Q134" s="211"/>
      <c r="R134" s="212">
        <f>SUM(R135:R144)</f>
        <v>0</v>
      </c>
      <c r="S134" s="211"/>
      <c r="T134" s="213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179</v>
      </c>
      <c r="AT134" s="215" t="s">
        <v>79</v>
      </c>
      <c r="AU134" s="215" t="s">
        <v>88</v>
      </c>
      <c r="AY134" s="214" t="s">
        <v>150</v>
      </c>
      <c r="BK134" s="216">
        <f>SUM(BK135:BK144)</f>
        <v>0</v>
      </c>
    </row>
    <row r="135" spans="1:65" s="2" customFormat="1" ht="16.5" customHeight="1">
      <c r="A135" s="38"/>
      <c r="B135" s="39"/>
      <c r="C135" s="219" t="s">
        <v>104</v>
      </c>
      <c r="D135" s="219" t="s">
        <v>153</v>
      </c>
      <c r="E135" s="220" t="s">
        <v>1176</v>
      </c>
      <c r="F135" s="221" t="s">
        <v>1177</v>
      </c>
      <c r="G135" s="222" t="s">
        <v>1164</v>
      </c>
      <c r="H135" s="223">
        <v>1</v>
      </c>
      <c r="I135" s="224"/>
      <c r="J135" s="225">
        <f>ROUND(I135*H135,2)</f>
        <v>0</v>
      </c>
      <c r="K135" s="221" t="s">
        <v>156</v>
      </c>
      <c r="L135" s="44"/>
      <c r="M135" s="226" t="s">
        <v>1</v>
      </c>
      <c r="N135" s="227" t="s">
        <v>45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1165</v>
      </c>
      <c r="AT135" s="230" t="s">
        <v>153</v>
      </c>
      <c r="AU135" s="230" t="s">
        <v>90</v>
      </c>
      <c r="AY135" s="17" t="s">
        <v>150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88</v>
      </c>
      <c r="BK135" s="231">
        <f>ROUND(I135*H135,2)</f>
        <v>0</v>
      </c>
      <c r="BL135" s="17" t="s">
        <v>1165</v>
      </c>
      <c r="BM135" s="230" t="s">
        <v>1178</v>
      </c>
    </row>
    <row r="136" spans="1:47" s="2" customFormat="1" ht="12">
      <c r="A136" s="38"/>
      <c r="B136" s="39"/>
      <c r="C136" s="40"/>
      <c r="D136" s="232" t="s">
        <v>159</v>
      </c>
      <c r="E136" s="40"/>
      <c r="F136" s="233" t="s">
        <v>1179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159</v>
      </c>
      <c r="AU136" s="17" t="s">
        <v>90</v>
      </c>
    </row>
    <row r="137" spans="1:51" s="14" customFormat="1" ht="12">
      <c r="A137" s="14"/>
      <c r="B137" s="249"/>
      <c r="C137" s="250"/>
      <c r="D137" s="239" t="s">
        <v>161</v>
      </c>
      <c r="E137" s="251" t="s">
        <v>1</v>
      </c>
      <c r="F137" s="252" t="s">
        <v>1173</v>
      </c>
      <c r="G137" s="250"/>
      <c r="H137" s="251" t="s">
        <v>1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161</v>
      </c>
      <c r="AU137" s="258" t="s">
        <v>90</v>
      </c>
      <c r="AV137" s="14" t="s">
        <v>88</v>
      </c>
      <c r="AW137" s="14" t="s">
        <v>33</v>
      </c>
      <c r="AX137" s="14" t="s">
        <v>80</v>
      </c>
      <c r="AY137" s="258" t="s">
        <v>150</v>
      </c>
    </row>
    <row r="138" spans="1:51" s="14" customFormat="1" ht="12">
      <c r="A138" s="14"/>
      <c r="B138" s="249"/>
      <c r="C138" s="250"/>
      <c r="D138" s="239" t="s">
        <v>161</v>
      </c>
      <c r="E138" s="251" t="s">
        <v>1</v>
      </c>
      <c r="F138" s="252" t="s">
        <v>1180</v>
      </c>
      <c r="G138" s="250"/>
      <c r="H138" s="251" t="s">
        <v>1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161</v>
      </c>
      <c r="AU138" s="258" t="s">
        <v>90</v>
      </c>
      <c r="AV138" s="14" t="s">
        <v>88</v>
      </c>
      <c r="AW138" s="14" t="s">
        <v>33</v>
      </c>
      <c r="AX138" s="14" t="s">
        <v>80</v>
      </c>
      <c r="AY138" s="258" t="s">
        <v>150</v>
      </c>
    </row>
    <row r="139" spans="1:51" s="13" customFormat="1" ht="12">
      <c r="A139" s="13"/>
      <c r="B139" s="237"/>
      <c r="C139" s="238"/>
      <c r="D139" s="239" t="s">
        <v>161</v>
      </c>
      <c r="E139" s="240" t="s">
        <v>1</v>
      </c>
      <c r="F139" s="241" t="s">
        <v>88</v>
      </c>
      <c r="G139" s="238"/>
      <c r="H139" s="242">
        <v>1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161</v>
      </c>
      <c r="AU139" s="248" t="s">
        <v>90</v>
      </c>
      <c r="AV139" s="13" t="s">
        <v>90</v>
      </c>
      <c r="AW139" s="13" t="s">
        <v>33</v>
      </c>
      <c r="AX139" s="13" t="s">
        <v>88</v>
      </c>
      <c r="AY139" s="248" t="s">
        <v>150</v>
      </c>
    </row>
    <row r="140" spans="1:65" s="2" customFormat="1" ht="16.5" customHeight="1">
      <c r="A140" s="38"/>
      <c r="B140" s="39"/>
      <c r="C140" s="219" t="s">
        <v>157</v>
      </c>
      <c r="D140" s="219" t="s">
        <v>153</v>
      </c>
      <c r="E140" s="220" t="s">
        <v>1181</v>
      </c>
      <c r="F140" s="221" t="s">
        <v>1182</v>
      </c>
      <c r="G140" s="222" t="s">
        <v>1164</v>
      </c>
      <c r="H140" s="223">
        <v>1</v>
      </c>
      <c r="I140" s="224"/>
      <c r="J140" s="225">
        <f>ROUND(I140*H140,2)</f>
        <v>0</v>
      </c>
      <c r="K140" s="221" t="s">
        <v>156</v>
      </c>
      <c r="L140" s="44"/>
      <c r="M140" s="226" t="s">
        <v>1</v>
      </c>
      <c r="N140" s="227" t="s">
        <v>45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1165</v>
      </c>
      <c r="AT140" s="230" t="s">
        <v>153</v>
      </c>
      <c r="AU140" s="230" t="s">
        <v>90</v>
      </c>
      <c r="AY140" s="17" t="s">
        <v>150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88</v>
      </c>
      <c r="BK140" s="231">
        <f>ROUND(I140*H140,2)</f>
        <v>0</v>
      </c>
      <c r="BL140" s="17" t="s">
        <v>1165</v>
      </c>
      <c r="BM140" s="230" t="s">
        <v>1183</v>
      </c>
    </row>
    <row r="141" spans="1:47" s="2" customFormat="1" ht="12">
      <c r="A141" s="38"/>
      <c r="B141" s="39"/>
      <c r="C141" s="40"/>
      <c r="D141" s="232" t="s">
        <v>159</v>
      </c>
      <c r="E141" s="40"/>
      <c r="F141" s="233" t="s">
        <v>1184</v>
      </c>
      <c r="G141" s="40"/>
      <c r="H141" s="40"/>
      <c r="I141" s="234"/>
      <c r="J141" s="40"/>
      <c r="K141" s="40"/>
      <c r="L141" s="44"/>
      <c r="M141" s="235"/>
      <c r="N141" s="23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159</v>
      </c>
      <c r="AU141" s="17" t="s">
        <v>90</v>
      </c>
    </row>
    <row r="142" spans="1:51" s="14" customFormat="1" ht="12">
      <c r="A142" s="14"/>
      <c r="B142" s="249"/>
      <c r="C142" s="250"/>
      <c r="D142" s="239" t="s">
        <v>161</v>
      </c>
      <c r="E142" s="251" t="s">
        <v>1</v>
      </c>
      <c r="F142" s="252" t="s">
        <v>1173</v>
      </c>
      <c r="G142" s="250"/>
      <c r="H142" s="251" t="s">
        <v>1</v>
      </c>
      <c r="I142" s="253"/>
      <c r="J142" s="250"/>
      <c r="K142" s="250"/>
      <c r="L142" s="254"/>
      <c r="M142" s="255"/>
      <c r="N142" s="256"/>
      <c r="O142" s="256"/>
      <c r="P142" s="256"/>
      <c r="Q142" s="256"/>
      <c r="R142" s="256"/>
      <c r="S142" s="256"/>
      <c r="T142" s="25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8" t="s">
        <v>161</v>
      </c>
      <c r="AU142" s="258" t="s">
        <v>90</v>
      </c>
      <c r="AV142" s="14" t="s">
        <v>88</v>
      </c>
      <c r="AW142" s="14" t="s">
        <v>33</v>
      </c>
      <c r="AX142" s="14" t="s">
        <v>80</v>
      </c>
      <c r="AY142" s="258" t="s">
        <v>150</v>
      </c>
    </row>
    <row r="143" spans="1:51" s="14" customFormat="1" ht="12">
      <c r="A143" s="14"/>
      <c r="B143" s="249"/>
      <c r="C143" s="250"/>
      <c r="D143" s="239" t="s">
        <v>161</v>
      </c>
      <c r="E143" s="251" t="s">
        <v>1</v>
      </c>
      <c r="F143" s="252" t="s">
        <v>1182</v>
      </c>
      <c r="G143" s="250"/>
      <c r="H143" s="251" t="s">
        <v>1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8" t="s">
        <v>161</v>
      </c>
      <c r="AU143" s="258" t="s">
        <v>90</v>
      </c>
      <c r="AV143" s="14" t="s">
        <v>88</v>
      </c>
      <c r="AW143" s="14" t="s">
        <v>33</v>
      </c>
      <c r="AX143" s="14" t="s">
        <v>80</v>
      </c>
      <c r="AY143" s="258" t="s">
        <v>150</v>
      </c>
    </row>
    <row r="144" spans="1:51" s="13" customFormat="1" ht="12">
      <c r="A144" s="13"/>
      <c r="B144" s="237"/>
      <c r="C144" s="238"/>
      <c r="D144" s="239" t="s">
        <v>161</v>
      </c>
      <c r="E144" s="240" t="s">
        <v>1</v>
      </c>
      <c r="F144" s="241" t="s">
        <v>88</v>
      </c>
      <c r="G144" s="238"/>
      <c r="H144" s="242">
        <v>1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161</v>
      </c>
      <c r="AU144" s="248" t="s">
        <v>90</v>
      </c>
      <c r="AV144" s="13" t="s">
        <v>90</v>
      </c>
      <c r="AW144" s="13" t="s">
        <v>33</v>
      </c>
      <c r="AX144" s="13" t="s">
        <v>88</v>
      </c>
      <c r="AY144" s="248" t="s">
        <v>150</v>
      </c>
    </row>
    <row r="145" spans="1:63" s="12" customFormat="1" ht="22.8" customHeight="1">
      <c r="A145" s="12"/>
      <c r="B145" s="203"/>
      <c r="C145" s="204"/>
      <c r="D145" s="205" t="s">
        <v>79</v>
      </c>
      <c r="E145" s="217" t="s">
        <v>1185</v>
      </c>
      <c r="F145" s="217" t="s">
        <v>1186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SUM(P146:P149)</f>
        <v>0</v>
      </c>
      <c r="Q145" s="211"/>
      <c r="R145" s="212">
        <f>SUM(R146:R149)</f>
        <v>0</v>
      </c>
      <c r="S145" s="211"/>
      <c r="T145" s="213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179</v>
      </c>
      <c r="AT145" s="215" t="s">
        <v>79</v>
      </c>
      <c r="AU145" s="215" t="s">
        <v>88</v>
      </c>
      <c r="AY145" s="214" t="s">
        <v>150</v>
      </c>
      <c r="BK145" s="216">
        <f>SUM(BK146:BK149)</f>
        <v>0</v>
      </c>
    </row>
    <row r="146" spans="1:65" s="2" customFormat="1" ht="16.5" customHeight="1">
      <c r="A146" s="38"/>
      <c r="B146" s="39"/>
      <c r="C146" s="219" t="s">
        <v>179</v>
      </c>
      <c r="D146" s="219" t="s">
        <v>153</v>
      </c>
      <c r="E146" s="220" t="s">
        <v>1187</v>
      </c>
      <c r="F146" s="221" t="s">
        <v>1188</v>
      </c>
      <c r="G146" s="222" t="s">
        <v>1164</v>
      </c>
      <c r="H146" s="223">
        <v>1</v>
      </c>
      <c r="I146" s="224"/>
      <c r="J146" s="225">
        <f>ROUND(I146*H146,2)</f>
        <v>0</v>
      </c>
      <c r="K146" s="221" t="s">
        <v>156</v>
      </c>
      <c r="L146" s="44"/>
      <c r="M146" s="226" t="s">
        <v>1</v>
      </c>
      <c r="N146" s="227" t="s">
        <v>45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1165</v>
      </c>
      <c r="AT146" s="230" t="s">
        <v>153</v>
      </c>
      <c r="AU146" s="230" t="s">
        <v>90</v>
      </c>
      <c r="AY146" s="17" t="s">
        <v>150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88</v>
      </c>
      <c r="BK146" s="231">
        <f>ROUND(I146*H146,2)</f>
        <v>0</v>
      </c>
      <c r="BL146" s="17" t="s">
        <v>1165</v>
      </c>
      <c r="BM146" s="230" t="s">
        <v>1189</v>
      </c>
    </row>
    <row r="147" spans="1:47" s="2" customFormat="1" ht="12">
      <c r="A147" s="38"/>
      <c r="B147" s="39"/>
      <c r="C147" s="40"/>
      <c r="D147" s="232" t="s">
        <v>159</v>
      </c>
      <c r="E147" s="40"/>
      <c r="F147" s="233" t="s">
        <v>1190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159</v>
      </c>
      <c r="AU147" s="17" t="s">
        <v>90</v>
      </c>
    </row>
    <row r="148" spans="1:51" s="14" customFormat="1" ht="12">
      <c r="A148" s="14"/>
      <c r="B148" s="249"/>
      <c r="C148" s="250"/>
      <c r="D148" s="239" t="s">
        <v>161</v>
      </c>
      <c r="E148" s="251" t="s">
        <v>1</v>
      </c>
      <c r="F148" s="252" t="s">
        <v>1191</v>
      </c>
      <c r="G148" s="250"/>
      <c r="H148" s="251" t="s">
        <v>1</v>
      </c>
      <c r="I148" s="253"/>
      <c r="J148" s="250"/>
      <c r="K148" s="250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161</v>
      </c>
      <c r="AU148" s="258" t="s">
        <v>90</v>
      </c>
      <c r="AV148" s="14" t="s">
        <v>88</v>
      </c>
      <c r="AW148" s="14" t="s">
        <v>33</v>
      </c>
      <c r="AX148" s="14" t="s">
        <v>80</v>
      </c>
      <c r="AY148" s="258" t="s">
        <v>150</v>
      </c>
    </row>
    <row r="149" spans="1:51" s="13" customFormat="1" ht="12">
      <c r="A149" s="13"/>
      <c r="B149" s="237"/>
      <c r="C149" s="238"/>
      <c r="D149" s="239" t="s">
        <v>161</v>
      </c>
      <c r="E149" s="240" t="s">
        <v>1</v>
      </c>
      <c r="F149" s="241" t="s">
        <v>88</v>
      </c>
      <c r="G149" s="238"/>
      <c r="H149" s="242">
        <v>1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161</v>
      </c>
      <c r="AU149" s="248" t="s">
        <v>90</v>
      </c>
      <c r="AV149" s="13" t="s">
        <v>90</v>
      </c>
      <c r="AW149" s="13" t="s">
        <v>33</v>
      </c>
      <c r="AX149" s="13" t="s">
        <v>88</v>
      </c>
      <c r="AY149" s="248" t="s">
        <v>150</v>
      </c>
    </row>
    <row r="150" spans="1:63" s="12" customFormat="1" ht="22.8" customHeight="1">
      <c r="A150" s="12"/>
      <c r="B150" s="203"/>
      <c r="C150" s="204"/>
      <c r="D150" s="205" t="s">
        <v>79</v>
      </c>
      <c r="E150" s="217" t="s">
        <v>1192</v>
      </c>
      <c r="F150" s="217" t="s">
        <v>1193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SUM(P151:P155)</f>
        <v>0</v>
      </c>
      <c r="Q150" s="211"/>
      <c r="R150" s="212">
        <f>SUM(R151:R155)</f>
        <v>0</v>
      </c>
      <c r="S150" s="211"/>
      <c r="T150" s="213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179</v>
      </c>
      <c r="AT150" s="215" t="s">
        <v>79</v>
      </c>
      <c r="AU150" s="215" t="s">
        <v>88</v>
      </c>
      <c r="AY150" s="214" t="s">
        <v>150</v>
      </c>
      <c r="BK150" s="216">
        <f>SUM(BK151:BK155)</f>
        <v>0</v>
      </c>
    </row>
    <row r="151" spans="1:65" s="2" customFormat="1" ht="16.5" customHeight="1">
      <c r="A151" s="38"/>
      <c r="B151" s="39"/>
      <c r="C151" s="219" t="s">
        <v>186</v>
      </c>
      <c r="D151" s="219" t="s">
        <v>153</v>
      </c>
      <c r="E151" s="220" t="s">
        <v>1194</v>
      </c>
      <c r="F151" s="221" t="s">
        <v>1195</v>
      </c>
      <c r="G151" s="222" t="s">
        <v>1164</v>
      </c>
      <c r="H151" s="223">
        <v>1</v>
      </c>
      <c r="I151" s="224"/>
      <c r="J151" s="225">
        <f>ROUND(I151*H151,2)</f>
        <v>0</v>
      </c>
      <c r="K151" s="221" t="s">
        <v>156</v>
      </c>
      <c r="L151" s="44"/>
      <c r="M151" s="226" t="s">
        <v>1</v>
      </c>
      <c r="N151" s="227" t="s">
        <v>45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1165</v>
      </c>
      <c r="AT151" s="230" t="s">
        <v>153</v>
      </c>
      <c r="AU151" s="230" t="s">
        <v>90</v>
      </c>
      <c r="AY151" s="17" t="s">
        <v>150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88</v>
      </c>
      <c r="BK151" s="231">
        <f>ROUND(I151*H151,2)</f>
        <v>0</v>
      </c>
      <c r="BL151" s="17" t="s">
        <v>1165</v>
      </c>
      <c r="BM151" s="230" t="s">
        <v>1196</v>
      </c>
    </row>
    <row r="152" spans="1:47" s="2" customFormat="1" ht="12">
      <c r="A152" s="38"/>
      <c r="B152" s="39"/>
      <c r="C152" s="40"/>
      <c r="D152" s="232" t="s">
        <v>159</v>
      </c>
      <c r="E152" s="40"/>
      <c r="F152" s="233" t="s">
        <v>1197</v>
      </c>
      <c r="G152" s="40"/>
      <c r="H152" s="40"/>
      <c r="I152" s="234"/>
      <c r="J152" s="40"/>
      <c r="K152" s="40"/>
      <c r="L152" s="44"/>
      <c r="M152" s="235"/>
      <c r="N152" s="23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159</v>
      </c>
      <c r="AU152" s="17" t="s">
        <v>90</v>
      </c>
    </row>
    <row r="153" spans="1:51" s="14" customFormat="1" ht="12">
      <c r="A153" s="14"/>
      <c r="B153" s="249"/>
      <c r="C153" s="250"/>
      <c r="D153" s="239" t="s">
        <v>161</v>
      </c>
      <c r="E153" s="251" t="s">
        <v>1</v>
      </c>
      <c r="F153" s="252" t="s">
        <v>1198</v>
      </c>
      <c r="G153" s="250"/>
      <c r="H153" s="251" t="s">
        <v>1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161</v>
      </c>
      <c r="AU153" s="258" t="s">
        <v>90</v>
      </c>
      <c r="AV153" s="14" t="s">
        <v>88</v>
      </c>
      <c r="AW153" s="14" t="s">
        <v>33</v>
      </c>
      <c r="AX153" s="14" t="s">
        <v>80</v>
      </c>
      <c r="AY153" s="258" t="s">
        <v>150</v>
      </c>
    </row>
    <row r="154" spans="1:51" s="14" customFormat="1" ht="12">
      <c r="A154" s="14"/>
      <c r="B154" s="249"/>
      <c r="C154" s="250"/>
      <c r="D154" s="239" t="s">
        <v>161</v>
      </c>
      <c r="E154" s="251" t="s">
        <v>1</v>
      </c>
      <c r="F154" s="252" t="s">
        <v>1199</v>
      </c>
      <c r="G154" s="250"/>
      <c r="H154" s="251" t="s">
        <v>1</v>
      </c>
      <c r="I154" s="253"/>
      <c r="J154" s="250"/>
      <c r="K154" s="250"/>
      <c r="L154" s="254"/>
      <c r="M154" s="255"/>
      <c r="N154" s="256"/>
      <c r="O154" s="256"/>
      <c r="P154" s="256"/>
      <c r="Q154" s="256"/>
      <c r="R154" s="256"/>
      <c r="S154" s="256"/>
      <c r="T154" s="25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8" t="s">
        <v>161</v>
      </c>
      <c r="AU154" s="258" t="s">
        <v>90</v>
      </c>
      <c r="AV154" s="14" t="s">
        <v>88</v>
      </c>
      <c r="AW154" s="14" t="s">
        <v>33</v>
      </c>
      <c r="AX154" s="14" t="s">
        <v>80</v>
      </c>
      <c r="AY154" s="258" t="s">
        <v>150</v>
      </c>
    </row>
    <row r="155" spans="1:51" s="13" customFormat="1" ht="12">
      <c r="A155" s="13"/>
      <c r="B155" s="237"/>
      <c r="C155" s="238"/>
      <c r="D155" s="239" t="s">
        <v>161</v>
      </c>
      <c r="E155" s="240" t="s">
        <v>1</v>
      </c>
      <c r="F155" s="241" t="s">
        <v>88</v>
      </c>
      <c r="G155" s="238"/>
      <c r="H155" s="242">
        <v>1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161</v>
      </c>
      <c r="AU155" s="248" t="s">
        <v>90</v>
      </c>
      <c r="AV155" s="13" t="s">
        <v>90</v>
      </c>
      <c r="AW155" s="13" t="s">
        <v>33</v>
      </c>
      <c r="AX155" s="13" t="s">
        <v>88</v>
      </c>
      <c r="AY155" s="248" t="s">
        <v>150</v>
      </c>
    </row>
    <row r="156" spans="1:63" s="12" customFormat="1" ht="22.8" customHeight="1">
      <c r="A156" s="12"/>
      <c r="B156" s="203"/>
      <c r="C156" s="204"/>
      <c r="D156" s="205" t="s">
        <v>79</v>
      </c>
      <c r="E156" s="217" t="s">
        <v>1200</v>
      </c>
      <c r="F156" s="217" t="s">
        <v>1201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SUM(P157:P161)</f>
        <v>0</v>
      </c>
      <c r="Q156" s="211"/>
      <c r="R156" s="212">
        <f>SUM(R157:R161)</f>
        <v>0</v>
      </c>
      <c r="S156" s="211"/>
      <c r="T156" s="21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179</v>
      </c>
      <c r="AT156" s="215" t="s">
        <v>79</v>
      </c>
      <c r="AU156" s="215" t="s">
        <v>88</v>
      </c>
      <c r="AY156" s="214" t="s">
        <v>150</v>
      </c>
      <c r="BK156" s="216">
        <f>SUM(BK157:BK161)</f>
        <v>0</v>
      </c>
    </row>
    <row r="157" spans="1:65" s="2" customFormat="1" ht="16.5" customHeight="1">
      <c r="A157" s="38"/>
      <c r="B157" s="39"/>
      <c r="C157" s="219" t="s">
        <v>192</v>
      </c>
      <c r="D157" s="219" t="s">
        <v>153</v>
      </c>
      <c r="E157" s="220" t="s">
        <v>1202</v>
      </c>
      <c r="F157" s="221" t="s">
        <v>1203</v>
      </c>
      <c r="G157" s="222" t="s">
        <v>1164</v>
      </c>
      <c r="H157" s="223">
        <v>1</v>
      </c>
      <c r="I157" s="224"/>
      <c r="J157" s="225">
        <f>ROUND(I157*H157,2)</f>
        <v>0</v>
      </c>
      <c r="K157" s="221" t="s">
        <v>156</v>
      </c>
      <c r="L157" s="44"/>
      <c r="M157" s="226" t="s">
        <v>1</v>
      </c>
      <c r="N157" s="227" t="s">
        <v>45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1165</v>
      </c>
      <c r="AT157" s="230" t="s">
        <v>153</v>
      </c>
      <c r="AU157" s="230" t="s">
        <v>90</v>
      </c>
      <c r="AY157" s="17" t="s">
        <v>150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88</v>
      </c>
      <c r="BK157" s="231">
        <f>ROUND(I157*H157,2)</f>
        <v>0</v>
      </c>
      <c r="BL157" s="17" t="s">
        <v>1165</v>
      </c>
      <c r="BM157" s="230" t="s">
        <v>1204</v>
      </c>
    </row>
    <row r="158" spans="1:47" s="2" customFormat="1" ht="12">
      <c r="A158" s="38"/>
      <c r="B158" s="39"/>
      <c r="C158" s="40"/>
      <c r="D158" s="232" t="s">
        <v>159</v>
      </c>
      <c r="E158" s="40"/>
      <c r="F158" s="233" t="s">
        <v>1205</v>
      </c>
      <c r="G158" s="40"/>
      <c r="H158" s="40"/>
      <c r="I158" s="234"/>
      <c r="J158" s="40"/>
      <c r="K158" s="40"/>
      <c r="L158" s="44"/>
      <c r="M158" s="235"/>
      <c r="N158" s="23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159</v>
      </c>
      <c r="AU158" s="17" t="s">
        <v>90</v>
      </c>
    </row>
    <row r="159" spans="1:51" s="14" customFormat="1" ht="12">
      <c r="A159" s="14"/>
      <c r="B159" s="249"/>
      <c r="C159" s="250"/>
      <c r="D159" s="239" t="s">
        <v>161</v>
      </c>
      <c r="E159" s="251" t="s">
        <v>1</v>
      </c>
      <c r="F159" s="252" t="s">
        <v>1173</v>
      </c>
      <c r="G159" s="250"/>
      <c r="H159" s="251" t="s">
        <v>1</v>
      </c>
      <c r="I159" s="253"/>
      <c r="J159" s="250"/>
      <c r="K159" s="250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161</v>
      </c>
      <c r="AU159" s="258" t="s">
        <v>90</v>
      </c>
      <c r="AV159" s="14" t="s">
        <v>88</v>
      </c>
      <c r="AW159" s="14" t="s">
        <v>33</v>
      </c>
      <c r="AX159" s="14" t="s">
        <v>80</v>
      </c>
      <c r="AY159" s="258" t="s">
        <v>150</v>
      </c>
    </row>
    <row r="160" spans="1:51" s="14" customFormat="1" ht="12">
      <c r="A160" s="14"/>
      <c r="B160" s="249"/>
      <c r="C160" s="250"/>
      <c r="D160" s="239" t="s">
        <v>161</v>
      </c>
      <c r="E160" s="251" t="s">
        <v>1</v>
      </c>
      <c r="F160" s="252" t="s">
        <v>1199</v>
      </c>
      <c r="G160" s="250"/>
      <c r="H160" s="251" t="s">
        <v>1</v>
      </c>
      <c r="I160" s="253"/>
      <c r="J160" s="250"/>
      <c r="K160" s="250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161</v>
      </c>
      <c r="AU160" s="258" t="s">
        <v>90</v>
      </c>
      <c r="AV160" s="14" t="s">
        <v>88</v>
      </c>
      <c r="AW160" s="14" t="s">
        <v>33</v>
      </c>
      <c r="AX160" s="14" t="s">
        <v>80</v>
      </c>
      <c r="AY160" s="258" t="s">
        <v>150</v>
      </c>
    </row>
    <row r="161" spans="1:51" s="13" customFormat="1" ht="12">
      <c r="A161" s="13"/>
      <c r="B161" s="237"/>
      <c r="C161" s="238"/>
      <c r="D161" s="239" t="s">
        <v>161</v>
      </c>
      <c r="E161" s="240" t="s">
        <v>1</v>
      </c>
      <c r="F161" s="241" t="s">
        <v>88</v>
      </c>
      <c r="G161" s="238"/>
      <c r="H161" s="242">
        <v>1</v>
      </c>
      <c r="I161" s="243"/>
      <c r="J161" s="238"/>
      <c r="K161" s="238"/>
      <c r="L161" s="244"/>
      <c r="M161" s="290"/>
      <c r="N161" s="291"/>
      <c r="O161" s="291"/>
      <c r="P161" s="291"/>
      <c r="Q161" s="291"/>
      <c r="R161" s="291"/>
      <c r="S161" s="291"/>
      <c r="T161" s="2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161</v>
      </c>
      <c r="AU161" s="248" t="s">
        <v>90</v>
      </c>
      <c r="AV161" s="13" t="s">
        <v>90</v>
      </c>
      <c r="AW161" s="13" t="s">
        <v>33</v>
      </c>
      <c r="AX161" s="13" t="s">
        <v>88</v>
      </c>
      <c r="AY161" s="248" t="s">
        <v>150</v>
      </c>
    </row>
    <row r="162" spans="1:31" s="2" customFormat="1" ht="6.95" customHeight="1">
      <c r="A162" s="38"/>
      <c r="B162" s="66"/>
      <c r="C162" s="67"/>
      <c r="D162" s="67"/>
      <c r="E162" s="67"/>
      <c r="F162" s="67"/>
      <c r="G162" s="67"/>
      <c r="H162" s="67"/>
      <c r="I162" s="67"/>
      <c r="J162" s="67"/>
      <c r="K162" s="67"/>
      <c r="L162" s="44"/>
      <c r="M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7" r:id="rId1" display="https://podminky.urs.cz/item/CS_URS_2024_01/013254000"/>
    <hyperlink ref="F130" r:id="rId2" display="https://podminky.urs.cz/item/CS_URS_2024_01/030001000"/>
    <hyperlink ref="F136" r:id="rId3" display="https://podminky.urs.cz/item/CS_URS_2024_01/044002000"/>
    <hyperlink ref="F141" r:id="rId4" display="https://podminky.urs.cz/item/CS_URS_2024_01/045002000"/>
    <hyperlink ref="F147" r:id="rId5" display="https://podminky.urs.cz/item/CS_URS_2024_01/052002000"/>
    <hyperlink ref="F152" r:id="rId6" display="https://podminky.urs.cz/item/CS_URS_2024_01/061002000"/>
    <hyperlink ref="F158" r:id="rId7" display="https://podminky.urs.cz/item/CS_URS_2024_01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1206</v>
      </c>
      <c r="H4" s="20"/>
    </row>
    <row r="5" spans="2:8" s="1" customFormat="1" ht="12" customHeight="1">
      <c r="B5" s="20"/>
      <c r="C5" s="293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94" t="s">
        <v>16</v>
      </c>
      <c r="D6" s="295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1. 1. 2024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96"/>
      <c r="C9" s="297" t="s">
        <v>61</v>
      </c>
      <c r="D9" s="298" t="s">
        <v>62</v>
      </c>
      <c r="E9" s="298" t="s">
        <v>137</v>
      </c>
      <c r="F9" s="299" t="s">
        <v>1207</v>
      </c>
      <c r="G9" s="192"/>
      <c r="H9" s="296"/>
    </row>
    <row r="10" spans="1:8" s="2" customFormat="1" ht="26.4" customHeight="1">
      <c r="A10" s="38"/>
      <c r="B10" s="44"/>
      <c r="C10" s="300" t="s">
        <v>1208</v>
      </c>
      <c r="D10" s="300" t="s">
        <v>86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1" t="s">
        <v>100</v>
      </c>
      <c r="D11" s="302" t="s">
        <v>101</v>
      </c>
      <c r="E11" s="303" t="s">
        <v>102</v>
      </c>
      <c r="F11" s="304">
        <v>59</v>
      </c>
      <c r="G11" s="38"/>
      <c r="H11" s="44"/>
    </row>
    <row r="12" spans="1:8" s="2" customFormat="1" ht="16.8" customHeight="1">
      <c r="A12" s="38"/>
      <c r="B12" s="44"/>
      <c r="C12" s="305" t="s">
        <v>1</v>
      </c>
      <c r="D12" s="305" t="s">
        <v>1209</v>
      </c>
      <c r="E12" s="17" t="s">
        <v>1</v>
      </c>
      <c r="F12" s="306">
        <v>59</v>
      </c>
      <c r="G12" s="38"/>
      <c r="H12" s="44"/>
    </row>
    <row r="13" spans="1:8" s="2" customFormat="1" ht="16.8" customHeight="1">
      <c r="A13" s="38"/>
      <c r="B13" s="44"/>
      <c r="C13" s="307" t="s">
        <v>1210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305" t="s">
        <v>209</v>
      </c>
      <c r="D14" s="305" t="s">
        <v>210</v>
      </c>
      <c r="E14" s="17" t="s">
        <v>102</v>
      </c>
      <c r="F14" s="306">
        <v>59</v>
      </c>
      <c r="G14" s="38"/>
      <c r="H14" s="44"/>
    </row>
    <row r="15" spans="1:8" s="2" customFormat="1" ht="16.8" customHeight="1">
      <c r="A15" s="38"/>
      <c r="B15" s="44"/>
      <c r="C15" s="305" t="s">
        <v>214</v>
      </c>
      <c r="D15" s="305" t="s">
        <v>215</v>
      </c>
      <c r="E15" s="17" t="s">
        <v>102</v>
      </c>
      <c r="F15" s="306">
        <v>59</v>
      </c>
      <c r="G15" s="38"/>
      <c r="H15" s="44"/>
    </row>
    <row r="16" spans="1:8" s="2" customFormat="1" ht="16.8" customHeight="1">
      <c r="A16" s="38"/>
      <c r="B16" s="44"/>
      <c r="C16" s="305" t="s">
        <v>219</v>
      </c>
      <c r="D16" s="305" t="s">
        <v>220</v>
      </c>
      <c r="E16" s="17" t="s">
        <v>102</v>
      </c>
      <c r="F16" s="306">
        <v>59</v>
      </c>
      <c r="G16" s="38"/>
      <c r="H16" s="44"/>
    </row>
    <row r="17" spans="1:8" s="2" customFormat="1" ht="12">
      <c r="A17" s="38"/>
      <c r="B17" s="44"/>
      <c r="C17" s="305" t="s">
        <v>235</v>
      </c>
      <c r="D17" s="305" t="s">
        <v>236</v>
      </c>
      <c r="E17" s="17" t="s">
        <v>102</v>
      </c>
      <c r="F17" s="306">
        <v>59</v>
      </c>
      <c r="G17" s="38"/>
      <c r="H17" s="44"/>
    </row>
    <row r="18" spans="1:8" s="2" customFormat="1" ht="16.8" customHeight="1">
      <c r="A18" s="38"/>
      <c r="B18" s="44"/>
      <c r="C18" s="305" t="s">
        <v>337</v>
      </c>
      <c r="D18" s="305" t="s">
        <v>338</v>
      </c>
      <c r="E18" s="17" t="s">
        <v>102</v>
      </c>
      <c r="F18" s="306">
        <v>249.63</v>
      </c>
      <c r="G18" s="38"/>
      <c r="H18" s="44"/>
    </row>
    <row r="19" spans="1:8" s="2" customFormat="1" ht="16.8" customHeight="1">
      <c r="A19" s="38"/>
      <c r="B19" s="44"/>
      <c r="C19" s="301" t="s">
        <v>112</v>
      </c>
      <c r="D19" s="302" t="s">
        <v>113</v>
      </c>
      <c r="E19" s="303" t="s">
        <v>102</v>
      </c>
      <c r="F19" s="304">
        <v>199.538</v>
      </c>
      <c r="G19" s="38"/>
      <c r="H19" s="44"/>
    </row>
    <row r="20" spans="1:8" s="2" customFormat="1" ht="16.8" customHeight="1">
      <c r="A20" s="38"/>
      <c r="B20" s="44"/>
      <c r="C20" s="305" t="s">
        <v>1</v>
      </c>
      <c r="D20" s="305" t="s">
        <v>1211</v>
      </c>
      <c r="E20" s="17" t="s">
        <v>1</v>
      </c>
      <c r="F20" s="306">
        <v>199.538</v>
      </c>
      <c r="G20" s="38"/>
      <c r="H20" s="44"/>
    </row>
    <row r="21" spans="1:8" s="2" customFormat="1" ht="16.8" customHeight="1">
      <c r="A21" s="38"/>
      <c r="B21" s="44"/>
      <c r="C21" s="307" t="s">
        <v>1210</v>
      </c>
      <c r="D21" s="38"/>
      <c r="E21" s="38"/>
      <c r="F21" s="38"/>
      <c r="G21" s="38"/>
      <c r="H21" s="44"/>
    </row>
    <row r="22" spans="1:8" s="2" customFormat="1" ht="16.8" customHeight="1">
      <c r="A22" s="38"/>
      <c r="B22" s="44"/>
      <c r="C22" s="305" t="s">
        <v>255</v>
      </c>
      <c r="D22" s="305" t="s">
        <v>256</v>
      </c>
      <c r="E22" s="17" t="s">
        <v>102</v>
      </c>
      <c r="F22" s="306">
        <v>199.538</v>
      </c>
      <c r="G22" s="38"/>
      <c r="H22" s="44"/>
    </row>
    <row r="23" spans="1:8" s="2" customFormat="1" ht="16.8" customHeight="1">
      <c r="A23" s="38"/>
      <c r="B23" s="44"/>
      <c r="C23" s="305" t="s">
        <v>312</v>
      </c>
      <c r="D23" s="305" t="s">
        <v>313</v>
      </c>
      <c r="E23" s="17" t="s">
        <v>102</v>
      </c>
      <c r="F23" s="306">
        <v>199.538</v>
      </c>
      <c r="G23" s="38"/>
      <c r="H23" s="44"/>
    </row>
    <row r="24" spans="1:8" s="2" customFormat="1" ht="16.8" customHeight="1">
      <c r="A24" s="38"/>
      <c r="B24" s="44"/>
      <c r="C24" s="305" t="s">
        <v>317</v>
      </c>
      <c r="D24" s="305" t="s">
        <v>318</v>
      </c>
      <c r="E24" s="17" t="s">
        <v>102</v>
      </c>
      <c r="F24" s="306">
        <v>199.538</v>
      </c>
      <c r="G24" s="38"/>
      <c r="H24" s="44"/>
    </row>
    <row r="25" spans="1:8" s="2" customFormat="1" ht="16.8" customHeight="1">
      <c r="A25" s="38"/>
      <c r="B25" s="44"/>
      <c r="C25" s="305" t="s">
        <v>322</v>
      </c>
      <c r="D25" s="305" t="s">
        <v>323</v>
      </c>
      <c r="E25" s="17" t="s">
        <v>102</v>
      </c>
      <c r="F25" s="306">
        <v>390.168</v>
      </c>
      <c r="G25" s="38"/>
      <c r="H25" s="44"/>
    </row>
    <row r="26" spans="1:8" s="2" customFormat="1" ht="16.8" customHeight="1">
      <c r="A26" s="38"/>
      <c r="B26" s="44"/>
      <c r="C26" s="301" t="s">
        <v>105</v>
      </c>
      <c r="D26" s="302" t="s">
        <v>106</v>
      </c>
      <c r="E26" s="303" t="s">
        <v>102</v>
      </c>
      <c r="F26" s="304">
        <v>174.145</v>
      </c>
      <c r="G26" s="38"/>
      <c r="H26" s="44"/>
    </row>
    <row r="27" spans="1:8" s="2" customFormat="1" ht="16.8" customHeight="1">
      <c r="A27" s="38"/>
      <c r="B27" s="44"/>
      <c r="C27" s="305" t="s">
        <v>1</v>
      </c>
      <c r="D27" s="305" t="s">
        <v>1212</v>
      </c>
      <c r="E27" s="17" t="s">
        <v>1</v>
      </c>
      <c r="F27" s="306">
        <v>174.145</v>
      </c>
      <c r="G27" s="38"/>
      <c r="H27" s="44"/>
    </row>
    <row r="28" spans="1:8" s="2" customFormat="1" ht="16.8" customHeight="1">
      <c r="A28" s="38"/>
      <c r="B28" s="44"/>
      <c r="C28" s="307" t="s">
        <v>1210</v>
      </c>
      <c r="D28" s="38"/>
      <c r="E28" s="38"/>
      <c r="F28" s="38"/>
      <c r="G28" s="38"/>
      <c r="H28" s="44"/>
    </row>
    <row r="29" spans="1:8" s="2" customFormat="1" ht="12">
      <c r="A29" s="38"/>
      <c r="B29" s="44"/>
      <c r="C29" s="305" t="s">
        <v>225</v>
      </c>
      <c r="D29" s="305" t="s">
        <v>226</v>
      </c>
      <c r="E29" s="17" t="s">
        <v>102</v>
      </c>
      <c r="F29" s="306">
        <v>174.145</v>
      </c>
      <c r="G29" s="38"/>
      <c r="H29" s="44"/>
    </row>
    <row r="30" spans="1:8" s="2" customFormat="1" ht="16.8" customHeight="1">
      <c r="A30" s="38"/>
      <c r="B30" s="44"/>
      <c r="C30" s="305" t="s">
        <v>260</v>
      </c>
      <c r="D30" s="305" t="s">
        <v>261</v>
      </c>
      <c r="E30" s="17" t="s">
        <v>102</v>
      </c>
      <c r="F30" s="306">
        <v>348.29</v>
      </c>
      <c r="G30" s="38"/>
      <c r="H30" s="44"/>
    </row>
    <row r="31" spans="1:8" s="2" customFormat="1" ht="16.8" customHeight="1">
      <c r="A31" s="38"/>
      <c r="B31" s="44"/>
      <c r="C31" s="305" t="s">
        <v>269</v>
      </c>
      <c r="D31" s="305" t="s">
        <v>270</v>
      </c>
      <c r="E31" s="17" t="s">
        <v>102</v>
      </c>
      <c r="F31" s="306">
        <v>174.145</v>
      </c>
      <c r="G31" s="38"/>
      <c r="H31" s="44"/>
    </row>
    <row r="32" spans="1:8" s="2" customFormat="1" ht="16.8" customHeight="1">
      <c r="A32" s="38"/>
      <c r="B32" s="44"/>
      <c r="C32" s="305" t="s">
        <v>322</v>
      </c>
      <c r="D32" s="305" t="s">
        <v>323</v>
      </c>
      <c r="E32" s="17" t="s">
        <v>102</v>
      </c>
      <c r="F32" s="306">
        <v>390.168</v>
      </c>
      <c r="G32" s="38"/>
      <c r="H32" s="44"/>
    </row>
    <row r="33" spans="1:8" s="2" customFormat="1" ht="16.8" customHeight="1">
      <c r="A33" s="38"/>
      <c r="B33" s="44"/>
      <c r="C33" s="305" t="s">
        <v>337</v>
      </c>
      <c r="D33" s="305" t="s">
        <v>338</v>
      </c>
      <c r="E33" s="17" t="s">
        <v>102</v>
      </c>
      <c r="F33" s="306">
        <v>249.63</v>
      </c>
      <c r="G33" s="38"/>
      <c r="H33" s="44"/>
    </row>
    <row r="34" spans="1:8" s="2" customFormat="1" ht="16.8" customHeight="1">
      <c r="A34" s="38"/>
      <c r="B34" s="44"/>
      <c r="C34" s="301" t="s">
        <v>109</v>
      </c>
      <c r="D34" s="302" t="s">
        <v>110</v>
      </c>
      <c r="E34" s="303" t="s">
        <v>102</v>
      </c>
      <c r="F34" s="304">
        <v>16.485</v>
      </c>
      <c r="G34" s="38"/>
      <c r="H34" s="44"/>
    </row>
    <row r="35" spans="1:8" s="2" customFormat="1" ht="16.8" customHeight="1">
      <c r="A35" s="38"/>
      <c r="B35" s="44"/>
      <c r="C35" s="305" t="s">
        <v>1</v>
      </c>
      <c r="D35" s="305" t="s">
        <v>1213</v>
      </c>
      <c r="E35" s="17" t="s">
        <v>1</v>
      </c>
      <c r="F35" s="306">
        <v>16.485</v>
      </c>
      <c r="G35" s="38"/>
      <c r="H35" s="44"/>
    </row>
    <row r="36" spans="1:8" s="2" customFormat="1" ht="16.8" customHeight="1">
      <c r="A36" s="38"/>
      <c r="B36" s="44"/>
      <c r="C36" s="307" t="s">
        <v>1210</v>
      </c>
      <c r="D36" s="38"/>
      <c r="E36" s="38"/>
      <c r="F36" s="38"/>
      <c r="G36" s="38"/>
      <c r="H36" s="44"/>
    </row>
    <row r="37" spans="1:8" s="2" customFormat="1" ht="16.8" customHeight="1">
      <c r="A37" s="38"/>
      <c r="B37" s="44"/>
      <c r="C37" s="305" t="s">
        <v>230</v>
      </c>
      <c r="D37" s="305" t="s">
        <v>231</v>
      </c>
      <c r="E37" s="17" t="s">
        <v>102</v>
      </c>
      <c r="F37" s="306">
        <v>16.485</v>
      </c>
      <c r="G37" s="38"/>
      <c r="H37" s="44"/>
    </row>
    <row r="38" spans="1:8" s="2" customFormat="1" ht="16.8" customHeight="1">
      <c r="A38" s="38"/>
      <c r="B38" s="44"/>
      <c r="C38" s="305" t="s">
        <v>249</v>
      </c>
      <c r="D38" s="305" t="s">
        <v>250</v>
      </c>
      <c r="E38" s="17" t="s">
        <v>102</v>
      </c>
      <c r="F38" s="306">
        <v>32.97</v>
      </c>
      <c r="G38" s="38"/>
      <c r="H38" s="44"/>
    </row>
    <row r="39" spans="1:8" s="2" customFormat="1" ht="16.8" customHeight="1">
      <c r="A39" s="38"/>
      <c r="B39" s="44"/>
      <c r="C39" s="305" t="s">
        <v>276</v>
      </c>
      <c r="D39" s="305" t="s">
        <v>277</v>
      </c>
      <c r="E39" s="17" t="s">
        <v>102</v>
      </c>
      <c r="F39" s="306">
        <v>16.485</v>
      </c>
      <c r="G39" s="38"/>
      <c r="H39" s="44"/>
    </row>
    <row r="40" spans="1:8" s="2" customFormat="1" ht="16.8" customHeight="1">
      <c r="A40" s="38"/>
      <c r="B40" s="44"/>
      <c r="C40" s="305" t="s">
        <v>322</v>
      </c>
      <c r="D40" s="305" t="s">
        <v>323</v>
      </c>
      <c r="E40" s="17" t="s">
        <v>102</v>
      </c>
      <c r="F40" s="306">
        <v>390.168</v>
      </c>
      <c r="G40" s="38"/>
      <c r="H40" s="44"/>
    </row>
    <row r="41" spans="1:8" s="2" customFormat="1" ht="16.8" customHeight="1">
      <c r="A41" s="38"/>
      <c r="B41" s="44"/>
      <c r="C41" s="305" t="s">
        <v>337</v>
      </c>
      <c r="D41" s="305" t="s">
        <v>338</v>
      </c>
      <c r="E41" s="17" t="s">
        <v>102</v>
      </c>
      <c r="F41" s="306">
        <v>249.63</v>
      </c>
      <c r="G41" s="38"/>
      <c r="H41" s="44"/>
    </row>
    <row r="42" spans="1:8" s="2" customFormat="1" ht="26.4" customHeight="1">
      <c r="A42" s="38"/>
      <c r="B42" s="44"/>
      <c r="C42" s="300" t="s">
        <v>1214</v>
      </c>
      <c r="D42" s="300" t="s">
        <v>92</v>
      </c>
      <c r="E42" s="38"/>
      <c r="F42" s="38"/>
      <c r="G42" s="38"/>
      <c r="H42" s="44"/>
    </row>
    <row r="43" spans="1:8" s="2" customFormat="1" ht="16.8" customHeight="1">
      <c r="A43" s="38"/>
      <c r="B43" s="44"/>
      <c r="C43" s="301" t="s">
        <v>362</v>
      </c>
      <c r="D43" s="302" t="s">
        <v>363</v>
      </c>
      <c r="E43" s="303" t="s">
        <v>167</v>
      </c>
      <c r="F43" s="304">
        <v>10.8</v>
      </c>
      <c r="G43" s="38"/>
      <c r="H43" s="44"/>
    </row>
    <row r="44" spans="1:8" s="2" customFormat="1" ht="16.8" customHeight="1">
      <c r="A44" s="38"/>
      <c r="B44" s="44"/>
      <c r="C44" s="305" t="s">
        <v>1</v>
      </c>
      <c r="D44" s="305" t="s">
        <v>1215</v>
      </c>
      <c r="E44" s="17" t="s">
        <v>1</v>
      </c>
      <c r="F44" s="306">
        <v>10.8</v>
      </c>
      <c r="G44" s="38"/>
      <c r="H44" s="44"/>
    </row>
    <row r="45" spans="1:8" s="2" customFormat="1" ht="16.8" customHeight="1">
      <c r="A45" s="38"/>
      <c r="B45" s="44"/>
      <c r="C45" s="307" t="s">
        <v>1210</v>
      </c>
      <c r="D45" s="38"/>
      <c r="E45" s="38"/>
      <c r="F45" s="38"/>
      <c r="G45" s="38"/>
      <c r="H45" s="44"/>
    </row>
    <row r="46" spans="1:8" s="2" customFormat="1" ht="16.8" customHeight="1">
      <c r="A46" s="38"/>
      <c r="B46" s="44"/>
      <c r="C46" s="305" t="s">
        <v>455</v>
      </c>
      <c r="D46" s="305" t="s">
        <v>456</v>
      </c>
      <c r="E46" s="17" t="s">
        <v>102</v>
      </c>
      <c r="F46" s="306">
        <v>97.12</v>
      </c>
      <c r="G46" s="38"/>
      <c r="H46" s="44"/>
    </row>
    <row r="47" spans="1:8" s="2" customFormat="1" ht="16.8" customHeight="1">
      <c r="A47" s="38"/>
      <c r="B47" s="44"/>
      <c r="C47" s="305" t="s">
        <v>468</v>
      </c>
      <c r="D47" s="305" t="s">
        <v>469</v>
      </c>
      <c r="E47" s="17" t="s">
        <v>102</v>
      </c>
      <c r="F47" s="306">
        <v>94.71</v>
      </c>
      <c r="G47" s="38"/>
      <c r="H47" s="44"/>
    </row>
    <row r="48" spans="1:8" s="2" customFormat="1" ht="16.8" customHeight="1">
      <c r="A48" s="38"/>
      <c r="B48" s="44"/>
      <c r="C48" s="305" t="s">
        <v>791</v>
      </c>
      <c r="D48" s="305" t="s">
        <v>792</v>
      </c>
      <c r="E48" s="17" t="s">
        <v>167</v>
      </c>
      <c r="F48" s="306">
        <v>63.24</v>
      </c>
      <c r="G48" s="38"/>
      <c r="H48" s="44"/>
    </row>
    <row r="49" spans="1:8" s="2" customFormat="1" ht="16.8" customHeight="1">
      <c r="A49" s="38"/>
      <c r="B49" s="44"/>
      <c r="C49" s="305" t="s">
        <v>807</v>
      </c>
      <c r="D49" s="305" t="s">
        <v>808</v>
      </c>
      <c r="E49" s="17" t="s">
        <v>167</v>
      </c>
      <c r="F49" s="306">
        <v>26.6</v>
      </c>
      <c r="G49" s="38"/>
      <c r="H49" s="44"/>
    </row>
    <row r="50" spans="1:8" s="2" customFormat="1" ht="12">
      <c r="A50" s="38"/>
      <c r="B50" s="44"/>
      <c r="C50" s="305" t="s">
        <v>940</v>
      </c>
      <c r="D50" s="305" t="s">
        <v>941</v>
      </c>
      <c r="E50" s="17" t="s">
        <v>102</v>
      </c>
      <c r="F50" s="306">
        <v>203.528</v>
      </c>
      <c r="G50" s="38"/>
      <c r="H50" s="44"/>
    </row>
    <row r="51" spans="1:8" s="2" customFormat="1" ht="16.8" customHeight="1">
      <c r="A51" s="38"/>
      <c r="B51" s="44"/>
      <c r="C51" s="301" t="s">
        <v>365</v>
      </c>
      <c r="D51" s="302" t="s">
        <v>366</v>
      </c>
      <c r="E51" s="303" t="s">
        <v>167</v>
      </c>
      <c r="F51" s="304">
        <v>23.75</v>
      </c>
      <c r="G51" s="38"/>
      <c r="H51" s="44"/>
    </row>
    <row r="52" spans="1:8" s="2" customFormat="1" ht="16.8" customHeight="1">
      <c r="A52" s="38"/>
      <c r="B52" s="44"/>
      <c r="C52" s="305" t="s">
        <v>1</v>
      </c>
      <c r="D52" s="305" t="s">
        <v>367</v>
      </c>
      <c r="E52" s="17" t="s">
        <v>1</v>
      </c>
      <c r="F52" s="306">
        <v>23.75</v>
      </c>
      <c r="G52" s="38"/>
      <c r="H52" s="44"/>
    </row>
    <row r="53" spans="1:8" s="2" customFormat="1" ht="16.8" customHeight="1">
      <c r="A53" s="38"/>
      <c r="B53" s="44"/>
      <c r="C53" s="307" t="s">
        <v>1210</v>
      </c>
      <c r="D53" s="38"/>
      <c r="E53" s="38"/>
      <c r="F53" s="38"/>
      <c r="G53" s="38"/>
      <c r="H53" s="44"/>
    </row>
    <row r="54" spans="1:8" s="2" customFormat="1" ht="16.8" customHeight="1">
      <c r="A54" s="38"/>
      <c r="B54" s="44"/>
      <c r="C54" s="305" t="s">
        <v>728</v>
      </c>
      <c r="D54" s="305" t="s">
        <v>729</v>
      </c>
      <c r="E54" s="17" t="s">
        <v>167</v>
      </c>
      <c r="F54" s="306">
        <v>223.288</v>
      </c>
      <c r="G54" s="38"/>
      <c r="H54" s="44"/>
    </row>
    <row r="55" spans="1:8" s="2" customFormat="1" ht="16.8" customHeight="1">
      <c r="A55" s="38"/>
      <c r="B55" s="44"/>
      <c r="C55" s="305" t="s">
        <v>739</v>
      </c>
      <c r="D55" s="305" t="s">
        <v>740</v>
      </c>
      <c r="E55" s="17" t="s">
        <v>619</v>
      </c>
      <c r="F55" s="306">
        <v>5.909</v>
      </c>
      <c r="G55" s="38"/>
      <c r="H55" s="44"/>
    </row>
    <row r="56" spans="1:8" s="2" customFormat="1" ht="16.8" customHeight="1">
      <c r="A56" s="38"/>
      <c r="B56" s="44"/>
      <c r="C56" s="305" t="s">
        <v>877</v>
      </c>
      <c r="D56" s="305" t="s">
        <v>878</v>
      </c>
      <c r="E56" s="17" t="s">
        <v>167</v>
      </c>
      <c r="F56" s="306">
        <v>23.75</v>
      </c>
      <c r="G56" s="38"/>
      <c r="H56" s="44"/>
    </row>
    <row r="57" spans="1:8" s="2" customFormat="1" ht="16.8" customHeight="1">
      <c r="A57" s="38"/>
      <c r="B57" s="44"/>
      <c r="C57" s="305" t="s">
        <v>723</v>
      </c>
      <c r="D57" s="305" t="s">
        <v>724</v>
      </c>
      <c r="E57" s="17" t="s">
        <v>619</v>
      </c>
      <c r="F57" s="306">
        <v>0.536</v>
      </c>
      <c r="G57" s="38"/>
      <c r="H57" s="44"/>
    </row>
    <row r="58" spans="1:8" s="2" customFormat="1" ht="16.8" customHeight="1">
      <c r="A58" s="38"/>
      <c r="B58" s="44"/>
      <c r="C58" s="301" t="s">
        <v>368</v>
      </c>
      <c r="D58" s="302" t="s">
        <v>369</v>
      </c>
      <c r="E58" s="303" t="s">
        <v>167</v>
      </c>
      <c r="F58" s="304">
        <v>23.14</v>
      </c>
      <c r="G58" s="38"/>
      <c r="H58" s="44"/>
    </row>
    <row r="59" spans="1:8" s="2" customFormat="1" ht="16.8" customHeight="1">
      <c r="A59" s="38"/>
      <c r="B59" s="44"/>
      <c r="C59" s="305" t="s">
        <v>1</v>
      </c>
      <c r="D59" s="305" t="s">
        <v>302</v>
      </c>
      <c r="E59" s="17" t="s">
        <v>1</v>
      </c>
      <c r="F59" s="306">
        <v>23.14</v>
      </c>
      <c r="G59" s="38"/>
      <c r="H59" s="44"/>
    </row>
    <row r="60" spans="1:8" s="2" customFormat="1" ht="16.8" customHeight="1">
      <c r="A60" s="38"/>
      <c r="B60" s="44"/>
      <c r="C60" s="307" t="s">
        <v>1210</v>
      </c>
      <c r="D60" s="38"/>
      <c r="E60" s="38"/>
      <c r="F60" s="38"/>
      <c r="G60" s="38"/>
      <c r="H60" s="44"/>
    </row>
    <row r="61" spans="1:8" s="2" customFormat="1" ht="12">
      <c r="A61" s="38"/>
      <c r="B61" s="44"/>
      <c r="C61" s="305" t="s">
        <v>405</v>
      </c>
      <c r="D61" s="305" t="s">
        <v>406</v>
      </c>
      <c r="E61" s="17" t="s">
        <v>102</v>
      </c>
      <c r="F61" s="306">
        <v>11.57</v>
      </c>
      <c r="G61" s="38"/>
      <c r="H61" s="44"/>
    </row>
    <row r="62" spans="1:8" s="2" customFormat="1" ht="16.8" customHeight="1">
      <c r="A62" s="38"/>
      <c r="B62" s="44"/>
      <c r="C62" s="305" t="s">
        <v>758</v>
      </c>
      <c r="D62" s="305" t="s">
        <v>759</v>
      </c>
      <c r="E62" s="17" t="s">
        <v>102</v>
      </c>
      <c r="F62" s="306">
        <v>4.628</v>
      </c>
      <c r="G62" s="38"/>
      <c r="H62" s="44"/>
    </row>
    <row r="63" spans="1:8" s="2" customFormat="1" ht="16.8" customHeight="1">
      <c r="A63" s="38"/>
      <c r="B63" s="44"/>
      <c r="C63" s="305" t="s">
        <v>791</v>
      </c>
      <c r="D63" s="305" t="s">
        <v>792</v>
      </c>
      <c r="E63" s="17" t="s">
        <v>167</v>
      </c>
      <c r="F63" s="306">
        <v>63.24</v>
      </c>
      <c r="G63" s="38"/>
      <c r="H63" s="44"/>
    </row>
    <row r="64" spans="1:8" s="2" customFormat="1" ht="16.8" customHeight="1">
      <c r="A64" s="38"/>
      <c r="B64" s="44"/>
      <c r="C64" s="305" t="s">
        <v>867</v>
      </c>
      <c r="D64" s="305" t="s">
        <v>868</v>
      </c>
      <c r="E64" s="17" t="s">
        <v>167</v>
      </c>
      <c r="F64" s="306">
        <v>53.34</v>
      </c>
      <c r="G64" s="38"/>
      <c r="H64" s="44"/>
    </row>
    <row r="65" spans="1:8" s="2" customFormat="1" ht="16.8" customHeight="1">
      <c r="A65" s="38"/>
      <c r="B65" s="44"/>
      <c r="C65" s="305" t="s">
        <v>897</v>
      </c>
      <c r="D65" s="305" t="s">
        <v>898</v>
      </c>
      <c r="E65" s="17" t="s">
        <v>167</v>
      </c>
      <c r="F65" s="306">
        <v>23.14</v>
      </c>
      <c r="G65" s="38"/>
      <c r="H65" s="44"/>
    </row>
    <row r="66" spans="1:8" s="2" customFormat="1" ht="16.8" customHeight="1">
      <c r="A66" s="38"/>
      <c r="B66" s="44"/>
      <c r="C66" s="305" t="s">
        <v>764</v>
      </c>
      <c r="D66" s="305" t="s">
        <v>765</v>
      </c>
      <c r="E66" s="17" t="s">
        <v>619</v>
      </c>
      <c r="F66" s="306">
        <v>0.088</v>
      </c>
      <c r="G66" s="38"/>
      <c r="H66" s="44"/>
    </row>
    <row r="67" spans="1:8" s="2" customFormat="1" ht="16.8" customHeight="1">
      <c r="A67" s="38"/>
      <c r="B67" s="44"/>
      <c r="C67" s="301" t="s">
        <v>79</v>
      </c>
      <c r="D67" s="302" t="s">
        <v>371</v>
      </c>
      <c r="E67" s="303" t="s">
        <v>167</v>
      </c>
      <c r="F67" s="304">
        <v>6.6</v>
      </c>
      <c r="G67" s="38"/>
      <c r="H67" s="44"/>
    </row>
    <row r="68" spans="1:8" s="2" customFormat="1" ht="16.8" customHeight="1">
      <c r="A68" s="38"/>
      <c r="B68" s="44"/>
      <c r="C68" s="305" t="s">
        <v>1</v>
      </c>
      <c r="D68" s="305" t="s">
        <v>1216</v>
      </c>
      <c r="E68" s="17" t="s">
        <v>1</v>
      </c>
      <c r="F68" s="306">
        <v>6.6</v>
      </c>
      <c r="G68" s="38"/>
      <c r="H68" s="44"/>
    </row>
    <row r="69" spans="1:8" s="2" customFormat="1" ht="16.8" customHeight="1">
      <c r="A69" s="38"/>
      <c r="B69" s="44"/>
      <c r="C69" s="307" t="s">
        <v>1210</v>
      </c>
      <c r="D69" s="38"/>
      <c r="E69" s="38"/>
      <c r="F69" s="38"/>
      <c r="G69" s="38"/>
      <c r="H69" s="44"/>
    </row>
    <row r="70" spans="1:8" s="2" customFormat="1" ht="16.8" customHeight="1">
      <c r="A70" s="38"/>
      <c r="B70" s="44"/>
      <c r="C70" s="305" t="s">
        <v>441</v>
      </c>
      <c r="D70" s="305" t="s">
        <v>442</v>
      </c>
      <c r="E70" s="17" t="s">
        <v>167</v>
      </c>
      <c r="F70" s="306">
        <v>29.3</v>
      </c>
      <c r="G70" s="38"/>
      <c r="H70" s="44"/>
    </row>
    <row r="71" spans="1:8" s="2" customFormat="1" ht="12">
      <c r="A71" s="38"/>
      <c r="B71" s="44"/>
      <c r="C71" s="305" t="s">
        <v>633</v>
      </c>
      <c r="D71" s="305" t="s">
        <v>634</v>
      </c>
      <c r="E71" s="17" t="s">
        <v>102</v>
      </c>
      <c r="F71" s="306">
        <v>0.792</v>
      </c>
      <c r="G71" s="38"/>
      <c r="H71" s="44"/>
    </row>
    <row r="72" spans="1:8" s="2" customFormat="1" ht="16.8" customHeight="1">
      <c r="A72" s="38"/>
      <c r="B72" s="44"/>
      <c r="C72" s="305" t="s">
        <v>791</v>
      </c>
      <c r="D72" s="305" t="s">
        <v>792</v>
      </c>
      <c r="E72" s="17" t="s">
        <v>167</v>
      </c>
      <c r="F72" s="306">
        <v>63.24</v>
      </c>
      <c r="G72" s="38"/>
      <c r="H72" s="44"/>
    </row>
    <row r="73" spans="1:8" s="2" customFormat="1" ht="16.8" customHeight="1">
      <c r="A73" s="38"/>
      <c r="B73" s="44"/>
      <c r="C73" s="305" t="s">
        <v>867</v>
      </c>
      <c r="D73" s="305" t="s">
        <v>868</v>
      </c>
      <c r="E73" s="17" t="s">
        <v>167</v>
      </c>
      <c r="F73" s="306">
        <v>53.34</v>
      </c>
      <c r="G73" s="38"/>
      <c r="H73" s="44"/>
    </row>
    <row r="74" spans="1:8" s="2" customFormat="1" ht="16.8" customHeight="1">
      <c r="A74" s="38"/>
      <c r="B74" s="44"/>
      <c r="C74" s="305" t="s">
        <v>996</v>
      </c>
      <c r="D74" s="305" t="s">
        <v>997</v>
      </c>
      <c r="E74" s="17" t="s">
        <v>167</v>
      </c>
      <c r="F74" s="306">
        <v>64.46</v>
      </c>
      <c r="G74" s="38"/>
      <c r="H74" s="44"/>
    </row>
    <row r="75" spans="1:8" s="2" customFormat="1" ht="12">
      <c r="A75" s="38"/>
      <c r="B75" s="44"/>
      <c r="C75" s="305" t="s">
        <v>965</v>
      </c>
      <c r="D75" s="305" t="s">
        <v>966</v>
      </c>
      <c r="E75" s="17" t="s">
        <v>167</v>
      </c>
      <c r="F75" s="306">
        <v>7.26</v>
      </c>
      <c r="G75" s="38"/>
      <c r="H75" s="44"/>
    </row>
    <row r="76" spans="1:8" s="2" customFormat="1" ht="16.8" customHeight="1">
      <c r="A76" s="38"/>
      <c r="B76" s="44"/>
      <c r="C76" s="305" t="s">
        <v>970</v>
      </c>
      <c r="D76" s="305" t="s">
        <v>971</v>
      </c>
      <c r="E76" s="17" t="s">
        <v>167</v>
      </c>
      <c r="F76" s="306">
        <v>32.23</v>
      </c>
      <c r="G76" s="38"/>
      <c r="H76" s="44"/>
    </row>
    <row r="77" spans="1:8" s="2" customFormat="1" ht="16.8" customHeight="1">
      <c r="A77" s="38"/>
      <c r="B77" s="44"/>
      <c r="C77" s="305" t="s">
        <v>1004</v>
      </c>
      <c r="D77" s="305" t="s">
        <v>1005</v>
      </c>
      <c r="E77" s="17" t="s">
        <v>167</v>
      </c>
      <c r="F77" s="306">
        <v>32.23</v>
      </c>
      <c r="G77" s="38"/>
      <c r="H77" s="44"/>
    </row>
    <row r="78" spans="1:8" s="2" customFormat="1" ht="16.8" customHeight="1">
      <c r="A78" s="38"/>
      <c r="B78" s="44"/>
      <c r="C78" s="301" t="s">
        <v>373</v>
      </c>
      <c r="D78" s="302" t="s">
        <v>374</v>
      </c>
      <c r="E78" s="303" t="s">
        <v>167</v>
      </c>
      <c r="F78" s="304">
        <v>6.6</v>
      </c>
      <c r="G78" s="38"/>
      <c r="H78" s="44"/>
    </row>
    <row r="79" spans="1:8" s="2" customFormat="1" ht="16.8" customHeight="1">
      <c r="A79" s="38"/>
      <c r="B79" s="44"/>
      <c r="C79" s="305" t="s">
        <v>1</v>
      </c>
      <c r="D79" s="305" t="s">
        <v>1216</v>
      </c>
      <c r="E79" s="17" t="s">
        <v>1</v>
      </c>
      <c r="F79" s="306">
        <v>6.6</v>
      </c>
      <c r="G79" s="38"/>
      <c r="H79" s="44"/>
    </row>
    <row r="80" spans="1:8" s="2" customFormat="1" ht="16.8" customHeight="1">
      <c r="A80" s="38"/>
      <c r="B80" s="44"/>
      <c r="C80" s="307" t="s">
        <v>1210</v>
      </c>
      <c r="D80" s="38"/>
      <c r="E80" s="38"/>
      <c r="F80" s="38"/>
      <c r="G80" s="38"/>
      <c r="H80" s="44"/>
    </row>
    <row r="81" spans="1:8" s="2" customFormat="1" ht="16.8" customHeight="1">
      <c r="A81" s="38"/>
      <c r="B81" s="44"/>
      <c r="C81" s="305" t="s">
        <v>441</v>
      </c>
      <c r="D81" s="305" t="s">
        <v>442</v>
      </c>
      <c r="E81" s="17" t="s">
        <v>167</v>
      </c>
      <c r="F81" s="306">
        <v>29.3</v>
      </c>
      <c r="G81" s="38"/>
      <c r="H81" s="44"/>
    </row>
    <row r="82" spans="1:8" s="2" customFormat="1" ht="12">
      <c r="A82" s="38"/>
      <c r="B82" s="44"/>
      <c r="C82" s="305" t="s">
        <v>633</v>
      </c>
      <c r="D82" s="305" t="s">
        <v>634</v>
      </c>
      <c r="E82" s="17" t="s">
        <v>102</v>
      </c>
      <c r="F82" s="306">
        <v>0.792</v>
      </c>
      <c r="G82" s="38"/>
      <c r="H82" s="44"/>
    </row>
    <row r="83" spans="1:8" s="2" customFormat="1" ht="16.8" customHeight="1">
      <c r="A83" s="38"/>
      <c r="B83" s="44"/>
      <c r="C83" s="305" t="s">
        <v>791</v>
      </c>
      <c r="D83" s="305" t="s">
        <v>792</v>
      </c>
      <c r="E83" s="17" t="s">
        <v>167</v>
      </c>
      <c r="F83" s="306">
        <v>63.24</v>
      </c>
      <c r="G83" s="38"/>
      <c r="H83" s="44"/>
    </row>
    <row r="84" spans="1:8" s="2" customFormat="1" ht="16.8" customHeight="1">
      <c r="A84" s="38"/>
      <c r="B84" s="44"/>
      <c r="C84" s="305" t="s">
        <v>996</v>
      </c>
      <c r="D84" s="305" t="s">
        <v>997</v>
      </c>
      <c r="E84" s="17" t="s">
        <v>167</v>
      </c>
      <c r="F84" s="306">
        <v>64.46</v>
      </c>
      <c r="G84" s="38"/>
      <c r="H84" s="44"/>
    </row>
    <row r="85" spans="1:8" s="2" customFormat="1" ht="16.8" customHeight="1">
      <c r="A85" s="38"/>
      <c r="B85" s="44"/>
      <c r="C85" s="305" t="s">
        <v>970</v>
      </c>
      <c r="D85" s="305" t="s">
        <v>971</v>
      </c>
      <c r="E85" s="17" t="s">
        <v>167</v>
      </c>
      <c r="F85" s="306">
        <v>32.23</v>
      </c>
      <c r="G85" s="38"/>
      <c r="H85" s="44"/>
    </row>
    <row r="86" spans="1:8" s="2" customFormat="1" ht="16.8" customHeight="1">
      <c r="A86" s="38"/>
      <c r="B86" s="44"/>
      <c r="C86" s="305" t="s">
        <v>1004</v>
      </c>
      <c r="D86" s="305" t="s">
        <v>1005</v>
      </c>
      <c r="E86" s="17" t="s">
        <v>167</v>
      </c>
      <c r="F86" s="306">
        <v>32.23</v>
      </c>
      <c r="G86" s="38"/>
      <c r="H86" s="44"/>
    </row>
    <row r="87" spans="1:8" s="2" customFormat="1" ht="16.8" customHeight="1">
      <c r="A87" s="38"/>
      <c r="B87" s="44"/>
      <c r="C87" s="301" t="s">
        <v>375</v>
      </c>
      <c r="D87" s="302" t="s">
        <v>376</v>
      </c>
      <c r="E87" s="303" t="s">
        <v>167</v>
      </c>
      <c r="F87" s="304">
        <v>16.1</v>
      </c>
      <c r="G87" s="38"/>
      <c r="H87" s="44"/>
    </row>
    <row r="88" spans="1:8" s="2" customFormat="1" ht="16.8" customHeight="1">
      <c r="A88" s="38"/>
      <c r="B88" s="44"/>
      <c r="C88" s="305" t="s">
        <v>1</v>
      </c>
      <c r="D88" s="305" t="s">
        <v>1217</v>
      </c>
      <c r="E88" s="17" t="s">
        <v>1</v>
      </c>
      <c r="F88" s="306">
        <v>16.1</v>
      </c>
      <c r="G88" s="38"/>
      <c r="H88" s="44"/>
    </row>
    <row r="89" spans="1:8" s="2" customFormat="1" ht="16.8" customHeight="1">
      <c r="A89" s="38"/>
      <c r="B89" s="44"/>
      <c r="C89" s="307" t="s">
        <v>1210</v>
      </c>
      <c r="D89" s="38"/>
      <c r="E89" s="38"/>
      <c r="F89" s="38"/>
      <c r="G89" s="38"/>
      <c r="H89" s="44"/>
    </row>
    <row r="90" spans="1:8" s="2" customFormat="1" ht="16.8" customHeight="1">
      <c r="A90" s="38"/>
      <c r="B90" s="44"/>
      <c r="C90" s="305" t="s">
        <v>441</v>
      </c>
      <c r="D90" s="305" t="s">
        <v>442</v>
      </c>
      <c r="E90" s="17" t="s">
        <v>167</v>
      </c>
      <c r="F90" s="306">
        <v>29.3</v>
      </c>
      <c r="G90" s="38"/>
      <c r="H90" s="44"/>
    </row>
    <row r="91" spans="1:8" s="2" customFormat="1" ht="16.8" customHeight="1">
      <c r="A91" s="38"/>
      <c r="B91" s="44"/>
      <c r="C91" s="305" t="s">
        <v>791</v>
      </c>
      <c r="D91" s="305" t="s">
        <v>792</v>
      </c>
      <c r="E91" s="17" t="s">
        <v>167</v>
      </c>
      <c r="F91" s="306">
        <v>63.24</v>
      </c>
      <c r="G91" s="38"/>
      <c r="H91" s="44"/>
    </row>
    <row r="92" spans="1:8" s="2" customFormat="1" ht="16.8" customHeight="1">
      <c r="A92" s="38"/>
      <c r="B92" s="44"/>
      <c r="C92" s="305" t="s">
        <v>996</v>
      </c>
      <c r="D92" s="305" t="s">
        <v>997</v>
      </c>
      <c r="E92" s="17" t="s">
        <v>167</v>
      </c>
      <c r="F92" s="306">
        <v>64.46</v>
      </c>
      <c r="G92" s="38"/>
      <c r="H92" s="44"/>
    </row>
    <row r="93" spans="1:8" s="2" customFormat="1" ht="16.8" customHeight="1">
      <c r="A93" s="38"/>
      <c r="B93" s="44"/>
      <c r="C93" s="305" t="s">
        <v>970</v>
      </c>
      <c r="D93" s="305" t="s">
        <v>971</v>
      </c>
      <c r="E93" s="17" t="s">
        <v>167</v>
      </c>
      <c r="F93" s="306">
        <v>32.23</v>
      </c>
      <c r="G93" s="38"/>
      <c r="H93" s="44"/>
    </row>
    <row r="94" spans="1:8" s="2" customFormat="1" ht="16.8" customHeight="1">
      <c r="A94" s="38"/>
      <c r="B94" s="44"/>
      <c r="C94" s="305" t="s">
        <v>1004</v>
      </c>
      <c r="D94" s="305" t="s">
        <v>1005</v>
      </c>
      <c r="E94" s="17" t="s">
        <v>167</v>
      </c>
      <c r="F94" s="306">
        <v>32.23</v>
      </c>
      <c r="G94" s="38"/>
      <c r="H94" s="44"/>
    </row>
    <row r="95" spans="1:8" s="2" customFormat="1" ht="16.8" customHeight="1">
      <c r="A95" s="38"/>
      <c r="B95" s="44"/>
      <c r="C95" s="301" t="s">
        <v>378</v>
      </c>
      <c r="D95" s="302" t="s">
        <v>379</v>
      </c>
      <c r="E95" s="303" t="s">
        <v>244</v>
      </c>
      <c r="F95" s="304">
        <v>3</v>
      </c>
      <c r="G95" s="38"/>
      <c r="H95" s="44"/>
    </row>
    <row r="96" spans="1:8" s="2" customFormat="1" ht="16.8" customHeight="1">
      <c r="A96" s="38"/>
      <c r="B96" s="44"/>
      <c r="C96" s="305" t="s">
        <v>1</v>
      </c>
      <c r="D96" s="305" t="s">
        <v>104</v>
      </c>
      <c r="E96" s="17" t="s">
        <v>1</v>
      </c>
      <c r="F96" s="306">
        <v>3</v>
      </c>
      <c r="G96" s="38"/>
      <c r="H96" s="44"/>
    </row>
    <row r="97" spans="1:8" s="2" customFormat="1" ht="16.8" customHeight="1">
      <c r="A97" s="38"/>
      <c r="B97" s="44"/>
      <c r="C97" s="307" t="s">
        <v>1210</v>
      </c>
      <c r="D97" s="38"/>
      <c r="E97" s="38"/>
      <c r="F97" s="38"/>
      <c r="G97" s="38"/>
      <c r="H97" s="44"/>
    </row>
    <row r="98" spans="1:8" s="2" customFormat="1" ht="16.8" customHeight="1">
      <c r="A98" s="38"/>
      <c r="B98" s="44"/>
      <c r="C98" s="305" t="s">
        <v>542</v>
      </c>
      <c r="D98" s="305" t="s">
        <v>543</v>
      </c>
      <c r="E98" s="17" t="s">
        <v>244</v>
      </c>
      <c r="F98" s="306">
        <v>3</v>
      </c>
      <c r="G98" s="38"/>
      <c r="H98" s="44"/>
    </row>
    <row r="99" spans="1:8" s="2" customFormat="1" ht="16.8" customHeight="1">
      <c r="A99" s="38"/>
      <c r="B99" s="44"/>
      <c r="C99" s="305" t="s">
        <v>670</v>
      </c>
      <c r="D99" s="305" t="s">
        <v>671</v>
      </c>
      <c r="E99" s="17" t="s">
        <v>244</v>
      </c>
      <c r="F99" s="306">
        <v>3</v>
      </c>
      <c r="G99" s="38"/>
      <c r="H99" s="44"/>
    </row>
    <row r="100" spans="1:8" s="2" customFormat="1" ht="16.8" customHeight="1">
      <c r="A100" s="38"/>
      <c r="B100" s="44"/>
      <c r="C100" s="305" t="s">
        <v>670</v>
      </c>
      <c r="D100" s="305" t="s">
        <v>671</v>
      </c>
      <c r="E100" s="17" t="s">
        <v>244</v>
      </c>
      <c r="F100" s="306">
        <v>3</v>
      </c>
      <c r="G100" s="38"/>
      <c r="H100" s="44"/>
    </row>
    <row r="101" spans="1:8" s="2" customFormat="1" ht="16.8" customHeight="1">
      <c r="A101" s="38"/>
      <c r="B101" s="44"/>
      <c r="C101" s="301" t="s">
        <v>381</v>
      </c>
      <c r="D101" s="302" t="s">
        <v>382</v>
      </c>
      <c r="E101" s="303" t="s">
        <v>167</v>
      </c>
      <c r="F101" s="304">
        <v>2.5</v>
      </c>
      <c r="G101" s="38"/>
      <c r="H101" s="44"/>
    </row>
    <row r="102" spans="1:8" s="2" customFormat="1" ht="16.8" customHeight="1">
      <c r="A102" s="38"/>
      <c r="B102" s="44"/>
      <c r="C102" s="305" t="s">
        <v>1</v>
      </c>
      <c r="D102" s="305" t="s">
        <v>383</v>
      </c>
      <c r="E102" s="17" t="s">
        <v>1</v>
      </c>
      <c r="F102" s="306">
        <v>2.5</v>
      </c>
      <c r="G102" s="38"/>
      <c r="H102" s="44"/>
    </row>
    <row r="103" spans="1:8" s="2" customFormat="1" ht="16.8" customHeight="1">
      <c r="A103" s="38"/>
      <c r="B103" s="44"/>
      <c r="C103" s="307" t="s">
        <v>1210</v>
      </c>
      <c r="D103" s="38"/>
      <c r="E103" s="38"/>
      <c r="F103" s="38"/>
      <c r="G103" s="38"/>
      <c r="H103" s="44"/>
    </row>
    <row r="104" spans="1:8" s="2" customFormat="1" ht="16.8" customHeight="1">
      <c r="A104" s="38"/>
      <c r="B104" s="44"/>
      <c r="C104" s="305" t="s">
        <v>455</v>
      </c>
      <c r="D104" s="305" t="s">
        <v>456</v>
      </c>
      <c r="E104" s="17" t="s">
        <v>102</v>
      </c>
      <c r="F104" s="306">
        <v>97.12</v>
      </c>
      <c r="G104" s="38"/>
      <c r="H104" s="44"/>
    </row>
    <row r="105" spans="1:8" s="2" customFormat="1" ht="16.8" customHeight="1">
      <c r="A105" s="38"/>
      <c r="B105" s="44"/>
      <c r="C105" s="305" t="s">
        <v>468</v>
      </c>
      <c r="D105" s="305" t="s">
        <v>469</v>
      </c>
      <c r="E105" s="17" t="s">
        <v>102</v>
      </c>
      <c r="F105" s="306">
        <v>94.71</v>
      </c>
      <c r="G105" s="38"/>
      <c r="H105" s="44"/>
    </row>
    <row r="106" spans="1:8" s="2" customFormat="1" ht="16.8" customHeight="1">
      <c r="A106" s="38"/>
      <c r="B106" s="44"/>
      <c r="C106" s="305" t="s">
        <v>534</v>
      </c>
      <c r="D106" s="305" t="s">
        <v>535</v>
      </c>
      <c r="E106" s="17" t="s">
        <v>102</v>
      </c>
      <c r="F106" s="306">
        <v>92.96</v>
      </c>
      <c r="G106" s="38"/>
      <c r="H106" s="44"/>
    </row>
    <row r="107" spans="1:8" s="2" customFormat="1" ht="16.8" customHeight="1">
      <c r="A107" s="38"/>
      <c r="B107" s="44"/>
      <c r="C107" s="305" t="s">
        <v>807</v>
      </c>
      <c r="D107" s="305" t="s">
        <v>808</v>
      </c>
      <c r="E107" s="17" t="s">
        <v>167</v>
      </c>
      <c r="F107" s="306">
        <v>26.6</v>
      </c>
      <c r="G107" s="38"/>
      <c r="H107" s="44"/>
    </row>
    <row r="108" spans="1:8" s="2" customFormat="1" ht="12">
      <c r="A108" s="38"/>
      <c r="B108" s="44"/>
      <c r="C108" s="305" t="s">
        <v>940</v>
      </c>
      <c r="D108" s="305" t="s">
        <v>941</v>
      </c>
      <c r="E108" s="17" t="s">
        <v>102</v>
      </c>
      <c r="F108" s="306">
        <v>203.528</v>
      </c>
      <c r="G108" s="38"/>
      <c r="H108" s="44"/>
    </row>
    <row r="109" spans="1:8" s="2" customFormat="1" ht="16.8" customHeight="1">
      <c r="A109" s="38"/>
      <c r="B109" s="44"/>
      <c r="C109" s="301" t="s">
        <v>384</v>
      </c>
      <c r="D109" s="302" t="s">
        <v>385</v>
      </c>
      <c r="E109" s="303" t="s">
        <v>167</v>
      </c>
      <c r="F109" s="304">
        <v>34.8</v>
      </c>
      <c r="G109" s="38"/>
      <c r="H109" s="44"/>
    </row>
    <row r="110" spans="1:8" s="2" customFormat="1" ht="16.8" customHeight="1">
      <c r="A110" s="38"/>
      <c r="B110" s="44"/>
      <c r="C110" s="305" t="s">
        <v>1</v>
      </c>
      <c r="D110" s="305" t="s">
        <v>290</v>
      </c>
      <c r="E110" s="17" t="s">
        <v>1</v>
      </c>
      <c r="F110" s="306">
        <v>34.8</v>
      </c>
      <c r="G110" s="38"/>
      <c r="H110" s="44"/>
    </row>
    <row r="111" spans="1:8" s="2" customFormat="1" ht="16.8" customHeight="1">
      <c r="A111" s="38"/>
      <c r="B111" s="44"/>
      <c r="C111" s="307" t="s">
        <v>1210</v>
      </c>
      <c r="D111" s="38"/>
      <c r="E111" s="38"/>
      <c r="F111" s="38"/>
      <c r="G111" s="38"/>
      <c r="H111" s="44"/>
    </row>
    <row r="112" spans="1:8" s="2" customFormat="1" ht="16.8" customHeight="1">
      <c r="A112" s="38"/>
      <c r="B112" s="44"/>
      <c r="C112" s="305" t="s">
        <v>455</v>
      </c>
      <c r="D112" s="305" t="s">
        <v>456</v>
      </c>
      <c r="E112" s="17" t="s">
        <v>102</v>
      </c>
      <c r="F112" s="306">
        <v>97.12</v>
      </c>
      <c r="G112" s="38"/>
      <c r="H112" s="44"/>
    </row>
    <row r="113" spans="1:8" s="2" customFormat="1" ht="16.8" customHeight="1">
      <c r="A113" s="38"/>
      <c r="B113" s="44"/>
      <c r="C113" s="305" t="s">
        <v>468</v>
      </c>
      <c r="D113" s="305" t="s">
        <v>469</v>
      </c>
      <c r="E113" s="17" t="s">
        <v>102</v>
      </c>
      <c r="F113" s="306">
        <v>94.71</v>
      </c>
      <c r="G113" s="38"/>
      <c r="H113" s="44"/>
    </row>
    <row r="114" spans="1:8" s="2" customFormat="1" ht="12">
      <c r="A114" s="38"/>
      <c r="B114" s="44"/>
      <c r="C114" s="305" t="s">
        <v>514</v>
      </c>
      <c r="D114" s="305" t="s">
        <v>515</v>
      </c>
      <c r="E114" s="17" t="s">
        <v>102</v>
      </c>
      <c r="F114" s="306">
        <v>88.54</v>
      </c>
      <c r="G114" s="38"/>
      <c r="H114" s="44"/>
    </row>
    <row r="115" spans="1:8" s="2" customFormat="1" ht="16.8" customHeight="1">
      <c r="A115" s="38"/>
      <c r="B115" s="44"/>
      <c r="C115" s="305" t="s">
        <v>534</v>
      </c>
      <c r="D115" s="305" t="s">
        <v>535</v>
      </c>
      <c r="E115" s="17" t="s">
        <v>102</v>
      </c>
      <c r="F115" s="306">
        <v>92.96</v>
      </c>
      <c r="G115" s="38"/>
      <c r="H115" s="44"/>
    </row>
    <row r="116" spans="1:8" s="2" customFormat="1" ht="12">
      <c r="A116" s="38"/>
      <c r="B116" s="44"/>
      <c r="C116" s="305" t="s">
        <v>559</v>
      </c>
      <c r="D116" s="305" t="s">
        <v>560</v>
      </c>
      <c r="E116" s="17" t="s">
        <v>102</v>
      </c>
      <c r="F116" s="306">
        <v>13.92</v>
      </c>
      <c r="G116" s="38"/>
      <c r="H116" s="44"/>
    </row>
    <row r="117" spans="1:8" s="2" customFormat="1" ht="16.8" customHeight="1">
      <c r="A117" s="38"/>
      <c r="B117" s="44"/>
      <c r="C117" s="305" t="s">
        <v>612</v>
      </c>
      <c r="D117" s="305" t="s">
        <v>613</v>
      </c>
      <c r="E117" s="17" t="s">
        <v>167</v>
      </c>
      <c r="F117" s="306">
        <v>34.8</v>
      </c>
      <c r="G117" s="38"/>
      <c r="H117" s="44"/>
    </row>
    <row r="118" spans="1:8" s="2" customFormat="1" ht="16.8" customHeight="1">
      <c r="A118" s="38"/>
      <c r="B118" s="44"/>
      <c r="C118" s="305" t="s">
        <v>980</v>
      </c>
      <c r="D118" s="305" t="s">
        <v>981</v>
      </c>
      <c r="E118" s="17" t="s">
        <v>102</v>
      </c>
      <c r="F118" s="306">
        <v>29.732</v>
      </c>
      <c r="G118" s="38"/>
      <c r="H118" s="44"/>
    </row>
    <row r="119" spans="1:8" s="2" customFormat="1" ht="16.8" customHeight="1">
      <c r="A119" s="38"/>
      <c r="B119" s="44"/>
      <c r="C119" s="305" t="s">
        <v>617</v>
      </c>
      <c r="D119" s="305" t="s">
        <v>618</v>
      </c>
      <c r="E119" s="17" t="s">
        <v>619</v>
      </c>
      <c r="F119" s="306">
        <v>1.392</v>
      </c>
      <c r="G119" s="38"/>
      <c r="H119" s="44"/>
    </row>
    <row r="120" spans="1:8" s="2" customFormat="1" ht="16.8" customHeight="1">
      <c r="A120" s="38"/>
      <c r="B120" s="44"/>
      <c r="C120" s="305" t="s">
        <v>785</v>
      </c>
      <c r="D120" s="305" t="s">
        <v>786</v>
      </c>
      <c r="E120" s="17" t="s">
        <v>780</v>
      </c>
      <c r="F120" s="306">
        <v>2.088</v>
      </c>
      <c r="G120" s="38"/>
      <c r="H120" s="44"/>
    </row>
    <row r="121" spans="1:8" s="2" customFormat="1" ht="16.8" customHeight="1">
      <c r="A121" s="38"/>
      <c r="B121" s="44"/>
      <c r="C121" s="301" t="s">
        <v>387</v>
      </c>
      <c r="D121" s="302" t="s">
        <v>388</v>
      </c>
      <c r="E121" s="303" t="s">
        <v>167</v>
      </c>
      <c r="F121" s="304">
        <v>23.6</v>
      </c>
      <c r="G121" s="38"/>
      <c r="H121" s="44"/>
    </row>
    <row r="122" spans="1:8" s="2" customFormat="1" ht="16.8" customHeight="1">
      <c r="A122" s="38"/>
      <c r="B122" s="44"/>
      <c r="C122" s="305" t="s">
        <v>1</v>
      </c>
      <c r="D122" s="305" t="s">
        <v>389</v>
      </c>
      <c r="E122" s="17" t="s">
        <v>1</v>
      </c>
      <c r="F122" s="306">
        <v>23.6</v>
      </c>
      <c r="G122" s="38"/>
      <c r="H122" s="44"/>
    </row>
    <row r="123" spans="1:8" s="2" customFormat="1" ht="16.8" customHeight="1">
      <c r="A123" s="38"/>
      <c r="B123" s="44"/>
      <c r="C123" s="307" t="s">
        <v>1210</v>
      </c>
      <c r="D123" s="38"/>
      <c r="E123" s="38"/>
      <c r="F123" s="38"/>
      <c r="G123" s="38"/>
      <c r="H123" s="44"/>
    </row>
    <row r="124" spans="1:8" s="2" customFormat="1" ht="16.8" customHeight="1">
      <c r="A124" s="38"/>
      <c r="B124" s="44"/>
      <c r="C124" s="305" t="s">
        <v>867</v>
      </c>
      <c r="D124" s="305" t="s">
        <v>868</v>
      </c>
      <c r="E124" s="17" t="s">
        <v>167</v>
      </c>
      <c r="F124" s="306">
        <v>53.34</v>
      </c>
      <c r="G124" s="38"/>
      <c r="H124" s="44"/>
    </row>
    <row r="125" spans="1:8" s="2" customFormat="1" ht="16.8" customHeight="1">
      <c r="A125" s="38"/>
      <c r="B125" s="44"/>
      <c r="C125" s="305" t="s">
        <v>980</v>
      </c>
      <c r="D125" s="305" t="s">
        <v>981</v>
      </c>
      <c r="E125" s="17" t="s">
        <v>102</v>
      </c>
      <c r="F125" s="306">
        <v>29.732</v>
      </c>
      <c r="G125" s="38"/>
      <c r="H125" s="44"/>
    </row>
    <row r="126" spans="1:8" s="2" customFormat="1" ht="16.8" customHeight="1">
      <c r="A126" s="38"/>
      <c r="B126" s="44"/>
      <c r="C126" s="301" t="s">
        <v>399</v>
      </c>
      <c r="D126" s="302" t="s">
        <v>400</v>
      </c>
      <c r="E126" s="303" t="s">
        <v>102</v>
      </c>
      <c r="F126" s="304">
        <v>174.145</v>
      </c>
      <c r="G126" s="38"/>
      <c r="H126" s="44"/>
    </row>
    <row r="127" spans="1:8" s="2" customFormat="1" ht="16.8" customHeight="1">
      <c r="A127" s="38"/>
      <c r="B127" s="44"/>
      <c r="C127" s="305" t="s">
        <v>1</v>
      </c>
      <c r="D127" s="305" t="s">
        <v>1212</v>
      </c>
      <c r="E127" s="17" t="s">
        <v>1</v>
      </c>
      <c r="F127" s="306">
        <v>174.145</v>
      </c>
      <c r="G127" s="38"/>
      <c r="H127" s="44"/>
    </row>
    <row r="128" spans="1:8" s="2" customFormat="1" ht="16.8" customHeight="1">
      <c r="A128" s="38"/>
      <c r="B128" s="44"/>
      <c r="C128" s="307" t="s">
        <v>1210</v>
      </c>
      <c r="D128" s="38"/>
      <c r="E128" s="38"/>
      <c r="F128" s="38"/>
      <c r="G128" s="38"/>
      <c r="H128" s="44"/>
    </row>
    <row r="129" spans="1:8" s="2" customFormat="1" ht="16.8" customHeight="1">
      <c r="A129" s="38"/>
      <c r="B129" s="44"/>
      <c r="C129" s="305" t="s">
        <v>797</v>
      </c>
      <c r="D129" s="305" t="s">
        <v>798</v>
      </c>
      <c r="E129" s="17" t="s">
        <v>102</v>
      </c>
      <c r="F129" s="306">
        <v>174.145</v>
      </c>
      <c r="G129" s="38"/>
      <c r="H129" s="44"/>
    </row>
    <row r="130" spans="1:8" s="2" customFormat="1" ht="16.8" customHeight="1">
      <c r="A130" s="38"/>
      <c r="B130" s="44"/>
      <c r="C130" s="301" t="s">
        <v>390</v>
      </c>
      <c r="D130" s="302" t="s">
        <v>391</v>
      </c>
      <c r="E130" s="303" t="s">
        <v>102</v>
      </c>
      <c r="F130" s="304">
        <v>52.75</v>
      </c>
      <c r="G130" s="38"/>
      <c r="H130" s="44"/>
    </row>
    <row r="131" spans="1:8" s="2" customFormat="1" ht="16.8" customHeight="1">
      <c r="A131" s="38"/>
      <c r="B131" s="44"/>
      <c r="C131" s="305" t="s">
        <v>1</v>
      </c>
      <c r="D131" s="305" t="s">
        <v>1218</v>
      </c>
      <c r="E131" s="17" t="s">
        <v>1</v>
      </c>
      <c r="F131" s="306">
        <v>52.75</v>
      </c>
      <c r="G131" s="38"/>
      <c r="H131" s="44"/>
    </row>
    <row r="132" spans="1:8" s="2" customFormat="1" ht="16.8" customHeight="1">
      <c r="A132" s="38"/>
      <c r="B132" s="44"/>
      <c r="C132" s="307" t="s">
        <v>1210</v>
      </c>
      <c r="D132" s="38"/>
      <c r="E132" s="38"/>
      <c r="F132" s="38"/>
      <c r="G132" s="38"/>
      <c r="H132" s="44"/>
    </row>
    <row r="133" spans="1:8" s="2" customFormat="1" ht="16.8" customHeight="1">
      <c r="A133" s="38"/>
      <c r="B133" s="44"/>
      <c r="C133" s="305" t="s">
        <v>414</v>
      </c>
      <c r="D133" s="305" t="s">
        <v>415</v>
      </c>
      <c r="E133" s="17" t="s">
        <v>102</v>
      </c>
      <c r="F133" s="306">
        <v>59.15</v>
      </c>
      <c r="G133" s="38"/>
      <c r="H133" s="44"/>
    </row>
    <row r="134" spans="1:8" s="2" customFormat="1" ht="16.8" customHeight="1">
      <c r="A134" s="38"/>
      <c r="B134" s="44"/>
      <c r="C134" s="305" t="s">
        <v>455</v>
      </c>
      <c r="D134" s="305" t="s">
        <v>456</v>
      </c>
      <c r="E134" s="17" t="s">
        <v>102</v>
      </c>
      <c r="F134" s="306">
        <v>97.12</v>
      </c>
      <c r="G134" s="38"/>
      <c r="H134" s="44"/>
    </row>
    <row r="135" spans="1:8" s="2" customFormat="1" ht="16.8" customHeight="1">
      <c r="A135" s="38"/>
      <c r="B135" s="44"/>
      <c r="C135" s="305" t="s">
        <v>468</v>
      </c>
      <c r="D135" s="305" t="s">
        <v>469</v>
      </c>
      <c r="E135" s="17" t="s">
        <v>102</v>
      </c>
      <c r="F135" s="306">
        <v>94.71</v>
      </c>
      <c r="G135" s="38"/>
      <c r="H135" s="44"/>
    </row>
    <row r="136" spans="1:8" s="2" customFormat="1" ht="16.8" customHeight="1">
      <c r="A136" s="38"/>
      <c r="B136" s="44"/>
      <c r="C136" s="305" t="s">
        <v>534</v>
      </c>
      <c r="D136" s="305" t="s">
        <v>535</v>
      </c>
      <c r="E136" s="17" t="s">
        <v>102</v>
      </c>
      <c r="F136" s="306">
        <v>92.96</v>
      </c>
      <c r="G136" s="38"/>
      <c r="H136" s="44"/>
    </row>
    <row r="137" spans="1:8" s="2" customFormat="1" ht="12">
      <c r="A137" s="38"/>
      <c r="B137" s="44"/>
      <c r="C137" s="305" t="s">
        <v>589</v>
      </c>
      <c r="D137" s="305" t="s">
        <v>590</v>
      </c>
      <c r="E137" s="17" t="s">
        <v>102</v>
      </c>
      <c r="F137" s="306">
        <v>52.75</v>
      </c>
      <c r="G137" s="38"/>
      <c r="H137" s="44"/>
    </row>
    <row r="138" spans="1:8" s="2" customFormat="1" ht="16.8" customHeight="1">
      <c r="A138" s="38"/>
      <c r="B138" s="44"/>
      <c r="C138" s="305" t="s">
        <v>607</v>
      </c>
      <c r="D138" s="305" t="s">
        <v>608</v>
      </c>
      <c r="E138" s="17" t="s">
        <v>102</v>
      </c>
      <c r="F138" s="306">
        <v>52.75</v>
      </c>
      <c r="G138" s="38"/>
      <c r="H138" s="44"/>
    </row>
    <row r="139" spans="1:8" s="2" customFormat="1" ht="16.8" customHeight="1">
      <c r="A139" s="38"/>
      <c r="B139" s="44"/>
      <c r="C139" s="301" t="s">
        <v>393</v>
      </c>
      <c r="D139" s="302" t="s">
        <v>394</v>
      </c>
      <c r="E139" s="303" t="s">
        <v>102</v>
      </c>
      <c r="F139" s="304">
        <v>199.538</v>
      </c>
      <c r="G139" s="38"/>
      <c r="H139" s="44"/>
    </row>
    <row r="140" spans="1:8" s="2" customFormat="1" ht="16.8" customHeight="1">
      <c r="A140" s="38"/>
      <c r="B140" s="44"/>
      <c r="C140" s="305" t="s">
        <v>1</v>
      </c>
      <c r="D140" s="305" t="s">
        <v>1211</v>
      </c>
      <c r="E140" s="17" t="s">
        <v>1</v>
      </c>
      <c r="F140" s="306">
        <v>199.538</v>
      </c>
      <c r="G140" s="38"/>
      <c r="H140" s="44"/>
    </row>
    <row r="141" spans="1:8" s="2" customFormat="1" ht="16.8" customHeight="1">
      <c r="A141" s="38"/>
      <c r="B141" s="44"/>
      <c r="C141" s="307" t="s">
        <v>1210</v>
      </c>
      <c r="D141" s="38"/>
      <c r="E141" s="38"/>
      <c r="F141" s="38"/>
      <c r="G141" s="38"/>
      <c r="H141" s="44"/>
    </row>
    <row r="142" spans="1:8" s="2" customFormat="1" ht="12">
      <c r="A142" s="38"/>
      <c r="B142" s="44"/>
      <c r="C142" s="305" t="s">
        <v>494</v>
      </c>
      <c r="D142" s="305" t="s">
        <v>495</v>
      </c>
      <c r="E142" s="17" t="s">
        <v>102</v>
      </c>
      <c r="F142" s="306">
        <v>216.023</v>
      </c>
      <c r="G142" s="38"/>
      <c r="H142" s="44"/>
    </row>
    <row r="143" spans="1:8" s="2" customFormat="1" ht="12">
      <c r="A143" s="38"/>
      <c r="B143" s="44"/>
      <c r="C143" s="305" t="s">
        <v>623</v>
      </c>
      <c r="D143" s="305" t="s">
        <v>624</v>
      </c>
      <c r="E143" s="17" t="s">
        <v>102</v>
      </c>
      <c r="F143" s="306">
        <v>199.538</v>
      </c>
      <c r="G143" s="38"/>
      <c r="H143" s="44"/>
    </row>
    <row r="144" spans="1:8" s="2" customFormat="1" ht="12">
      <c r="A144" s="38"/>
      <c r="B144" s="44"/>
      <c r="C144" s="305" t="s">
        <v>713</v>
      </c>
      <c r="D144" s="305" t="s">
        <v>714</v>
      </c>
      <c r="E144" s="17" t="s">
        <v>102</v>
      </c>
      <c r="F144" s="306">
        <v>199.538</v>
      </c>
      <c r="G144" s="38"/>
      <c r="H144" s="44"/>
    </row>
    <row r="145" spans="1:8" s="2" customFormat="1" ht="12">
      <c r="A145" s="38"/>
      <c r="B145" s="44"/>
      <c r="C145" s="305" t="s">
        <v>718</v>
      </c>
      <c r="D145" s="305" t="s">
        <v>719</v>
      </c>
      <c r="E145" s="17" t="s">
        <v>102</v>
      </c>
      <c r="F145" s="306">
        <v>199.538</v>
      </c>
      <c r="G145" s="38"/>
      <c r="H145" s="44"/>
    </row>
    <row r="146" spans="1:8" s="2" customFormat="1" ht="16.8" customHeight="1">
      <c r="A146" s="38"/>
      <c r="B146" s="44"/>
      <c r="C146" s="305" t="s">
        <v>728</v>
      </c>
      <c r="D146" s="305" t="s">
        <v>729</v>
      </c>
      <c r="E146" s="17" t="s">
        <v>167</v>
      </c>
      <c r="F146" s="306">
        <v>223.288</v>
      </c>
      <c r="G146" s="38"/>
      <c r="H146" s="44"/>
    </row>
    <row r="147" spans="1:8" s="2" customFormat="1" ht="16.8" customHeight="1">
      <c r="A147" s="38"/>
      <c r="B147" s="44"/>
      <c r="C147" s="305" t="s">
        <v>739</v>
      </c>
      <c r="D147" s="305" t="s">
        <v>740</v>
      </c>
      <c r="E147" s="17" t="s">
        <v>619</v>
      </c>
      <c r="F147" s="306">
        <v>5.909</v>
      </c>
      <c r="G147" s="38"/>
      <c r="H147" s="44"/>
    </row>
    <row r="148" spans="1:8" s="2" customFormat="1" ht="16.8" customHeight="1">
      <c r="A148" s="38"/>
      <c r="B148" s="44"/>
      <c r="C148" s="305" t="s">
        <v>850</v>
      </c>
      <c r="D148" s="305" t="s">
        <v>851</v>
      </c>
      <c r="E148" s="17" t="s">
        <v>102</v>
      </c>
      <c r="F148" s="306">
        <v>199.538</v>
      </c>
      <c r="G148" s="38"/>
      <c r="H148" s="44"/>
    </row>
    <row r="149" spans="1:8" s="2" customFormat="1" ht="12">
      <c r="A149" s="38"/>
      <c r="B149" s="44"/>
      <c r="C149" s="305" t="s">
        <v>902</v>
      </c>
      <c r="D149" s="305" t="s">
        <v>903</v>
      </c>
      <c r="E149" s="17" t="s">
        <v>244</v>
      </c>
      <c r="F149" s="306">
        <v>55.871</v>
      </c>
      <c r="G149" s="38"/>
      <c r="H149" s="44"/>
    </row>
    <row r="150" spans="1:8" s="2" customFormat="1" ht="16.8" customHeight="1">
      <c r="A150" s="38"/>
      <c r="B150" s="44"/>
      <c r="C150" s="305" t="s">
        <v>930</v>
      </c>
      <c r="D150" s="305" t="s">
        <v>931</v>
      </c>
      <c r="E150" s="17" t="s">
        <v>244</v>
      </c>
      <c r="F150" s="306">
        <v>359.168</v>
      </c>
      <c r="G150" s="38"/>
      <c r="H150" s="44"/>
    </row>
    <row r="151" spans="1:8" s="2" customFormat="1" ht="12">
      <c r="A151" s="38"/>
      <c r="B151" s="44"/>
      <c r="C151" s="305" t="s">
        <v>940</v>
      </c>
      <c r="D151" s="305" t="s">
        <v>941</v>
      </c>
      <c r="E151" s="17" t="s">
        <v>102</v>
      </c>
      <c r="F151" s="306">
        <v>203.528</v>
      </c>
      <c r="G151" s="38"/>
      <c r="H151" s="44"/>
    </row>
    <row r="152" spans="1:8" s="2" customFormat="1" ht="16.8" customHeight="1">
      <c r="A152" s="38"/>
      <c r="B152" s="44"/>
      <c r="C152" s="305" t="s">
        <v>951</v>
      </c>
      <c r="D152" s="305" t="s">
        <v>952</v>
      </c>
      <c r="E152" s="17" t="s">
        <v>167</v>
      </c>
      <c r="F152" s="306">
        <v>199.538</v>
      </c>
      <c r="G152" s="38"/>
      <c r="H152" s="44"/>
    </row>
    <row r="153" spans="1:8" s="2" customFormat="1" ht="16.8" customHeight="1">
      <c r="A153" s="38"/>
      <c r="B153" s="44"/>
      <c r="C153" s="305" t="s">
        <v>914</v>
      </c>
      <c r="D153" s="305" t="s">
        <v>915</v>
      </c>
      <c r="E153" s="17" t="s">
        <v>244</v>
      </c>
      <c r="F153" s="306">
        <v>11.509</v>
      </c>
      <c r="G153" s="38"/>
      <c r="H153" s="44"/>
    </row>
    <row r="154" spans="1:8" s="2" customFormat="1" ht="16.8" customHeight="1">
      <c r="A154" s="38"/>
      <c r="B154" s="44"/>
      <c r="C154" s="305" t="s">
        <v>908</v>
      </c>
      <c r="D154" s="305" t="s">
        <v>909</v>
      </c>
      <c r="E154" s="17" t="s">
        <v>244</v>
      </c>
      <c r="F154" s="306">
        <v>46.038</v>
      </c>
      <c r="G154" s="38"/>
      <c r="H154" s="44"/>
    </row>
    <row r="155" spans="1:8" s="2" customFormat="1" ht="16.8" customHeight="1">
      <c r="A155" s="38"/>
      <c r="B155" s="44"/>
      <c r="C155" s="305" t="s">
        <v>723</v>
      </c>
      <c r="D155" s="305" t="s">
        <v>724</v>
      </c>
      <c r="E155" s="17" t="s">
        <v>619</v>
      </c>
      <c r="F155" s="306">
        <v>0.536</v>
      </c>
      <c r="G155" s="38"/>
      <c r="H155" s="44"/>
    </row>
    <row r="156" spans="1:8" s="2" customFormat="1" ht="16.8" customHeight="1">
      <c r="A156" s="38"/>
      <c r="B156" s="44"/>
      <c r="C156" s="305" t="s">
        <v>723</v>
      </c>
      <c r="D156" s="305" t="s">
        <v>724</v>
      </c>
      <c r="E156" s="17" t="s">
        <v>619</v>
      </c>
      <c r="F156" s="306">
        <v>1.437</v>
      </c>
      <c r="G156" s="38"/>
      <c r="H156" s="44"/>
    </row>
    <row r="157" spans="1:8" s="2" customFormat="1" ht="16.8" customHeight="1">
      <c r="A157" s="38"/>
      <c r="B157" s="44"/>
      <c r="C157" s="305" t="s">
        <v>861</v>
      </c>
      <c r="D157" s="305" t="s">
        <v>862</v>
      </c>
      <c r="E157" s="17" t="s">
        <v>244</v>
      </c>
      <c r="F157" s="306">
        <v>596.026</v>
      </c>
      <c r="G157" s="38"/>
      <c r="H157" s="44"/>
    </row>
    <row r="158" spans="1:8" s="2" customFormat="1" ht="16.8" customHeight="1">
      <c r="A158" s="38"/>
      <c r="B158" s="44"/>
      <c r="C158" s="305" t="s">
        <v>855</v>
      </c>
      <c r="D158" s="305" t="s">
        <v>856</v>
      </c>
      <c r="E158" s="17" t="s">
        <v>244</v>
      </c>
      <c r="F158" s="306">
        <v>2384.074</v>
      </c>
      <c r="G158" s="38"/>
      <c r="H158" s="44"/>
    </row>
    <row r="159" spans="1:8" s="2" customFormat="1" ht="16.8" customHeight="1">
      <c r="A159" s="38"/>
      <c r="B159" s="44"/>
      <c r="C159" s="301" t="s">
        <v>395</v>
      </c>
      <c r="D159" s="302" t="s">
        <v>394</v>
      </c>
      <c r="E159" s="303" t="s">
        <v>102</v>
      </c>
      <c r="F159" s="304">
        <v>16.485</v>
      </c>
      <c r="G159" s="38"/>
      <c r="H159" s="44"/>
    </row>
    <row r="160" spans="1:8" s="2" customFormat="1" ht="16.8" customHeight="1">
      <c r="A160" s="38"/>
      <c r="B160" s="44"/>
      <c r="C160" s="305" t="s">
        <v>1</v>
      </c>
      <c r="D160" s="305" t="s">
        <v>1213</v>
      </c>
      <c r="E160" s="17" t="s">
        <v>1</v>
      </c>
      <c r="F160" s="306">
        <v>16.485</v>
      </c>
      <c r="G160" s="38"/>
      <c r="H160" s="44"/>
    </row>
    <row r="161" spans="1:8" s="2" customFormat="1" ht="16.8" customHeight="1">
      <c r="A161" s="38"/>
      <c r="B161" s="44"/>
      <c r="C161" s="307" t="s">
        <v>1210</v>
      </c>
      <c r="D161" s="38"/>
      <c r="E161" s="38"/>
      <c r="F161" s="38"/>
      <c r="G161" s="38"/>
      <c r="H161" s="44"/>
    </row>
    <row r="162" spans="1:8" s="2" customFormat="1" ht="12">
      <c r="A162" s="38"/>
      <c r="B162" s="44"/>
      <c r="C162" s="305" t="s">
        <v>503</v>
      </c>
      <c r="D162" s="305" t="s">
        <v>504</v>
      </c>
      <c r="E162" s="17" t="s">
        <v>102</v>
      </c>
      <c r="F162" s="306">
        <v>34.193</v>
      </c>
      <c r="G162" s="38"/>
      <c r="H162" s="44"/>
    </row>
    <row r="163" spans="1:8" s="2" customFormat="1" ht="12">
      <c r="A163" s="38"/>
      <c r="B163" s="44"/>
      <c r="C163" s="305" t="s">
        <v>494</v>
      </c>
      <c r="D163" s="305" t="s">
        <v>495</v>
      </c>
      <c r="E163" s="17" t="s">
        <v>102</v>
      </c>
      <c r="F163" s="306">
        <v>216.023</v>
      </c>
      <c r="G163" s="38"/>
      <c r="H163" s="44"/>
    </row>
    <row r="164" spans="1:8" s="2" customFormat="1" ht="12">
      <c r="A164" s="38"/>
      <c r="B164" s="44"/>
      <c r="C164" s="305" t="s">
        <v>645</v>
      </c>
      <c r="D164" s="305" t="s">
        <v>646</v>
      </c>
      <c r="E164" s="17" t="s">
        <v>102</v>
      </c>
      <c r="F164" s="306">
        <v>16.485</v>
      </c>
      <c r="G164" s="38"/>
      <c r="H164" s="44"/>
    </row>
    <row r="165" spans="1:8" s="2" customFormat="1" ht="12">
      <c r="A165" s="38"/>
      <c r="B165" s="44"/>
      <c r="C165" s="305" t="s">
        <v>655</v>
      </c>
      <c r="D165" s="305" t="s">
        <v>656</v>
      </c>
      <c r="E165" s="17" t="s">
        <v>102</v>
      </c>
      <c r="F165" s="306">
        <v>16.485</v>
      </c>
      <c r="G165" s="38"/>
      <c r="H165" s="44"/>
    </row>
    <row r="166" spans="1:8" s="2" customFormat="1" ht="16.8" customHeight="1">
      <c r="A166" s="38"/>
      <c r="B166" s="44"/>
      <c r="C166" s="305" t="s">
        <v>748</v>
      </c>
      <c r="D166" s="305" t="s">
        <v>749</v>
      </c>
      <c r="E166" s="17" t="s">
        <v>102</v>
      </c>
      <c r="F166" s="306">
        <v>16.485</v>
      </c>
      <c r="G166" s="38"/>
      <c r="H166" s="44"/>
    </row>
    <row r="167" spans="1:8" s="2" customFormat="1" ht="16.8" customHeight="1">
      <c r="A167" s="38"/>
      <c r="B167" s="44"/>
      <c r="C167" s="305" t="s">
        <v>753</v>
      </c>
      <c r="D167" s="305" t="s">
        <v>754</v>
      </c>
      <c r="E167" s="17" t="s">
        <v>619</v>
      </c>
      <c r="F167" s="306">
        <v>0.363</v>
      </c>
      <c r="G167" s="38"/>
      <c r="H167" s="44"/>
    </row>
    <row r="168" spans="1:8" s="2" customFormat="1" ht="16.8" customHeight="1">
      <c r="A168" s="38"/>
      <c r="B168" s="44"/>
      <c r="C168" s="301" t="s">
        <v>396</v>
      </c>
      <c r="D168" s="302" t="s">
        <v>397</v>
      </c>
      <c r="E168" s="303" t="s">
        <v>102</v>
      </c>
      <c r="F168" s="304">
        <v>6.4</v>
      </c>
      <c r="G168" s="38"/>
      <c r="H168" s="44"/>
    </row>
    <row r="169" spans="1:8" s="2" customFormat="1" ht="16.8" customHeight="1">
      <c r="A169" s="38"/>
      <c r="B169" s="44"/>
      <c r="C169" s="305" t="s">
        <v>1</v>
      </c>
      <c r="D169" s="305" t="s">
        <v>1219</v>
      </c>
      <c r="E169" s="17" t="s">
        <v>1</v>
      </c>
      <c r="F169" s="306">
        <v>6.4</v>
      </c>
      <c r="G169" s="38"/>
      <c r="H169" s="44"/>
    </row>
    <row r="170" spans="1:8" s="2" customFormat="1" ht="16.8" customHeight="1">
      <c r="A170" s="38"/>
      <c r="B170" s="44"/>
      <c r="C170" s="307" t="s">
        <v>1210</v>
      </c>
      <c r="D170" s="38"/>
      <c r="E170" s="38"/>
      <c r="F170" s="38"/>
      <c r="G170" s="38"/>
      <c r="H170" s="44"/>
    </row>
    <row r="171" spans="1:8" s="2" customFormat="1" ht="16.8" customHeight="1">
      <c r="A171" s="38"/>
      <c r="B171" s="44"/>
      <c r="C171" s="305" t="s">
        <v>414</v>
      </c>
      <c r="D171" s="305" t="s">
        <v>415</v>
      </c>
      <c r="E171" s="17" t="s">
        <v>102</v>
      </c>
      <c r="F171" s="306">
        <v>59.15</v>
      </c>
      <c r="G171" s="38"/>
      <c r="H171" s="44"/>
    </row>
    <row r="172" spans="1:8" s="2" customFormat="1" ht="16.8" customHeight="1">
      <c r="A172" s="38"/>
      <c r="B172" s="44"/>
      <c r="C172" s="305" t="s">
        <v>455</v>
      </c>
      <c r="D172" s="305" t="s">
        <v>456</v>
      </c>
      <c r="E172" s="17" t="s">
        <v>102</v>
      </c>
      <c r="F172" s="306">
        <v>97.12</v>
      </c>
      <c r="G172" s="38"/>
      <c r="H172" s="44"/>
    </row>
    <row r="173" spans="1:8" s="2" customFormat="1" ht="16.8" customHeight="1">
      <c r="A173" s="38"/>
      <c r="B173" s="44"/>
      <c r="C173" s="305" t="s">
        <v>468</v>
      </c>
      <c r="D173" s="305" t="s">
        <v>469</v>
      </c>
      <c r="E173" s="17" t="s">
        <v>102</v>
      </c>
      <c r="F173" s="306">
        <v>94.71</v>
      </c>
      <c r="G173" s="38"/>
      <c r="H173" s="44"/>
    </row>
    <row r="174" spans="1:8" s="2" customFormat="1" ht="16.8" customHeight="1">
      <c r="A174" s="38"/>
      <c r="B174" s="44"/>
      <c r="C174" s="305" t="s">
        <v>534</v>
      </c>
      <c r="D174" s="305" t="s">
        <v>535</v>
      </c>
      <c r="E174" s="17" t="s">
        <v>102</v>
      </c>
      <c r="F174" s="306">
        <v>92.96</v>
      </c>
      <c r="G174" s="38"/>
      <c r="H174" s="44"/>
    </row>
    <row r="175" spans="1:8" s="2" customFormat="1" ht="12">
      <c r="A175" s="38"/>
      <c r="B175" s="44"/>
      <c r="C175" s="305" t="s">
        <v>569</v>
      </c>
      <c r="D175" s="305" t="s">
        <v>570</v>
      </c>
      <c r="E175" s="17" t="s">
        <v>102</v>
      </c>
      <c r="F175" s="306">
        <v>6.4</v>
      </c>
      <c r="G175" s="38"/>
      <c r="H175" s="44"/>
    </row>
    <row r="176" spans="1:8" s="2" customFormat="1" ht="12">
      <c r="A176" s="38"/>
      <c r="B176" s="44"/>
      <c r="C176" s="305" t="s">
        <v>579</v>
      </c>
      <c r="D176" s="305" t="s">
        <v>580</v>
      </c>
      <c r="E176" s="17" t="s">
        <v>102</v>
      </c>
      <c r="F176" s="306">
        <v>6.4</v>
      </c>
      <c r="G176" s="38"/>
      <c r="H176" s="44"/>
    </row>
    <row r="177" spans="1:8" s="2" customFormat="1" ht="16.8" customHeight="1">
      <c r="A177" s="38"/>
      <c r="B177" s="44"/>
      <c r="C177" s="305" t="s">
        <v>597</v>
      </c>
      <c r="D177" s="305" t="s">
        <v>598</v>
      </c>
      <c r="E177" s="17" t="s">
        <v>102</v>
      </c>
      <c r="F177" s="306">
        <v>6.4</v>
      </c>
      <c r="G177" s="38"/>
      <c r="H177" s="44"/>
    </row>
    <row r="178" spans="1:8" s="2" customFormat="1" ht="16.8" customHeight="1">
      <c r="A178" s="38"/>
      <c r="B178" s="44"/>
      <c r="C178" s="305" t="s">
        <v>602</v>
      </c>
      <c r="D178" s="305" t="s">
        <v>603</v>
      </c>
      <c r="E178" s="17" t="s">
        <v>102</v>
      </c>
      <c r="F178" s="306">
        <v>6.4</v>
      </c>
      <c r="G178" s="38"/>
      <c r="H178" s="44"/>
    </row>
    <row r="179" spans="1:8" s="2" customFormat="1" ht="7.4" customHeight="1">
      <c r="A179" s="38"/>
      <c r="B179" s="171"/>
      <c r="C179" s="172"/>
      <c r="D179" s="172"/>
      <c r="E179" s="172"/>
      <c r="F179" s="172"/>
      <c r="G179" s="172"/>
      <c r="H179" s="44"/>
    </row>
    <row r="180" spans="1:8" s="2" customFormat="1" ht="12">
      <c r="A180" s="38"/>
      <c r="B180" s="38"/>
      <c r="C180" s="38"/>
      <c r="D180" s="38"/>
      <c r="E180" s="38"/>
      <c r="F180" s="38"/>
      <c r="G180" s="38"/>
      <c r="H180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Orolínová Kristína</dc:creator>
  <cp:keywords/>
  <dc:description/>
  <cp:lastModifiedBy>Orolínová Kristína</cp:lastModifiedBy>
  <dcterms:created xsi:type="dcterms:W3CDTF">2024-01-31T15:10:15Z</dcterms:created>
  <dcterms:modified xsi:type="dcterms:W3CDTF">2024-01-31T15:10:19Z</dcterms:modified>
  <cp:category/>
  <cp:version/>
  <cp:contentType/>
  <cp:contentStatus/>
</cp:coreProperties>
</file>