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osterova\Desktop\Demolice hospoda\příprava\ZD příprava\"/>
    </mc:Choice>
  </mc:AlternateContent>
  <xr:revisionPtr revIDLastSave="0" documentId="13_ncr:1_{C4A47C14-47E4-41D3-A221-6072BEDE9FE0}" xr6:coauthVersionLast="36" xr6:coauthVersionMax="47" xr10:uidLastSave="{00000000-0000-0000-0000-000000000000}"/>
  <bookViews>
    <workbookView xWindow="-30840" yWindow="-1110" windowWidth="30960" windowHeight="169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01.1 Pol'!$A$1:$Y$316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307" i="12" l="1"/>
  <c r="BA304" i="12"/>
  <c r="BA303" i="12"/>
  <c r="BA285" i="12"/>
  <c r="BA131" i="12"/>
  <c r="BA91" i="12"/>
  <c r="BA83" i="12"/>
  <c r="BA67" i="12"/>
  <c r="BA37" i="12"/>
  <c r="G9" i="12"/>
  <c r="M9" i="12" s="1"/>
  <c r="I9" i="12"/>
  <c r="K9" i="12"/>
  <c r="O9" i="12"/>
  <c r="Q9" i="12"/>
  <c r="V9" i="12"/>
  <c r="G13" i="12"/>
  <c r="I13" i="12"/>
  <c r="K13" i="12"/>
  <c r="M13" i="12"/>
  <c r="O13" i="12"/>
  <c r="Q13" i="12"/>
  <c r="V13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6" i="12"/>
  <c r="M26" i="12" s="1"/>
  <c r="I26" i="12"/>
  <c r="K26" i="12"/>
  <c r="O26" i="12"/>
  <c r="Q26" i="12"/>
  <c r="V26" i="12"/>
  <c r="G29" i="12"/>
  <c r="M29" i="12" s="1"/>
  <c r="I29" i="12"/>
  <c r="K29" i="12"/>
  <c r="O29" i="12"/>
  <c r="Q29" i="12"/>
  <c r="V29" i="12"/>
  <c r="G30" i="12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M35" i="12" s="1"/>
  <c r="I36" i="12"/>
  <c r="I35" i="12" s="1"/>
  <c r="K36" i="12"/>
  <c r="K35" i="12" s="1"/>
  <c r="O36" i="12"/>
  <c r="O35" i="12" s="1"/>
  <c r="Q36" i="12"/>
  <c r="Q35" i="12" s="1"/>
  <c r="V36" i="12"/>
  <c r="V35" i="12" s="1"/>
  <c r="G41" i="12"/>
  <c r="M41" i="12" s="1"/>
  <c r="I41" i="12"/>
  <c r="K41" i="12"/>
  <c r="O41" i="12"/>
  <c r="Q41" i="12"/>
  <c r="V41" i="12"/>
  <c r="G66" i="12"/>
  <c r="M66" i="12" s="1"/>
  <c r="I66" i="12"/>
  <c r="K66" i="12"/>
  <c r="O66" i="12"/>
  <c r="Q66" i="12"/>
  <c r="V66" i="12"/>
  <c r="G82" i="12"/>
  <c r="M82" i="12" s="1"/>
  <c r="I82" i="12"/>
  <c r="K82" i="12"/>
  <c r="O82" i="12"/>
  <c r="Q82" i="12"/>
  <c r="V82" i="12"/>
  <c r="G90" i="12"/>
  <c r="M90" i="12" s="1"/>
  <c r="I90" i="12"/>
  <c r="K90" i="12"/>
  <c r="O90" i="12"/>
  <c r="Q90" i="12"/>
  <c r="V90" i="12"/>
  <c r="G130" i="12"/>
  <c r="I130" i="12"/>
  <c r="K130" i="12"/>
  <c r="M130" i="12"/>
  <c r="O130" i="12"/>
  <c r="Q130" i="12"/>
  <c r="V130" i="12"/>
  <c r="G134" i="12"/>
  <c r="M134" i="12" s="1"/>
  <c r="I134" i="12"/>
  <c r="K134" i="12"/>
  <c r="O134" i="12"/>
  <c r="Q134" i="12"/>
  <c r="V134" i="12"/>
  <c r="G138" i="12"/>
  <c r="M138" i="12" s="1"/>
  <c r="I138" i="12"/>
  <c r="K138" i="12"/>
  <c r="O138" i="12"/>
  <c r="Q138" i="12"/>
  <c r="V138" i="12"/>
  <c r="G140" i="12"/>
  <c r="I140" i="12"/>
  <c r="K140" i="12"/>
  <c r="O140" i="12"/>
  <c r="Q140" i="12"/>
  <c r="V140" i="12"/>
  <c r="G145" i="12"/>
  <c r="M145" i="12" s="1"/>
  <c r="I145" i="12"/>
  <c r="K145" i="12"/>
  <c r="O145" i="12"/>
  <c r="Q145" i="12"/>
  <c r="V145" i="12"/>
  <c r="G151" i="12"/>
  <c r="M151" i="12" s="1"/>
  <c r="I151" i="12"/>
  <c r="K151" i="12"/>
  <c r="O151" i="12"/>
  <c r="Q151" i="12"/>
  <c r="V151" i="12"/>
  <c r="G154" i="12"/>
  <c r="M154" i="12" s="1"/>
  <c r="I154" i="12"/>
  <c r="K154" i="12"/>
  <c r="O154" i="12"/>
  <c r="Q154" i="12"/>
  <c r="V154" i="12"/>
  <c r="G157" i="12"/>
  <c r="M157" i="12" s="1"/>
  <c r="I157" i="12"/>
  <c r="K157" i="12"/>
  <c r="O157" i="12"/>
  <c r="Q157" i="12"/>
  <c r="V157" i="12"/>
  <c r="G160" i="12"/>
  <c r="M160" i="12" s="1"/>
  <c r="I160" i="12"/>
  <c r="K160" i="12"/>
  <c r="O160" i="12"/>
  <c r="Q160" i="12"/>
  <c r="V160" i="12"/>
  <c r="G170" i="12"/>
  <c r="M170" i="12" s="1"/>
  <c r="I170" i="12"/>
  <c r="K170" i="12"/>
  <c r="O170" i="12"/>
  <c r="Q170" i="12"/>
  <c r="V170" i="12"/>
  <c r="G174" i="12"/>
  <c r="M174" i="12" s="1"/>
  <c r="I174" i="12"/>
  <c r="K174" i="12"/>
  <c r="O174" i="12"/>
  <c r="Q174" i="12"/>
  <c r="V174" i="12"/>
  <c r="G176" i="12"/>
  <c r="M176" i="12" s="1"/>
  <c r="I176" i="12"/>
  <c r="K176" i="12"/>
  <c r="O176" i="12"/>
  <c r="Q176" i="12"/>
  <c r="V176" i="12"/>
  <c r="G181" i="12"/>
  <c r="I181" i="12"/>
  <c r="K181" i="12"/>
  <c r="M181" i="12"/>
  <c r="O181" i="12"/>
  <c r="Q181" i="12"/>
  <c r="V181" i="12"/>
  <c r="G186" i="12"/>
  <c r="M186" i="12" s="1"/>
  <c r="I186" i="12"/>
  <c r="K186" i="12"/>
  <c r="O186" i="12"/>
  <c r="Q186" i="12"/>
  <c r="V186" i="12"/>
  <c r="G189" i="12"/>
  <c r="M189" i="12" s="1"/>
  <c r="I189" i="12"/>
  <c r="K189" i="12"/>
  <c r="O189" i="12"/>
  <c r="Q189" i="12"/>
  <c r="V189" i="12"/>
  <c r="G193" i="12"/>
  <c r="M193" i="12" s="1"/>
  <c r="I193" i="12"/>
  <c r="K193" i="12"/>
  <c r="O193" i="12"/>
  <c r="Q193" i="12"/>
  <c r="V193" i="12"/>
  <c r="G207" i="12"/>
  <c r="M207" i="12" s="1"/>
  <c r="I207" i="12"/>
  <c r="K207" i="12"/>
  <c r="O207" i="12"/>
  <c r="Q207" i="12"/>
  <c r="V207" i="12"/>
  <c r="G214" i="12"/>
  <c r="M214" i="12" s="1"/>
  <c r="I214" i="12"/>
  <c r="K214" i="12"/>
  <c r="O214" i="12"/>
  <c r="Q214" i="12"/>
  <c r="V214" i="12"/>
  <c r="G217" i="12"/>
  <c r="I217" i="12"/>
  <c r="K217" i="12"/>
  <c r="M217" i="12"/>
  <c r="O217" i="12"/>
  <c r="Q217" i="12"/>
  <c r="V217" i="12"/>
  <c r="G219" i="12"/>
  <c r="M219" i="12" s="1"/>
  <c r="I219" i="12"/>
  <c r="K219" i="12"/>
  <c r="O219" i="12"/>
  <c r="Q219" i="12"/>
  <c r="V219" i="12"/>
  <c r="G221" i="12"/>
  <c r="M221" i="12" s="1"/>
  <c r="I221" i="12"/>
  <c r="K221" i="12"/>
  <c r="O221" i="12"/>
  <c r="Q221" i="12"/>
  <c r="V221" i="12"/>
  <c r="G223" i="12"/>
  <c r="M223" i="12" s="1"/>
  <c r="I223" i="12"/>
  <c r="K223" i="12"/>
  <c r="O223" i="12"/>
  <c r="Q223" i="12"/>
  <c r="V223" i="12"/>
  <c r="G226" i="12"/>
  <c r="I226" i="12"/>
  <c r="K226" i="12"/>
  <c r="M226" i="12"/>
  <c r="O226" i="12"/>
  <c r="Q226" i="12"/>
  <c r="V226" i="12"/>
  <c r="G229" i="12"/>
  <c r="I229" i="12"/>
  <c r="K229" i="12"/>
  <c r="M229" i="12"/>
  <c r="O229" i="12"/>
  <c r="Q229" i="12"/>
  <c r="V229" i="12"/>
  <c r="G236" i="12"/>
  <c r="M236" i="12" s="1"/>
  <c r="I236" i="12"/>
  <c r="K236" i="12"/>
  <c r="O236" i="12"/>
  <c r="Q236" i="12"/>
  <c r="V236" i="12"/>
  <c r="G240" i="12"/>
  <c r="G239" i="12" s="1"/>
  <c r="I57" i="1" s="1"/>
  <c r="I240" i="12"/>
  <c r="I239" i="12" s="1"/>
  <c r="K240" i="12"/>
  <c r="K239" i="12" s="1"/>
  <c r="O240" i="12"/>
  <c r="O239" i="12" s="1"/>
  <c r="Q240" i="12"/>
  <c r="Q239" i="12" s="1"/>
  <c r="V240" i="12"/>
  <c r="V239" i="12" s="1"/>
  <c r="G243" i="12"/>
  <c r="G242" i="12" s="1"/>
  <c r="I58" i="1" s="1"/>
  <c r="I243" i="12"/>
  <c r="I242" i="12" s="1"/>
  <c r="K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Q252" i="12"/>
  <c r="V252" i="12"/>
  <c r="G254" i="12"/>
  <c r="I254" i="12"/>
  <c r="K254" i="12"/>
  <c r="M254" i="12"/>
  <c r="O254" i="12"/>
  <c r="Q254" i="12"/>
  <c r="V254" i="12"/>
  <c r="G257" i="12"/>
  <c r="M257" i="12" s="1"/>
  <c r="I257" i="12"/>
  <c r="K257" i="12"/>
  <c r="O257" i="12"/>
  <c r="Q257" i="12"/>
  <c r="V257" i="12"/>
  <c r="G261" i="12"/>
  <c r="M261" i="12" s="1"/>
  <c r="I261" i="12"/>
  <c r="K261" i="12"/>
  <c r="O261" i="12"/>
  <c r="Q261" i="12"/>
  <c r="V261" i="12"/>
  <c r="G266" i="12"/>
  <c r="M266" i="12" s="1"/>
  <c r="I266" i="12"/>
  <c r="K266" i="12"/>
  <c r="O266" i="12"/>
  <c r="Q266" i="12"/>
  <c r="V266" i="12"/>
  <c r="G270" i="12"/>
  <c r="M270" i="12" s="1"/>
  <c r="I270" i="12"/>
  <c r="K270" i="12"/>
  <c r="O270" i="12"/>
  <c r="Q270" i="12"/>
  <c r="V270" i="12"/>
  <c r="G273" i="12"/>
  <c r="M273" i="12" s="1"/>
  <c r="I273" i="12"/>
  <c r="K273" i="12"/>
  <c r="O273" i="12"/>
  <c r="Q273" i="12"/>
  <c r="V273" i="12"/>
  <c r="V272" i="12" s="1"/>
  <c r="G276" i="12"/>
  <c r="I276" i="12"/>
  <c r="K276" i="12"/>
  <c r="O276" i="12"/>
  <c r="Q276" i="12"/>
  <c r="V276" i="12"/>
  <c r="G278" i="12"/>
  <c r="M278" i="12" s="1"/>
  <c r="I278" i="12"/>
  <c r="K278" i="12"/>
  <c r="O278" i="12"/>
  <c r="Q278" i="12"/>
  <c r="V278" i="12"/>
  <c r="G281" i="12"/>
  <c r="M281" i="12" s="1"/>
  <c r="M280" i="12" s="1"/>
  <c r="I281" i="12"/>
  <c r="I280" i="12" s="1"/>
  <c r="K281" i="12"/>
  <c r="K280" i="12" s="1"/>
  <c r="O281" i="12"/>
  <c r="O280" i="12" s="1"/>
  <c r="Q281" i="12"/>
  <c r="Q280" i="12" s="1"/>
  <c r="V281" i="12"/>
  <c r="V280" i="12" s="1"/>
  <c r="G284" i="12"/>
  <c r="I284" i="12"/>
  <c r="K284" i="12"/>
  <c r="M284" i="12"/>
  <c r="O284" i="12"/>
  <c r="Q284" i="12"/>
  <c r="V284" i="12"/>
  <c r="G287" i="12"/>
  <c r="M287" i="12" s="1"/>
  <c r="I287" i="12"/>
  <c r="K287" i="12"/>
  <c r="O287" i="12"/>
  <c r="Q287" i="12"/>
  <c r="V287" i="12"/>
  <c r="G289" i="12"/>
  <c r="M289" i="12" s="1"/>
  <c r="I289" i="12"/>
  <c r="K289" i="12"/>
  <c r="O289" i="12"/>
  <c r="Q289" i="12"/>
  <c r="V289" i="12"/>
  <c r="G291" i="12"/>
  <c r="M291" i="12" s="1"/>
  <c r="I291" i="12"/>
  <c r="K291" i="12"/>
  <c r="O291" i="12"/>
  <c r="Q291" i="12"/>
  <c r="V291" i="12"/>
  <c r="G293" i="12"/>
  <c r="M293" i="12" s="1"/>
  <c r="I293" i="12"/>
  <c r="K293" i="12"/>
  <c r="O293" i="12"/>
  <c r="Q293" i="12"/>
  <c r="V293" i="12"/>
  <c r="G296" i="12"/>
  <c r="M296" i="12" s="1"/>
  <c r="I296" i="12"/>
  <c r="K296" i="12"/>
  <c r="O296" i="12"/>
  <c r="Q296" i="12"/>
  <c r="V296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M302" i="12" s="1"/>
  <c r="I302" i="12"/>
  <c r="K302" i="12"/>
  <c r="O302" i="12"/>
  <c r="Q302" i="12"/>
  <c r="V302" i="12"/>
  <c r="G306" i="12"/>
  <c r="I306" i="12"/>
  <c r="I305" i="12" s="1"/>
  <c r="K306" i="12"/>
  <c r="K305" i="12" s="1"/>
  <c r="M306" i="12"/>
  <c r="O306" i="12"/>
  <c r="O305" i="12" s="1"/>
  <c r="Q306" i="12"/>
  <c r="V306" i="12"/>
  <c r="G308" i="12"/>
  <c r="I308" i="12"/>
  <c r="K308" i="12"/>
  <c r="O308" i="12"/>
  <c r="Q308" i="12"/>
  <c r="V308" i="12"/>
  <c r="V305" i="12" s="1"/>
  <c r="AE315" i="12"/>
  <c r="F39" i="1" s="1"/>
  <c r="I20" i="1"/>
  <c r="H40" i="1"/>
  <c r="J28" i="1"/>
  <c r="J26" i="1"/>
  <c r="G38" i="1"/>
  <c r="F38" i="1"/>
  <c r="J23" i="1"/>
  <c r="J24" i="1"/>
  <c r="J25" i="1"/>
  <c r="J27" i="1"/>
  <c r="E24" i="1"/>
  <c r="E26" i="1"/>
  <c r="K8" i="12" l="1"/>
  <c r="I28" i="12"/>
  <c r="I8" i="12"/>
  <c r="G305" i="12"/>
  <c r="I63" i="1" s="1"/>
  <c r="I19" i="1" s="1"/>
  <c r="I272" i="12"/>
  <c r="M240" i="12"/>
  <c r="M239" i="12" s="1"/>
  <c r="G35" i="12"/>
  <c r="I55" i="1" s="1"/>
  <c r="K28" i="12"/>
  <c r="O272" i="12"/>
  <c r="M243" i="12"/>
  <c r="V28" i="12"/>
  <c r="G40" i="12"/>
  <c r="I56" i="1" s="1"/>
  <c r="Q305" i="12"/>
  <c r="F43" i="1"/>
  <c r="G23" i="1" s="1"/>
  <c r="A23" i="1" s="1"/>
  <c r="O283" i="12"/>
  <c r="Q40" i="12"/>
  <c r="O8" i="12"/>
  <c r="I283" i="12"/>
  <c r="O40" i="12"/>
  <c r="G28" i="12"/>
  <c r="I54" i="1" s="1"/>
  <c r="G283" i="12"/>
  <c r="I62" i="1" s="1"/>
  <c r="G8" i="12"/>
  <c r="Q272" i="12"/>
  <c r="Q28" i="12"/>
  <c r="M283" i="12"/>
  <c r="M247" i="12"/>
  <c r="M242" i="12"/>
  <c r="V242" i="12"/>
  <c r="G272" i="12"/>
  <c r="I60" i="1" s="1"/>
  <c r="K242" i="12"/>
  <c r="V247" i="12"/>
  <c r="F42" i="1"/>
  <c r="K283" i="12"/>
  <c r="G280" i="12"/>
  <c r="I61" i="1" s="1"/>
  <c r="I18" i="1" s="1"/>
  <c r="Q247" i="12"/>
  <c r="O247" i="12"/>
  <c r="K40" i="12"/>
  <c r="I40" i="12"/>
  <c r="O28" i="12"/>
  <c r="V8" i="12"/>
  <c r="K247" i="12"/>
  <c r="Q242" i="12"/>
  <c r="Q8" i="12"/>
  <c r="F41" i="1"/>
  <c r="Q283" i="12"/>
  <c r="AF315" i="12"/>
  <c r="V283" i="12"/>
  <c r="K272" i="12"/>
  <c r="I247" i="12"/>
  <c r="O242" i="12"/>
  <c r="V40" i="12"/>
  <c r="M8" i="12"/>
  <c r="M40" i="12"/>
  <c r="M308" i="12"/>
  <c r="M305" i="12" s="1"/>
  <c r="M276" i="12"/>
  <c r="M272" i="12" s="1"/>
  <c r="G247" i="12"/>
  <c r="I59" i="1" s="1"/>
  <c r="M140" i="12"/>
  <c r="M30" i="12"/>
  <c r="M28" i="12" s="1"/>
  <c r="I17" i="1" l="1"/>
  <c r="H42" i="1"/>
  <c r="I42" i="1" s="1"/>
  <c r="G315" i="12"/>
  <c r="I53" i="1"/>
  <c r="G39" i="1"/>
  <c r="G42" i="1"/>
  <c r="G41" i="1"/>
  <c r="H41" i="1" s="1"/>
  <c r="I41" i="1" s="1"/>
  <c r="A24" i="1"/>
  <c r="G24" i="1"/>
  <c r="G43" i="1" l="1"/>
  <c r="H39" i="1"/>
  <c r="H43" i="1" s="1"/>
  <c r="I16" i="1"/>
  <c r="I21" i="1" s="1"/>
  <c r="I64" i="1"/>
  <c r="J63" i="1" l="1"/>
  <c r="J54" i="1"/>
  <c r="J62" i="1"/>
  <c r="J61" i="1"/>
  <c r="J55" i="1"/>
  <c r="J53" i="1"/>
  <c r="J58" i="1"/>
  <c r="J60" i="1"/>
  <c r="J56" i="1"/>
  <c r="J57" i="1"/>
  <c r="J59" i="1"/>
  <c r="I39" i="1"/>
  <c r="I43" i="1" s="1"/>
  <c r="G25" i="1"/>
  <c r="G28" i="1"/>
  <c r="J64" i="1" l="1"/>
  <c r="A25" i="1"/>
  <c r="J41" i="1"/>
  <c r="J42" i="1"/>
  <c r="J39" i="1"/>
  <c r="J43" i="1" s="1"/>
  <c r="G26" i="1" l="1"/>
  <c r="A27" i="1" s="1"/>
  <c r="A26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Misa</author>
  </authors>
  <commentList>
    <comment ref="S6" authorId="0" shapeId="0" xr:uid="{E8F3CA47-8212-40C6-B04A-8DF52E2423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ADFDC81-AB03-4C24-91BE-94A6C32B20C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<sst xmlns="http://schemas.openxmlformats.org/spreadsheetml/2006/main" count="1265" uniqueCount="489">
  <si>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</si>
  <si>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</si>
  <si>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</si>
  <si>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</si>
  <si>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</si>
  <si>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</si>
  <si>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</si>
  <si>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</si>
  <si>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</si>
  <si>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</si>
  <si>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</si>
  <si>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</si>
  <si>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</si>
  <si>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</si>
  <si>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</si>
  <si>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</si>
  <si>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</si>
  <si>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</si>
  <si>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</si>
  <si>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</si>
  <si>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</si>
  <si>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</si>
  <si>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</si>
  <si>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</si>
  <si>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</si>
  <si>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</si>
  <si>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</si>
  <si>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</si>
  <si>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</si>
  <si>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</si>
  <si>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</si>
  <si>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</si>
  <si>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</si>
  <si>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</si>
  <si>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</si>
  <si>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</si>
  <si>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</si>
  <si>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</si>
  <si>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</si>
  <si>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</si>
  <si>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</si>
  <si>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</si>
  <si>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</si>
  <si>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01.1</t>
  </si>
  <si>
    <t>ASŘ - demolice objektu</t>
  </si>
  <si>
    <t>01</t>
  </si>
  <si>
    <t>Demolice</t>
  </si>
  <si>
    <t>Objekt:</t>
  </si>
  <si>
    <t>Rozpočet:</t>
  </si>
  <si>
    <t>MD240207</t>
  </si>
  <si>
    <t>Stavba</t>
  </si>
  <si>
    <t>Stavební objekt</t>
  </si>
  <si>
    <t>Celkem za stavbu</t>
  </si>
  <si>
    <t>CZK</t>
  </si>
  <si>
    <t>#POPS</t>
  </si>
  <si>
    <t>#POPO</t>
  </si>
  <si>
    <t>Popis objektu: 01 - Demolice</t>
  </si>
  <si>
    <t>#POPR</t>
  </si>
  <si>
    <t>Popis rozpočtu: 01.1 - ASŘ - demolice objektu</t>
  </si>
  <si>
    <t>Rekapitulace dílů</t>
  </si>
  <si>
    <t>Typ dílu</t>
  </si>
  <si>
    <t>1</t>
  </si>
  <si>
    <t>Zemní práce</t>
  </si>
  <si>
    <t>8</t>
  </si>
  <si>
    <t>Trubní vedení</t>
  </si>
  <si>
    <t>95</t>
  </si>
  <si>
    <t>Dokončovací konstrukce na pozemních stavbách</t>
  </si>
  <si>
    <t>96</t>
  </si>
  <si>
    <t>Bourání konstrukcí</t>
  </si>
  <si>
    <t>720</t>
  </si>
  <si>
    <t>Zdravotechnická instalace</t>
  </si>
  <si>
    <t>725</t>
  </si>
  <si>
    <t>Zařizovací předměty</t>
  </si>
  <si>
    <t>762</t>
  </si>
  <si>
    <t>Konstrukce tesařské</t>
  </si>
  <si>
    <t>764</t>
  </si>
  <si>
    <t>Konstrukce klempířské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</si>
  <si>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</si>
  <si>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</si>
  <si>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</si>
  <si>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</si>
  <si>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</si>
  <si>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</si>
  <si>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</si>
  <si>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</si>
  <si>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</si>
  <si>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</si>
  <si>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</si>
  <si>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</si>
  <si>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</si>
  <si>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</si>
  <si>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</si>
  <si>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</si>
  <si>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</si>
  <si>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</si>
  <si>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</si>
  <si>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</si>
  <si>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</si>
  <si>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</si>
  <si>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</si>
  <si>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</si>
  <si>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</si>
  <si>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</si>
  <si>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</si>
  <si>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</si>
  <si>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</si>
  <si>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</si>
  <si>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</si>
  <si>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</si>
  <si>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</si>
  <si>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</si>
  <si>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</si>
  <si>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</si>
  <si>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</si>
  <si>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</si>
  <si>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</si>
  <si>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</si>
  <si>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24/ 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</si>
  <si>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</si>
  <si>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</si>
  <si>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</si>
  <si>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</si>
  <si>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</si>
  <si>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dvur : ((2,45+2,9)/2)*5,9+1,5*3,0</t>
  </si>
  <si>
    <t>VV</t>
  </si>
  <si>
    <t>4,8*((2,91+2,5)/2)-1,0*1,8</t>
  </si>
  <si>
    <t>113231110R00</t>
  </si>
  <si>
    <t>m</t>
  </si>
  <si>
    <t>včetně betonového lože</t>
  </si>
  <si>
    <t>POP</t>
  </si>
  <si>
    <t>7</t>
  </si>
  <si>
    <t>162701105R00</t>
  </si>
  <si>
    <t>Vodorovné přemístění výkopku z horniny 1 až 4, na vzdálenost přes 9 000  do 10 000 m</t>
  </si>
  <si>
    <t>m3</t>
  </si>
  <si>
    <t>800-1</t>
  </si>
  <si>
    <t>po suchu, bez naložení výkopku, avšak se složením bez rozhrnutí, zpáteční cesta vozidla.</t>
  </si>
  <si>
    <t>Černovice 10 km : 258,38418</t>
  </si>
  <si>
    <t>174101101R00</t>
  </si>
  <si>
    <t>Zásyp sypaninou se zhutněním jam, šachet, rýh nebo kolem objektů v těchto vykopávkách</t>
  </si>
  <si>
    <t>z jakékoliv horniny s uložením výkopku po vrstvách,</t>
  </si>
  <si>
    <t>Položka obsahuje strojní přemístění materiálu pro zásyp ze vzdálenosti do 10 m od okraje zásypu.</t>
  </si>
  <si>
    <t>objem základů : 77,69363</t>
  </si>
  <si>
    <t>sklepní prostor : ((5,9+6,3)/2)*6,5*1,4</t>
  </si>
  <si>
    <t>((6,3+7,01)/2)*9,9*1,9</t>
  </si>
  <si>
    <t>58330002.AR</t>
  </si>
  <si>
    <t>Kamenivo nestanovené těžené; typ: netříděný; štěrkopísek k zásypu</t>
  </si>
  <si>
    <t>t</t>
  </si>
  <si>
    <t>SPCM</t>
  </si>
  <si>
    <t>Specifikace</t>
  </si>
  <si>
    <t>POL3_</t>
  </si>
  <si>
    <t>258,38418*2,0</t>
  </si>
  <si>
    <t>894421112RT1</t>
  </si>
  <si>
    <t>Osazení betonových dílců pro šachty podle DIN 4034 skruže rovné, o hmotnosti do 1,4 t</t>
  </si>
  <si>
    <t>kus</t>
  </si>
  <si>
    <t>827-1</t>
  </si>
  <si>
    <t>998274101R00</t>
  </si>
  <si>
    <t>na vzdálenost 15 m od hrany výkopu nebo od okraje šachty</t>
  </si>
  <si>
    <t>8991041111R00</t>
  </si>
  <si>
    <t>Osazení poklopu studny</t>
  </si>
  <si>
    <t>Vlastní</t>
  </si>
  <si>
    <t>5922433951R</t>
  </si>
  <si>
    <t>Skruž studniční SR-F 800×1 000 mm</t>
  </si>
  <si>
    <t>Indiv</t>
  </si>
  <si>
    <t>5922435411R</t>
  </si>
  <si>
    <t>Deska zákrytová TBN-Q 800 RP</t>
  </si>
  <si>
    <t>950900010RA0</t>
  </si>
  <si>
    <t>Demontáže střešních konstrukcí krov, s krytinou pálenou</t>
  </si>
  <si>
    <t>AP-HSV</t>
  </si>
  <si>
    <t>Agregovaná položka</t>
  </si>
  <si>
    <t>POL2_</t>
  </si>
  <si>
    <t>((16,84+17,85)/2)*((18,87+19,37)/2)</t>
  </si>
  <si>
    <t>-(2,26*5,06+3,08*1,43+1,705*1,87+2,7*4,95)</t>
  </si>
  <si>
    <t>961021311R00</t>
  </si>
  <si>
    <t>Bourání základů ze zdiva kamenného a smíšeného ze zdiva kamenného</t>
  </si>
  <si>
    <t>801-3</t>
  </si>
  <si>
    <t>nebo vybourání otvorů průřezové plochy přes 4 m2 v základech,</t>
  </si>
  <si>
    <t xml:space="preserve">základ zdiva sklep : </t>
  </si>
  <si>
    <t>0,5*5,9*1,0</t>
  </si>
  <si>
    <t>0,5*5,45*((1,1+1,35)/2)</t>
  </si>
  <si>
    <t>0,5*4,2*((1,5+1,7)/2)</t>
  </si>
  <si>
    <t>0,5*((0,9*0,4)/2)</t>
  </si>
  <si>
    <t>0,5*0,9*1,3</t>
  </si>
  <si>
    <t>0,5*0,7*((0,6+1,1)/2)</t>
  </si>
  <si>
    <t>0,5*9,1*((0,8+1,1)/2)</t>
  </si>
  <si>
    <t>0,5*3,8*1,21</t>
  </si>
  <si>
    <t>0,5*3,8*((1,0+0,8)/2)</t>
  </si>
  <si>
    <t>0,5*3,7*1,6</t>
  </si>
  <si>
    <t>0,5*4,0*((0,35+0,5)/2)</t>
  </si>
  <si>
    <t>0,5*7,01*0,8</t>
  </si>
  <si>
    <t>0,5*0,85*0,62</t>
  </si>
  <si>
    <t xml:space="preserve">základ nepodsklepená část - předpoklad : </t>
  </si>
  <si>
    <t>1,0*0,8*16,84</t>
  </si>
  <si>
    <t>0,9*0,8*2,1</t>
  </si>
  <si>
    <t>0,6*0,8*(0,8+4,2+11,4+11,5+4,5+2,2+6,2+3,0)</t>
  </si>
  <si>
    <t>0,6*0,8*(3,15+4,1)</t>
  </si>
  <si>
    <t>1,0*0,8*2,8</t>
  </si>
  <si>
    <t>0,9*0,8*3,9</t>
  </si>
  <si>
    <t>1,0*0,8*6,7</t>
  </si>
  <si>
    <t>0,6*0,8*4,1</t>
  </si>
  <si>
    <t>962023391R00</t>
  </si>
  <si>
    <t>Bourání zdiva nadzákladového kamenného smíšeného na jakoukoliv maltu vápenou nebo vápenocementovou</t>
  </si>
  <si>
    <t>nebo vybourání otvorů průřezové plochy přes 4 m2 ve zdivu nadzákladovém, včetně pomocného lešení o výšce podlahy do 1900 mm a pro zatížení do 1,5 kPa  (150 kg/m2),</t>
  </si>
  <si>
    <t xml:space="preserve">1pp : </t>
  </si>
  <si>
    <t>1,55*5,9*1,0</t>
  </si>
  <si>
    <t>1,55*5,45*((1,1+1,3)/2)</t>
  </si>
  <si>
    <t>1,55*4,5*((1,5+1,7)/2)</t>
  </si>
  <si>
    <t>1,55*((0,9*0,5)/2)</t>
  </si>
  <si>
    <t>1,55*0,9*1,3</t>
  </si>
  <si>
    <t>1,55*0,7*((0,6+1,1)/2)</t>
  </si>
  <si>
    <t>(1,9*9,1-1,0*1,9)*((0,8+1,1)/2)</t>
  </si>
  <si>
    <t>1,9*3,8*1,21</t>
  </si>
  <si>
    <t>1,9*3,8*((1,0+0,8)/2)</t>
  </si>
  <si>
    <t>1,9*3,7*1,6</t>
  </si>
  <si>
    <t>1,9*4,0*((0,35+0,5)/2)</t>
  </si>
  <si>
    <t>(1,9*7,01-0,7*0,7)*((0,8+1,0)/2)</t>
  </si>
  <si>
    <t>1,9*0,85*0,62</t>
  </si>
  <si>
    <t>962031116R00</t>
  </si>
  <si>
    <t>Bourání příček z cihel pálených plných, tloušťky 140 mm</t>
  </si>
  <si>
    <t>nebo vybourání otvorů průřezové plochy přes 4 m2 v příčkách, včetně pomocného lešení o výšce podlahy do 1900 mm a pro zatížení do 1,5 kPa  (150 kg/m2),</t>
  </si>
  <si>
    <t>1pp : 1,9*1,48</t>
  </si>
  <si>
    <t>1np : 3,85*(4,75+5,2+2,0)-0,8*2,0</t>
  </si>
  <si>
    <t>2,7*3,85-0,9*1,75</t>
  </si>
  <si>
    <t>3,1*3,85-1,0*1,85</t>
  </si>
  <si>
    <t>2,3*(1,65*2+2,3)-0,9*1,8*2</t>
  </si>
  <si>
    <t>2np : 3,1*2,9-0,9*1,9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</si>
  <si>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</si>
  <si>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</si>
  <si>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</si>
  <si>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 xml:space="preserve">1np : </t>
  </si>
  <si>
    <t>obvod zdivo : (16,84*4,15-(1,2*1,75+2,8*3,8+2,4*1,75*2+1,45*2,8))*0,8</t>
  </si>
  <si>
    <t>2,11*4,15*0,43</t>
  </si>
  <si>
    <t>12,2*4,15*0,3</t>
  </si>
  <si>
    <t>0,65*4,15*0,4</t>
  </si>
  <si>
    <t>(5,7*4,15-0,6*1,75)*0,6</t>
  </si>
  <si>
    <t>2,8*4,9*0,3+2,8*5,9*0,3</t>
  </si>
  <si>
    <t>4,75*2,8*0,3</t>
  </si>
  <si>
    <t>4,95*2,8*0,4</t>
  </si>
  <si>
    <t>2,05*2,8*0,55</t>
  </si>
  <si>
    <t>2,25*2,8*0,4</t>
  </si>
  <si>
    <t>2,4*2,8*0,7</t>
  </si>
  <si>
    <t>3,9*2,8*0,43</t>
  </si>
  <si>
    <t>2,75*2,8*0,65</t>
  </si>
  <si>
    <t>(2,5*3,85-2,5*3,8)*0,3</t>
  </si>
  <si>
    <t xml:space="preserve">vnitřní zdivo : </t>
  </si>
  <si>
    <t>(6,9*3,85-4,24*2,6)*0,5</t>
  </si>
  <si>
    <t>(11,4*3,85-(0,65*1,95+1,35*2,35))*0,3</t>
  </si>
  <si>
    <t>(11,5*3,85-(1,75*1,75+0,9*2,1))*0,3+0,3*0,45*3,85</t>
  </si>
  <si>
    <t>(4,5*3,85-0,9*1,9)*0,3</t>
  </si>
  <si>
    <t>0,6*3,85*0,3</t>
  </si>
  <si>
    <t>(2,5*3,85-0,75*0,75)*0,45</t>
  </si>
  <si>
    <t>3,04*3,85*0,21</t>
  </si>
  <si>
    <t>(6,22*3,0-(0,6*0,75+0,6*0,75+0,9*1,9))*0,3</t>
  </si>
  <si>
    <t>3,0*3,0*0,3</t>
  </si>
  <si>
    <t>(4,8*3,65-1,2*0,75)*0,3</t>
  </si>
  <si>
    <t>(5,15*3,65-1,1*2,75)*0,3</t>
  </si>
  <si>
    <t>(4,97*3,0-(0,8*1,6*2+0,9*1,75))*0,3</t>
  </si>
  <si>
    <t>3,15*3,0*0,37</t>
  </si>
  <si>
    <t xml:space="preserve">2np : </t>
  </si>
  <si>
    <t>štíty zadní : (5,4*0,3*0,3+((5,4*2,61)/2)*0,3)*2</t>
  </si>
  <si>
    <t>štít přední : ((6,7*3,48)/2)*0,21</t>
  </si>
  <si>
    <t>(((6,7*3,48)/2)-1,0*1,8)*0,3</t>
  </si>
  <si>
    <t>část štítu k soused. objektu : ((2,4*2,4)/2)*0,3</t>
  </si>
  <si>
    <t>(((6,33*3,48)/2)-1,1*1,5)*0,3</t>
  </si>
  <si>
    <t xml:space="preserve">zdivo 2np : </t>
  </si>
  <si>
    <t>((3,75+8,4+3,4)*2,9-(0,9*1,9+0,85*1,45*3))*0,3</t>
  </si>
  <si>
    <t>2,48*2,9*0,6</t>
  </si>
  <si>
    <t>962032631R00</t>
  </si>
  <si>
    <t>Bourání zdiva nadzákladového komínového z jakýchkoliv cihel pálených, šamotových nebo vápenopískových nad střechou, na maltu vápenou nebo vápenocementovou</t>
  </si>
  <si>
    <t>0,5*0,5*8,2</t>
  </si>
  <si>
    <t>0,3*0,25*8,2</t>
  </si>
  <si>
    <t>963031530R00</t>
  </si>
  <si>
    <t>Bourání cihelných kleneb na maltu vápenocementovou, do ocelových nosníků, bez jejich vybourání, tloušťky do 80 mm</t>
  </si>
  <si>
    <t>včetně pomocného lešení o výšce podlahy do 1900 mm a pro zatížení do 1,5 kPa  (150 kg/m2),</t>
  </si>
  <si>
    <t>1pp : 5,36*4,0-1,4*1,48+1,97*4,6+1,5*3,8+3,3*4,5</t>
  </si>
  <si>
    <t>1np : 2,9*6,22+3,03*4,97</t>
  </si>
  <si>
    <t>963042819R00</t>
  </si>
  <si>
    <t>Bourání jakýchkoliv betonových schodišťových stupňů zhotovených na místě</t>
  </si>
  <si>
    <t>schody do sklepa : 1,0*8</t>
  </si>
  <si>
    <t>964072221R00</t>
  </si>
  <si>
    <t>Vybourání válcovaných nosníků uložených ve zdivu smíšeném nebo kamenném, délky do 4 m, hmotnosti do 20 kg/m</t>
  </si>
  <si>
    <t>včetně pomocného lešení o výšce podlahy do 1900 mm a pro zatížení do 1,5 kPa  (150 kg/m2)</t>
  </si>
  <si>
    <t xml:space="preserve">předpoklad - 11,1 kg/mb : </t>
  </si>
  <si>
    <t>nosníky 1pp : (3,7*5+2,7+4,5*3)*11,1*0,001</t>
  </si>
  <si>
    <t>nosníky 1np : (3,5*4+3,5*3+3,3*2+1,2*2)*11,1*0,001</t>
  </si>
  <si>
    <t>965042141RT4</t>
  </si>
  <si>
    <t>Bourání podkladů pod dlažby nebo litých celistvých dlažeb a mazanin  betonových nebo z litého asfaltu, tloušťky do 100 mm, plochy přes 4 m2</t>
  </si>
  <si>
    <t>soc : 2,98*1,35*0,1</t>
  </si>
  <si>
    <t>vstup : (3,1*3,2+3,1*2,45+0,6*1,1)*0,1</t>
  </si>
  <si>
    <t>zadní sklad : 3,03*4,97*0,1</t>
  </si>
  <si>
    <t>(1,6*1,0*2)*0,1</t>
  </si>
  <si>
    <t>965081113R00</t>
  </si>
  <si>
    <t>Bourání podlah z dlaždic půdních,  , plochy přes 1 m2</t>
  </si>
  <si>
    <t>bez podkladního lože, s jakoukoliv výplní spár</t>
  </si>
  <si>
    <t>6,15*4,7+2,5*1,4</t>
  </si>
  <si>
    <t>965081923R00</t>
  </si>
  <si>
    <t>ve vstupu s vraty : (3,1*3,2+3,1*2,45+0,6*1,1)</t>
  </si>
  <si>
    <t>965082933R00</t>
  </si>
  <si>
    <t>Odstranění násypu pod podlahami a ochranného na střechách tloušťky do 200 mm, plochy přes 2 m2</t>
  </si>
  <si>
    <t>2np : (2,0*3,1)*0,08</t>
  </si>
  <si>
    <t>6,2*9,91*0,08+(6,15*4,7+2,5*1,4)*0,08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</si>
  <si>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</si>
  <si>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</si>
  <si>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</si>
  <si>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1pp : 1</t>
  </si>
  <si>
    <t>1np : 3*2</t>
  </si>
  <si>
    <t>5*2</t>
  </si>
  <si>
    <t>6*2</t>
  </si>
  <si>
    <t>2</t>
  </si>
  <si>
    <t>3*4</t>
  </si>
  <si>
    <t>968061125R00</t>
  </si>
  <si>
    <t>Vyvěšení nebo zavěšení dřevěných křídel dveří, plochy do 2 m2</t>
  </si>
  <si>
    <t>1np : 2+10+4</t>
  </si>
  <si>
    <t>2np : 3</t>
  </si>
  <si>
    <t>968061137R00</t>
  </si>
  <si>
    <t>Vyvěšení nebo zavěšení dřevěných křídel vrat, plochy přes 4 m2</t>
  </si>
  <si>
    <t>968062354R00</t>
  </si>
  <si>
    <t>Vybourání dřevěných rámů oken dvojitých nebo zdvojených, plochy do 1 m2</t>
  </si>
  <si>
    <t>1pp : 0,7*0,7</t>
  </si>
  <si>
    <t>0,75*0,75</t>
  </si>
  <si>
    <t>1,2*0,75</t>
  </si>
  <si>
    <t>968062355R00</t>
  </si>
  <si>
    <t>Vybourání dřevěných rámů oken dvojitých nebo zdvojených, plochy do 2 m2</t>
  </si>
  <si>
    <t>1np : 1,2*1,75</t>
  </si>
  <si>
    <t>0,85*1,45*3</t>
  </si>
  <si>
    <t>968062356R00</t>
  </si>
  <si>
    <t>Vybourání dřevěných rámů oken dvojitých nebo zdvojených, plochy do 4 m2</t>
  </si>
  <si>
    <t>1np : 1,75*1,75</t>
  </si>
  <si>
    <t>968062357R00</t>
  </si>
  <si>
    <t>Vybourání dřevěných rámů oken dvojitých nebo zdvojených, plochy přes 4 m2</t>
  </si>
  <si>
    <t>2,4*1,75*2</t>
  </si>
  <si>
    <t>968062455R00</t>
  </si>
  <si>
    <t>Vybourání dřevěných rámů dveřních zárubní, plochy do 2 m2</t>
  </si>
  <si>
    <t>0,8*2,0</t>
  </si>
  <si>
    <t>0,9*1,75</t>
  </si>
  <si>
    <t>0,9*2,1</t>
  </si>
  <si>
    <t>0,9*1,9</t>
  </si>
  <si>
    <t>1,0*1,85</t>
  </si>
  <si>
    <t>0,65*1,95</t>
  </si>
  <si>
    <t>0,6*1,75</t>
  </si>
  <si>
    <t>0,825*1,75</t>
  </si>
  <si>
    <t>0,8*1,75</t>
  </si>
  <si>
    <t>0,9*1,9*2</t>
  </si>
  <si>
    <t>968062456R00</t>
  </si>
  <si>
    <t>Vybourání dřevěných rámů dveřních zárubní, plochy přes 2 m2</t>
  </si>
  <si>
    <t>1,4*2,8</t>
  </si>
  <si>
    <t>1,35*2,35</t>
  </si>
  <si>
    <t>2,5*3,8</t>
  </si>
  <si>
    <t>1,1*2,75</t>
  </si>
  <si>
    <t>968062559R00</t>
  </si>
  <si>
    <t>Vybourání dřevěných rámů vrat, plochy přes 5 m2</t>
  </si>
  <si>
    <t>2,8*3,8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</si>
  <si>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</si>
  <si>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</si>
  <si>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0,6*0,75*2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</si>
  <si>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</si>
  <si>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</si>
  <si>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>0,8*1,6*2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</si>
  <si>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</si>
  <si>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</si>
  <si>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1np : 0,8*1,9</t>
  </si>
  <si>
    <t>968095001R00</t>
  </si>
  <si>
    <t xml:space="preserve">Vybourání vnitřních parapetů dřevěných, šířky do 25 cm,  </t>
  </si>
  <si>
    <t>1np : 1,2+2,4*2</t>
  </si>
  <si>
    <t>2np : 0,85*3</t>
  </si>
  <si>
    <t>787600801R00</t>
  </si>
  <si>
    <t>800-787</t>
  </si>
  <si>
    <t>963300012RA0</t>
  </si>
  <si>
    <t>Bourání stropů železobetonových deskových, tloušťky 15 cm</t>
  </si>
  <si>
    <t>svislá a vodorovná doprava suti, odvoz do 10 km.</t>
  </si>
  <si>
    <t>vstupní předsíň : 1,4*1,48</t>
  </si>
  <si>
    <t>vstupní předsin : 3,0*3,1</t>
  </si>
  <si>
    <t>podesta schodiště : 1,2*2,8</t>
  </si>
  <si>
    <t>913      R00</t>
  </si>
  <si>
    <t>Hzs - Stavební dělník</t>
  </si>
  <si>
    <t>h</t>
  </si>
  <si>
    <t>Prav.M</t>
  </si>
  <si>
    <t>HZS</t>
  </si>
  <si>
    <t>POL10_</t>
  </si>
  <si>
    <t>drobné bourací práce, nevyrozpočtovatelné detaily, dmtž venkovních rolet : 16</t>
  </si>
  <si>
    <t>odstranění zeleně na fasádě : 4</t>
  </si>
  <si>
    <t>'Odpojení objektu od rozvodů ZTI,zaslepení přívod. potrubí, demontáž rozvodů ZTI - vodovod,kanalizace, vč. odvozu : 8</t>
  </si>
  <si>
    <t>725210821R00</t>
  </si>
  <si>
    <t>Demontáž umyvadel umyvadel bez výtokových armatur</t>
  </si>
  <si>
    <t>soubor</t>
  </si>
  <si>
    <t>800-721</t>
  </si>
  <si>
    <t>725220851R00</t>
  </si>
  <si>
    <t>Demontáž van včetně obezdívky</t>
  </si>
  <si>
    <t>725530823R00</t>
  </si>
  <si>
    <t>Demontáž elektrických zásobníkových ohřívačů vody tlakových, od 50 do 200 l</t>
  </si>
  <si>
    <t>725820801R00</t>
  </si>
  <si>
    <t>Demontáž baterií nástěnných do G 3/4"</t>
  </si>
  <si>
    <t>762111811R00</t>
  </si>
  <si>
    <t>Demontáž stěn a příček z hranolků, fošen nebo latí</t>
  </si>
  <si>
    <t>800-762</t>
  </si>
  <si>
    <t>stěna předsín u schodiště do 2np : 2,7*(1,2+1,8+1,2)-0,8*1,75</t>
  </si>
  <si>
    <t>((1,2*0,6)/2)*2</t>
  </si>
  <si>
    <t>762131811R00</t>
  </si>
  <si>
    <t>Demontáž bednění svislých a nadstřešních stěn z hrubých prken, latí a tyčoviny</t>
  </si>
  <si>
    <t>762211811R00</t>
  </si>
  <si>
    <t>Demontáž schodiště včetně zábradlí bez podstupnic, šířky do 1 m</t>
  </si>
  <si>
    <t>schody do 2.NP : 2,5</t>
  </si>
  <si>
    <t>762522811R00</t>
  </si>
  <si>
    <t>Demontáž podlah s polštáři , z prken, tloušťky do 32 mm</t>
  </si>
  <si>
    <t>2np : 2,0*3,1+3,1*3,81+2,79*2,48</t>
  </si>
  <si>
    <t>1np : 4,58*4,26+2,15*5,25+2,15*2,51+4,75*3,51+5,29*4,6+2,98*6,4+2,94*5,07+2,58*4,55+2,0*3,04</t>
  </si>
  <si>
    <t>762811811R00</t>
  </si>
  <si>
    <t>Demontáž záklopů stropů vrchních, zapuštěných z hrubých prken tloušťky do 32 mm</t>
  </si>
  <si>
    <t>nad 2np : 3,1*2,0+3,1*(3,81+2,48)</t>
  </si>
  <si>
    <t>1,2*1,8</t>
  </si>
  <si>
    <t>nad 1np : 4,24*3,3+5,9*4,9+5,29*4,6+6,7*7,9+1,35*2,98+5,07*2,94+6,4*2,98+4,55*2,58+2,0*3,1+3,1*1,4+2,45*1,5</t>
  </si>
  <si>
    <t>762822810R00</t>
  </si>
  <si>
    <t>Demontáž stropnic z řeziva průřezové plochy do 144 cm2</t>
  </si>
  <si>
    <t xml:space="preserve">strop nad 1np : </t>
  </si>
  <si>
    <t>předpoklad : 3,0*4+4*6,4+3,3*12+7*12+6,0*5+6,2*4</t>
  </si>
  <si>
    <t xml:space="preserve">strop nad 2np : </t>
  </si>
  <si>
    <t>předpoklad : 3,2*8</t>
  </si>
  <si>
    <t>762841812R00</t>
  </si>
  <si>
    <t>Demontáž podbití stropů a střech do 60° z prken tl. do 35 mm s omítkou</t>
  </si>
  <si>
    <t>nad 1np : 5,29*4,6+6,7*7,9+1,35*2,98+5,07*2,94+6,4*2,98+4,55*2,58+2,0*3,1+3,1*1,4+2,45*1,5</t>
  </si>
  <si>
    <t>7625268111R00</t>
  </si>
  <si>
    <t xml:space="preserve">Demontáž podlah z OSB desek </t>
  </si>
  <si>
    <t>1np : 6,22*2,8</t>
  </si>
  <si>
    <t>764352800R00</t>
  </si>
  <si>
    <t>Demontáž žlabů podokapních půlkruhových rovných, rš 250 mm, sklonu do 30°</t>
  </si>
  <si>
    <t>800-764</t>
  </si>
  <si>
    <t>16,84+7,5</t>
  </si>
  <si>
    <t>dvůr : 7,45</t>
  </si>
  <si>
    <t>764410850R00</t>
  </si>
  <si>
    <t>Demontáž oplechování parapetů rš od 100 do 330 mm</t>
  </si>
  <si>
    <t>1,2+2,4*2</t>
  </si>
  <si>
    <t>764454802R00</t>
  </si>
  <si>
    <t>Demontáž odpadních trub nebo součástí trub kruhových , o průměru 120 mm</t>
  </si>
  <si>
    <t>4,16*2+5,2+2,2</t>
  </si>
  <si>
    <t>Odpojení objektu od el. energie, dmtž elektroinstalací, vč. odvozu : 8</t>
  </si>
  <si>
    <t>979951111R00</t>
  </si>
  <si>
    <t>Výkup kovů železný šrot, tloušťky do 4 mm</t>
  </si>
  <si>
    <t>Pro vyjádření výnosu ve prospěch zhotovitele je nutné jednotkovou cenu uvést se záporným znaménkem. (Získaná částka ponižuje náklad stavby.)</t>
  </si>
  <si>
    <t>hmotnost suti pol. č.19, 34,35,36,44,45,54,55,56 : 1,53325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</si>
  <si>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</si>
  <si>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</si>
  <si>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</si>
  <si>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</si>
  <si>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</si>
  <si>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odvoz 10 km : 912,44968*9</t>
  </si>
  <si>
    <t>979990161R00</t>
  </si>
  <si>
    <t>Poplatek za uložení, dřevo,  , skupina 17 02 01 z Katalogu odpadů</t>
  </si>
  <si>
    <t>hmotnost suti pol. č. 11,27,28,29,30,31,32,33,37,46,47,48,49,50,51,52,53 : 36,27084</t>
  </si>
  <si>
    <t>979990168R00</t>
  </si>
  <si>
    <t>Poplatek za likvidaci, skla,  , skupina 17 02 02 z Katalogu odpadů</t>
  </si>
  <si>
    <t>kategorie 17 02 02</t>
  </si>
  <si>
    <t>hmotnost suti pol. č. 38 : 0,0346</t>
  </si>
  <si>
    <t>979999973R00</t>
  </si>
  <si>
    <t>Poplatek za uložení, zemina a kamení,  , skupina 17 05 04 z Katalogu odpadů</t>
  </si>
  <si>
    <t>hmotnost suti pol. č. 12 : 194,23408</t>
  </si>
  <si>
    <t>979999984R00</t>
  </si>
  <si>
    <t>Poplatek za recyklaci, tašky, stavební keramika, kusovost do 1600 cm2, skupina 17 01 03 z Katalogu odpadů</t>
  </si>
  <si>
    <t>hmotnost suti pol. č. 11,42,43 : 26,29232</t>
  </si>
  <si>
    <t>979999998R00</t>
  </si>
  <si>
    <t>Poplatek za recyklaci, suti s 5 % příměsi dřeva, plastu apod. ,  , skupina 17 01 07 z Katalogu odpadů</t>
  </si>
  <si>
    <t>hmotnost suti pol. č. 1,2,13,14,15,16,17,18,20,21,22,23,39 : 654,08459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</si>
  <si>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</si>
  <si>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</si>
  <si>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</si>
  <si>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</si>
  <si>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</si>
  <si>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005111021R</t>
  </si>
  <si>
    <t>Vytyčení inženýrských sítí</t>
  </si>
  <si>
    <t>Soubor</t>
  </si>
  <si>
    <t>VRN</t>
  </si>
  <si>
    <t>POL99_2</t>
  </si>
  <si>
    <t>Zaměření a vytýčení stávajících inženýrských sítí v místě stavby z hlediska jejich ochrany při provádění stavby.</t>
  </si>
  <si>
    <t>005121 R</t>
  </si>
  <si>
    <t>POL99_1</t>
  </si>
  <si>
    <t>náklady související s tříděním vzniklých odpadů</t>
  </si>
  <si>
    <t>SUM</t>
  </si>
  <si>
    <t>END</t>
  </si>
  <si>
    <t xml:space="preserve">Bourání odvodňovacích žlabů </t>
  </si>
  <si>
    <t xml:space="preserve">Přesun hmot pro trubní vedení z trub betonových </t>
  </si>
  <si>
    <t>Svislá a vodorovná doprava suti, odvoz do 10 km.</t>
  </si>
  <si>
    <t>Bourání podlah z betonových dlaždic, tloušťky do 40 mm, plochy přes 1 m2</t>
  </si>
  <si>
    <t xml:space="preserve">Vysklení oken a dveří sklo ploché </t>
  </si>
  <si>
    <t>Ostatní a vedlejší náklady</t>
  </si>
  <si>
    <t>Demolice budovy Hlavní 36, Bedřichovice</t>
  </si>
  <si>
    <t>Popis stavby: MD240207 - Demolice budovy Hlavní 36, Bedřichovice</t>
  </si>
  <si>
    <t>Geodetické zaměření</t>
  </si>
  <si>
    <t>Pronájem dopravního značení</t>
  </si>
  <si>
    <t>opatření pro snížení prašnosti, ochrana stávácíjí zastávky MHD</t>
  </si>
  <si>
    <t xml:space="preserve">provizorní přípojky vody a elektro, pevné neprůhledné  oplocení pozemku, </t>
  </si>
  <si>
    <t>zajištění dokladů o způsobu odstranění odpadů ze stavební činnosti.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</si>
</sst>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F10" sqref="F10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sheetProtection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7" t="s">
        <v>22</v>
      </c>
      <c r="C2" s="78"/>
      <c r="D2" s="79" t="s">
        <v>49</v>
      </c>
      <c r="E2" s="233" t="s">
        <v>482</v>
      </c>
      <c r="F2" s="234"/>
      <c r="G2" s="234"/>
      <c r="H2" s="234"/>
      <c r="I2" s="234"/>
      <c r="J2" s="235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6" t="s">
        <v>46</v>
      </c>
      <c r="F3" s="237"/>
      <c r="G3" s="237"/>
      <c r="H3" s="237"/>
      <c r="I3" s="237"/>
      <c r="J3" s="238"/>
    </row>
    <row r="4" spans="1:15" ht="23.25" customHeight="1" x14ac:dyDescent="0.2">
      <c r="A4" s="76">
        <v>2420</v>
      </c>
      <c r="B4" s="82" t="s">
        <v>48</v>
      </c>
      <c r="C4" s="83"/>
      <c r="D4" s="84" t="s">
        <v>43</v>
      </c>
      <c r="E4" s="216" t="s">
        <v>44</v>
      </c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0"/>
      <c r="E11" s="240"/>
      <c r="F11" s="240"/>
      <c r="G11" s="240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4"/>
      <c r="F16" s="205"/>
      <c r="G16" s="204"/>
      <c r="H16" s="205"/>
      <c r="I16" s="204">
        <f>SUMIF(F53:F63,A16,I53:I63)+SUMIF(F53:F63,"PSU",I53:I63)</f>
        <v>0</v>
      </c>
      <c r="J16" s="206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4"/>
      <c r="F17" s="205"/>
      <c r="G17" s="204"/>
      <c r="H17" s="205"/>
      <c r="I17" s="204">
        <f>SUMIF(F53:F63,A17,I53:I63)</f>
        <v>0</v>
      </c>
      <c r="J17" s="206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4"/>
      <c r="F18" s="205"/>
      <c r="G18" s="204"/>
      <c r="H18" s="205"/>
      <c r="I18" s="204">
        <f>SUMIF(F53:F63,A18,I53:I63)</f>
        <v>0</v>
      </c>
      <c r="J18" s="206"/>
    </row>
    <row r="19" spans="1:10" ht="23.25" customHeight="1" x14ac:dyDescent="0.2">
      <c r="A19" s="139" t="s">
        <v>82</v>
      </c>
      <c r="B19" s="38" t="s">
        <v>27</v>
      </c>
      <c r="C19" s="62"/>
      <c r="D19" s="63"/>
      <c r="E19" s="204"/>
      <c r="F19" s="205"/>
      <c r="G19" s="204"/>
      <c r="H19" s="205"/>
      <c r="I19" s="204">
        <f>SUMIF(F53:F63,A19,I53:I63)</f>
        <v>0</v>
      </c>
      <c r="J19" s="206"/>
    </row>
    <row r="20" spans="1:10" ht="23.25" customHeight="1" x14ac:dyDescent="0.2">
      <c r="A20" s="139" t="s">
        <v>83</v>
      </c>
      <c r="B20" s="38" t="s">
        <v>28</v>
      </c>
      <c r="C20" s="62"/>
      <c r="D20" s="63"/>
      <c r="E20" s="204"/>
      <c r="F20" s="205"/>
      <c r="G20" s="204"/>
      <c r="H20" s="205"/>
      <c r="I20" s="204">
        <f>SUMIF(F53:F63,A20,I53:I63)</f>
        <v>0</v>
      </c>
      <c r="J20" s="206"/>
    </row>
    <row r="21" spans="1:10" ht="23.25" customHeight="1" x14ac:dyDescent="0.2">
      <c r="A21" s="2"/>
      <c r="B21" s="48" t="s">
        <v>29</v>
      </c>
      <c r="C21" s="64"/>
      <c r="D21" s="65"/>
      <c r="E21" s="207"/>
      <c r="F21" s="243"/>
      <c r="G21" s="207"/>
      <c r="H21" s="243"/>
      <c r="I21" s="207">
        <f>SUM(I16:J20)</f>
        <v>0</v>
      </c>
      <c r="J21" s="20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0">
        <f>ZakladDPHSniVypocet+ZakladDPHZaklVypocet</f>
        <v>0</v>
      </c>
      <c r="H28" s="210"/>
      <c r="I28" s="21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9">
        <f>A27</f>
        <v>0</v>
      </c>
      <c r="H29" s="209"/>
      <c r="I29" s="209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194"/>
      <c r="D39" s="194"/>
      <c r="E39" s="194"/>
      <c r="F39" s="99">
        <f>'01 01.1 Pol'!AE315</f>
        <v>0</v>
      </c>
      <c r="G39" s="100">
        <f>'01 01.1 Pol'!AF315</f>
        <v>0</v>
      </c>
      <c r="H39" s="101">
        <f>(F39*SazbaDPH1/100)+(G39*SazbaDPH2/100)</f>
        <v>0</v>
      </c>
      <c r="I39" s="101">
        <f>F39+G39+H39</f>
        <v>0</v>
      </c>
      <c r="J39" s="102" t="e">
        <f ca="1">IF(_xlfn.SINGLE(CenaCelkemVypocet)=0,"",I39/_xlfn.SINGLE(CenaCelkemVypocet)*100)</f>
        <v>#NAME?</v>
      </c>
    </row>
    <row r="40" spans="1:10" ht="25.5" hidden="1" customHeight="1" x14ac:dyDescent="0.2">
      <c r="A40" s="88">
        <v>2</v>
      </c>
      <c r="B40" s="103"/>
      <c r="C40" s="195" t="s">
        <v>51</v>
      </c>
      <c r="D40" s="195"/>
      <c r="E40" s="195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45</v>
      </c>
      <c r="C41" s="195" t="s">
        <v>46</v>
      </c>
      <c r="D41" s="195"/>
      <c r="E41" s="195"/>
      <c r="F41" s="104">
        <f>'01 01.1 Pol'!AE315</f>
        <v>0</v>
      </c>
      <c r="G41" s="105">
        <f>'01 01.1 Pol'!AF315</f>
        <v>0</v>
      </c>
      <c r="H41" s="105">
        <f>(F41*SazbaDPH1/100)+(G41*SazbaDPH2/100)</f>
        <v>0</v>
      </c>
      <c r="I41" s="105">
        <f>F41+G41+H41</f>
        <v>0</v>
      </c>
      <c r="J41" s="106" t="e">
        <f ca="1">IF(_xlfn.SINGLE(CenaCelkemVypocet)=0,"",I41/_xlfn.SINGLE(CenaCelkemVypocet)*100)</f>
        <v>#NAME?</v>
      </c>
    </row>
    <row r="42" spans="1:10" ht="25.5" hidden="1" customHeight="1" x14ac:dyDescent="0.2">
      <c r="A42" s="88">
        <v>3</v>
      </c>
      <c r="B42" s="107" t="s">
        <v>43</v>
      </c>
      <c r="C42" s="194" t="s">
        <v>44</v>
      </c>
      <c r="D42" s="194"/>
      <c r="E42" s="194"/>
      <c r="F42" s="108">
        <f>'01 01.1 Pol'!AE315</f>
        <v>0</v>
      </c>
      <c r="G42" s="101">
        <f>'01 01.1 Pol'!AF315</f>
        <v>0</v>
      </c>
      <c r="H42" s="101">
        <f>(F42*SazbaDPH1/100)+(G42*SazbaDPH2/100)</f>
        <v>0</v>
      </c>
      <c r="I42" s="101">
        <f>F42+G42+H42</f>
        <v>0</v>
      </c>
      <c r="J42" s="102" t="e">
        <f ca="1">IF(_xlfn.SINGLE(CenaCelkemVypocet)=0,"",I42/_xlfn.SINGLE(CenaCelkemVypocet)*100)</f>
        <v>#NAME?</v>
      </c>
    </row>
    <row r="43" spans="1:10" ht="25.5" hidden="1" customHeight="1" x14ac:dyDescent="0.2">
      <c r="A43" s="88"/>
      <c r="B43" s="196" t="s">
        <v>52</v>
      </c>
      <c r="C43" s="197"/>
      <c r="D43" s="197"/>
      <c r="E43" s="198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 t="e">
        <f ca="1">SUMIF(A39:A42,"=1",J39:J42)</f>
        <v>#NAME?</v>
      </c>
    </row>
    <row r="45" spans="1:10" x14ac:dyDescent="0.2">
      <c r="A45" t="s">
        <v>54</v>
      </c>
      <c r="B45" t="s">
        <v>483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50" spans="1:10" ht="15.75" x14ac:dyDescent="0.25">
      <c r="B50" s="120" t="s">
        <v>59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60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61</v>
      </c>
      <c r="C53" s="192" t="s">
        <v>62</v>
      </c>
      <c r="D53" s="193"/>
      <c r="E53" s="193"/>
      <c r="F53" s="135" t="s">
        <v>24</v>
      </c>
      <c r="G53" s="136"/>
      <c r="H53" s="136"/>
      <c r="I53" s="136">
        <f>'01 01.1 Pol'!G8</f>
        <v>0</v>
      </c>
      <c r="J53" s="132" t="str">
        <f>IF(I64=0,"",I53/I64*100)</f>
        <v/>
      </c>
    </row>
    <row r="54" spans="1:10" ht="36.75" customHeight="1" x14ac:dyDescent="0.2">
      <c r="A54" s="123"/>
      <c r="B54" s="128" t="s">
        <v>63</v>
      </c>
      <c r="C54" s="192" t="s">
        <v>64</v>
      </c>
      <c r="D54" s="193"/>
      <c r="E54" s="193"/>
      <c r="F54" s="135" t="s">
        <v>24</v>
      </c>
      <c r="G54" s="136"/>
      <c r="H54" s="136"/>
      <c r="I54" s="136">
        <f>'01 01.1 Pol'!G28</f>
        <v>0</v>
      </c>
      <c r="J54" s="132" t="str">
        <f>IF(I64=0,"",I54/I64*100)</f>
        <v/>
      </c>
    </row>
    <row r="55" spans="1:10" ht="36.75" customHeight="1" x14ac:dyDescent="0.2">
      <c r="A55" s="123"/>
      <c r="B55" s="128" t="s">
        <v>65</v>
      </c>
      <c r="C55" s="192" t="s">
        <v>66</v>
      </c>
      <c r="D55" s="193"/>
      <c r="E55" s="193"/>
      <c r="F55" s="135" t="s">
        <v>24</v>
      </c>
      <c r="G55" s="136"/>
      <c r="H55" s="136"/>
      <c r="I55" s="136">
        <f>'01 01.1 Pol'!G35</f>
        <v>0</v>
      </c>
      <c r="J55" s="132" t="str">
        <f>IF(I64=0,"",I55/I64*100)</f>
        <v/>
      </c>
    </row>
    <row r="56" spans="1:10" ht="36.75" customHeight="1" x14ac:dyDescent="0.2">
      <c r="A56" s="123"/>
      <c r="B56" s="128" t="s">
        <v>67</v>
      </c>
      <c r="C56" s="192" t="s">
        <v>68</v>
      </c>
      <c r="D56" s="193"/>
      <c r="E56" s="193"/>
      <c r="F56" s="135" t="s">
        <v>24</v>
      </c>
      <c r="G56" s="136"/>
      <c r="H56" s="136"/>
      <c r="I56" s="136">
        <f>'01 01.1 Pol'!G40</f>
        <v>0</v>
      </c>
      <c r="J56" s="132" t="str">
        <f>IF(I64=0,"",I56/I64*100)</f>
        <v/>
      </c>
    </row>
    <row r="57" spans="1:10" ht="36.75" customHeight="1" x14ac:dyDescent="0.2">
      <c r="A57" s="123"/>
      <c r="B57" s="128" t="s">
        <v>69</v>
      </c>
      <c r="C57" s="192" t="s">
        <v>70</v>
      </c>
      <c r="D57" s="193"/>
      <c r="E57" s="193"/>
      <c r="F57" s="135" t="s">
        <v>25</v>
      </c>
      <c r="G57" s="136"/>
      <c r="H57" s="136"/>
      <c r="I57" s="136">
        <f>'01 01.1 Pol'!G239</f>
        <v>0</v>
      </c>
      <c r="J57" s="132" t="str">
        <f>IF(I64=0,"",I57/I64*100)</f>
        <v/>
      </c>
    </row>
    <row r="58" spans="1:10" ht="36.75" customHeight="1" x14ac:dyDescent="0.2">
      <c r="A58" s="123"/>
      <c r="B58" s="128" t="s">
        <v>71</v>
      </c>
      <c r="C58" s="192" t="s">
        <v>72</v>
      </c>
      <c r="D58" s="193"/>
      <c r="E58" s="193"/>
      <c r="F58" s="135" t="s">
        <v>25</v>
      </c>
      <c r="G58" s="136"/>
      <c r="H58" s="136"/>
      <c r="I58" s="136">
        <f>'01 01.1 Pol'!G242</f>
        <v>0</v>
      </c>
      <c r="J58" s="132" t="str">
        <f>IF(I64=0,"",I58/I64*100)</f>
        <v/>
      </c>
    </row>
    <row r="59" spans="1:10" ht="36.75" customHeight="1" x14ac:dyDescent="0.2">
      <c r="A59" s="123"/>
      <c r="B59" s="128" t="s">
        <v>73</v>
      </c>
      <c r="C59" s="192" t="s">
        <v>74</v>
      </c>
      <c r="D59" s="193"/>
      <c r="E59" s="193"/>
      <c r="F59" s="135" t="s">
        <v>25</v>
      </c>
      <c r="G59" s="136"/>
      <c r="H59" s="136"/>
      <c r="I59" s="136">
        <f>'01 01.1 Pol'!G247</f>
        <v>0</v>
      </c>
      <c r="J59" s="132" t="str">
        <f>IF(I64=0,"",I59/I64*100)</f>
        <v/>
      </c>
    </row>
    <row r="60" spans="1:10" ht="36.75" customHeight="1" x14ac:dyDescent="0.2">
      <c r="A60" s="123"/>
      <c r="B60" s="128" t="s">
        <v>75</v>
      </c>
      <c r="C60" s="192" t="s">
        <v>76</v>
      </c>
      <c r="D60" s="193"/>
      <c r="E60" s="193"/>
      <c r="F60" s="135" t="s">
        <v>25</v>
      </c>
      <c r="G60" s="136"/>
      <c r="H60" s="136"/>
      <c r="I60" s="136">
        <f>'01 01.1 Pol'!G272</f>
        <v>0</v>
      </c>
      <c r="J60" s="132" t="str">
        <f>IF(I64=0,"",I60/I64*100)</f>
        <v/>
      </c>
    </row>
    <row r="61" spans="1:10" ht="36.75" customHeight="1" x14ac:dyDescent="0.2">
      <c r="A61" s="123"/>
      <c r="B61" s="128" t="s">
        <v>77</v>
      </c>
      <c r="C61" s="192" t="s">
        <v>78</v>
      </c>
      <c r="D61" s="193"/>
      <c r="E61" s="193"/>
      <c r="F61" s="135" t="s">
        <v>26</v>
      </c>
      <c r="G61" s="136"/>
      <c r="H61" s="136"/>
      <c r="I61" s="136">
        <f>'01 01.1 Pol'!G280</f>
        <v>0</v>
      </c>
      <c r="J61" s="132" t="str">
        <f>IF(I64=0,"",I61/I64*100)</f>
        <v/>
      </c>
    </row>
    <row r="62" spans="1:10" ht="36.75" customHeight="1" x14ac:dyDescent="0.2">
      <c r="A62" s="123"/>
      <c r="B62" s="128" t="s">
        <v>79</v>
      </c>
      <c r="C62" s="192" t="s">
        <v>80</v>
      </c>
      <c r="D62" s="193"/>
      <c r="E62" s="193"/>
      <c r="F62" s="135" t="s">
        <v>81</v>
      </c>
      <c r="G62" s="136"/>
      <c r="H62" s="136"/>
      <c r="I62" s="136">
        <f>'01 01.1 Pol'!G283</f>
        <v>0</v>
      </c>
      <c r="J62" s="132" t="str">
        <f>IF(I64=0,"",I62/I64*100)</f>
        <v/>
      </c>
    </row>
    <row r="63" spans="1:10" ht="36.75" customHeight="1" x14ac:dyDescent="0.2">
      <c r="A63" s="123"/>
      <c r="B63" s="128" t="s">
        <v>82</v>
      </c>
      <c r="C63" s="192" t="s">
        <v>27</v>
      </c>
      <c r="D63" s="193"/>
      <c r="E63" s="193"/>
      <c r="F63" s="135" t="s">
        <v>82</v>
      </c>
      <c r="G63" s="136"/>
      <c r="H63" s="136"/>
      <c r="I63" s="136">
        <f>'01 01.1 Pol'!G305</f>
        <v>0</v>
      </c>
      <c r="J63" s="132" t="str">
        <f>IF(I64=0,"",I63/I64*100)</f>
        <v/>
      </c>
    </row>
    <row r="64" spans="1:10" ht="25.5" customHeight="1" x14ac:dyDescent="0.2">
      <c r="A64" s="124"/>
      <c r="B64" s="129" t="s">
        <v>1</v>
      </c>
      <c r="C64" s="130"/>
      <c r="D64" s="131"/>
      <c r="E64" s="131"/>
      <c r="F64" s="137"/>
      <c r="G64" s="138"/>
      <c r="H64" s="138"/>
      <c r="I64" s="138">
        <f>SUM(I53:I63)</f>
        <v>0</v>
      </c>
      <c r="J64" s="133">
        <f>SUM(J53:J63)</f>
        <v>0</v>
      </c>
    </row>
    <row r="65" spans="6:10" x14ac:dyDescent="0.2">
      <c r="F65" s="87"/>
      <c r="G65" s="87"/>
      <c r="H65" s="87"/>
      <c r="I65" s="87"/>
      <c r="J65" s="134"/>
    </row>
    <row r="66" spans="6:10" x14ac:dyDescent="0.2">
      <c r="F66" s="87"/>
      <c r="G66" s="87"/>
      <c r="H66" s="87"/>
      <c r="I66" s="87"/>
      <c r="J66" s="134"/>
    </row>
    <row r="67" spans="6:10" x14ac:dyDescent="0.2">
      <c r="F67" s="87"/>
      <c r="G67" s="87"/>
      <c r="H67" s="87"/>
      <c r="I67" s="87"/>
      <c r="J67" s="134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63:E63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7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8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9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uyPSMuPzsAeNuNYmk1KD5oeY9zam/94+MFO1dfU9fmxejeC1Hlsf99ot+kn6RDOymu4gJuBVQRY3XSTz6Cqvzg==" saltValue="vIRLRaPq5zsOdv0oVVMO6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38CE6-814E-4E4D-9D8A-25B9DA27D9B6}">
  <sheetPr>
    <outlinePr summaryBelow="0"/>
  </sheetPr>
  <dimension ref="A1:BH4999"/>
  <sheetViews>
    <sheetView tabSelected="1" workbookViewId="0">
      <pane ySplit="7" topLeftCell="A299" activePane="bottomLeft" state="frozen"/>
      <selection pane="bottomLeft" activeCell="C318" sqref="C318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84</v>
      </c>
      <c r="B1" s="254"/>
      <c r="C1" s="254"/>
      <c r="D1" s="254"/>
      <c r="E1" s="254"/>
      <c r="F1" s="254"/>
      <c r="G1" s="254"/>
      <c r="AG1" t="s">
        <v>85</v>
      </c>
    </row>
    <row r="2" spans="1:60" ht="25.15" customHeight="1" x14ac:dyDescent="0.2">
      <c r="A2" s="50" t="s">
        <v>7</v>
      </c>
      <c r="B2" s="49" t="s">
        <v>49</v>
      </c>
      <c r="C2" s="255" t="s">
        <v>482</v>
      </c>
      <c r="D2" s="256"/>
      <c r="E2" s="256"/>
      <c r="F2" s="256"/>
      <c r="G2" s="257"/>
      <c r="AG2" t="s">
        <v>86</v>
      </c>
    </row>
    <row r="3" spans="1:60" ht="25.15" customHeight="1" x14ac:dyDescent="0.2">
      <c r="A3" s="50" t="s">
        <v>8</v>
      </c>
      <c r="B3" s="49" t="s">
        <v>45</v>
      </c>
      <c r="C3" s="255" t="s">
        <v>46</v>
      </c>
      <c r="D3" s="256"/>
      <c r="E3" s="256"/>
      <c r="F3" s="256"/>
      <c r="G3" s="257"/>
      <c r="AC3" s="121" t="s">
        <v>86</v>
      </c>
      <c r="AG3" t="s">
        <v>87</v>
      </c>
    </row>
    <row r="4" spans="1:60" ht="25.15" customHeight="1" x14ac:dyDescent="0.2">
      <c r="A4" s="140" t="s">
        <v>9</v>
      </c>
      <c r="B4" s="141" t="s">
        <v>43</v>
      </c>
      <c r="C4" s="258" t="s">
        <v>44</v>
      </c>
      <c r="D4" s="259"/>
      <c r="E4" s="259"/>
      <c r="F4" s="259"/>
      <c r="G4" s="260"/>
      <c r="AG4" t="s">
        <v>88</v>
      </c>
    </row>
    <row r="5" spans="1:60" x14ac:dyDescent="0.2">
      <c r="D5" s="10"/>
    </row>
    <row r="6" spans="1:60" ht="38.25" x14ac:dyDescent="0.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29</v>
      </c>
      <c r="H6" s="146" t="s">
        <v>30</v>
      </c>
      <c r="I6" s="146" t="s">
        <v>95</v>
      </c>
      <c r="J6" s="146" t="s">
        <v>31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  <c r="Y6" s="146" t="s">
        <v>110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111</v>
      </c>
      <c r="B8" s="162" t="s">
        <v>61</v>
      </c>
      <c r="C8" s="183" t="s">
        <v>62</v>
      </c>
      <c r="D8" s="163"/>
      <c r="E8" s="164"/>
      <c r="F8" s="165"/>
      <c r="G8" s="165">
        <f>SUMIF(AG9:AG27,"&lt;&gt;NOR",G9:G27)</f>
        <v>0</v>
      </c>
      <c r="H8" s="165"/>
      <c r="I8" s="165">
        <f>SUM(I9:I27)</f>
        <v>0</v>
      </c>
      <c r="J8" s="165"/>
      <c r="K8" s="165">
        <f>SUM(K9:K27)</f>
        <v>0</v>
      </c>
      <c r="L8" s="165"/>
      <c r="M8" s="165">
        <f>SUM(M9:M27)</f>
        <v>0</v>
      </c>
      <c r="N8" s="164"/>
      <c r="O8" s="164">
        <f>SUM(O9:O27)</f>
        <v>516.77</v>
      </c>
      <c r="P8" s="164"/>
      <c r="Q8" s="164">
        <f>SUM(Q9:Q27)</f>
        <v>5</v>
      </c>
      <c r="R8" s="165"/>
      <c r="S8" s="165"/>
      <c r="T8" s="166"/>
      <c r="U8" s="160"/>
      <c r="V8" s="160">
        <f>SUM(V9:V27)</f>
        <v>61.519999999999996</v>
      </c>
      <c r="W8" s="160"/>
      <c r="X8" s="160"/>
      <c r="Y8" s="160"/>
      <c r="AG8" t="s">
        <v>112</v>
      </c>
    </row>
    <row r="9" spans="1:60" ht="22.5" outlineLevel="1" x14ac:dyDescent="0.2">
      <c r="A9" s="168">
        <v>1</v>
      </c>
      <c r="B9" s="169" t="s">
        <v>113</v>
      </c>
      <c r="C9" s="184" t="s">
        <v>114</v>
      </c>
      <c r="D9" s="170" t="s">
        <v>115</v>
      </c>
      <c r="E9" s="171">
        <v>31.4665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0.13800000000000001</v>
      </c>
      <c r="Q9" s="171">
        <f>ROUND(E9*P9,2)</f>
        <v>4.34</v>
      </c>
      <c r="R9" s="173" t="s">
        <v>116</v>
      </c>
      <c r="S9" s="173" t="s">
        <v>117</v>
      </c>
      <c r="T9" s="174" t="s">
        <v>117</v>
      </c>
      <c r="U9" s="157">
        <v>0.16</v>
      </c>
      <c r="V9" s="157">
        <f>ROUND(E9*U9,2)</f>
        <v>5.03</v>
      </c>
      <c r="W9" s="157"/>
      <c r="X9" s="157" t="s">
        <v>118</v>
      </c>
      <c r="Y9" s="157" t="s">
        <v>119</v>
      </c>
      <c r="Z9" s="147"/>
      <c r="AA9" s="147"/>
      <c r="AB9" s="147"/>
      <c r="AC9" s="147"/>
      <c r="AD9" s="147"/>
      <c r="AE9" s="147"/>
      <c r="AF9" s="147"/>
      <c r="AG9" s="147" t="s">
        <v>120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2" t="s">
        <v>121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122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5" t="s">
        <v>123</v>
      </c>
      <c r="D11" s="158"/>
      <c r="E11" s="159">
        <v>20.282499999999999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124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5" t="s">
        <v>125</v>
      </c>
      <c r="D12" s="158"/>
      <c r="E12" s="159">
        <v>11.183999999999999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124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2</v>
      </c>
      <c r="B13" s="169" t="s">
        <v>126</v>
      </c>
      <c r="C13" s="184" t="s">
        <v>476</v>
      </c>
      <c r="D13" s="170" t="s">
        <v>127</v>
      </c>
      <c r="E13" s="171">
        <v>7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9.4500000000000001E-2</v>
      </c>
      <c r="Q13" s="171">
        <f>ROUND(E13*P13,2)</f>
        <v>0.66</v>
      </c>
      <c r="R13" s="173" t="s">
        <v>116</v>
      </c>
      <c r="S13" s="173" t="s">
        <v>117</v>
      </c>
      <c r="T13" s="174" t="s">
        <v>117</v>
      </c>
      <c r="U13" s="157">
        <v>0.20799999999999999</v>
      </c>
      <c r="V13" s="157">
        <f>ROUND(E13*U13,2)</f>
        <v>1.46</v>
      </c>
      <c r="W13" s="157"/>
      <c r="X13" s="157" t="s">
        <v>118</v>
      </c>
      <c r="Y13" s="157" t="s">
        <v>119</v>
      </c>
      <c r="Z13" s="147"/>
      <c r="AA13" s="147"/>
      <c r="AB13" s="147"/>
      <c r="AC13" s="147"/>
      <c r="AD13" s="147"/>
      <c r="AE13" s="147"/>
      <c r="AF13" s="147"/>
      <c r="AG13" s="147" t="s">
        <v>120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2" t="s">
        <v>128</v>
      </c>
      <c r="D14" s="253"/>
      <c r="E14" s="253"/>
      <c r="F14" s="253"/>
      <c r="G14" s="253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122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48" t="s">
        <v>128</v>
      </c>
      <c r="D15" s="249"/>
      <c r="E15" s="249"/>
      <c r="F15" s="249"/>
      <c r="G15" s="249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129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5" t="s">
        <v>130</v>
      </c>
      <c r="D16" s="158"/>
      <c r="E16" s="159">
        <v>7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124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8">
        <v>3</v>
      </c>
      <c r="B17" s="169" t="s">
        <v>131</v>
      </c>
      <c r="C17" s="184" t="s">
        <v>132</v>
      </c>
      <c r="D17" s="170" t="s">
        <v>133</v>
      </c>
      <c r="E17" s="171">
        <v>258.38418000000001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 t="s">
        <v>134</v>
      </c>
      <c r="S17" s="173" t="s">
        <v>117</v>
      </c>
      <c r="T17" s="174" t="s">
        <v>117</v>
      </c>
      <c r="U17" s="157">
        <v>1.0999999999999999E-2</v>
      </c>
      <c r="V17" s="157">
        <f>ROUND(E17*U17,2)</f>
        <v>2.84</v>
      </c>
      <c r="W17" s="157"/>
      <c r="X17" s="157" t="s">
        <v>118</v>
      </c>
      <c r="Y17" s="157" t="s">
        <v>119</v>
      </c>
      <c r="Z17" s="147"/>
      <c r="AA17" s="147"/>
      <c r="AB17" s="147"/>
      <c r="AC17" s="147"/>
      <c r="AD17" s="147"/>
      <c r="AE17" s="147"/>
      <c r="AF17" s="147"/>
      <c r="AG17" s="147" t="s">
        <v>120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2" t="s">
        <v>135</v>
      </c>
      <c r="D18" s="253"/>
      <c r="E18" s="253"/>
      <c r="F18" s="253"/>
      <c r="G18" s="253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122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5" t="s">
        <v>136</v>
      </c>
      <c r="D19" s="158"/>
      <c r="E19" s="159">
        <v>258.38418000000001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124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8">
        <v>4</v>
      </c>
      <c r="B20" s="169" t="s">
        <v>137</v>
      </c>
      <c r="C20" s="184" t="s">
        <v>138</v>
      </c>
      <c r="D20" s="170" t="s">
        <v>133</v>
      </c>
      <c r="E20" s="171">
        <v>258.38418000000001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 t="s">
        <v>134</v>
      </c>
      <c r="S20" s="173" t="s">
        <v>117</v>
      </c>
      <c r="T20" s="174" t="s">
        <v>117</v>
      </c>
      <c r="U20" s="157">
        <v>0.20200000000000001</v>
      </c>
      <c r="V20" s="157">
        <f>ROUND(E20*U20,2)</f>
        <v>52.19</v>
      </c>
      <c r="W20" s="157"/>
      <c r="X20" s="157" t="s">
        <v>118</v>
      </c>
      <c r="Y20" s="157" t="s">
        <v>119</v>
      </c>
      <c r="Z20" s="147"/>
      <c r="AA20" s="147"/>
      <c r="AB20" s="147"/>
      <c r="AC20" s="147"/>
      <c r="AD20" s="147"/>
      <c r="AE20" s="147"/>
      <c r="AF20" s="147"/>
      <c r="AG20" s="147" t="s">
        <v>120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2" t="s">
        <v>139</v>
      </c>
      <c r="D21" s="253"/>
      <c r="E21" s="253"/>
      <c r="F21" s="253"/>
      <c r="G21" s="253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122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48" t="s">
        <v>140</v>
      </c>
      <c r="D22" s="249"/>
      <c r="E22" s="249"/>
      <c r="F22" s="249"/>
      <c r="G22" s="249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129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5" t="s">
        <v>141</v>
      </c>
      <c r="D23" s="158"/>
      <c r="E23" s="159">
        <v>77.693629999999999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124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5" t="s">
        <v>142</v>
      </c>
      <c r="D24" s="158"/>
      <c r="E24" s="159">
        <v>55.51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124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5" t="s">
        <v>143</v>
      </c>
      <c r="D25" s="158"/>
      <c r="E25" s="159">
        <v>125.18055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124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8">
        <v>5</v>
      </c>
      <c r="B26" s="169" t="s">
        <v>144</v>
      </c>
      <c r="C26" s="184" t="s">
        <v>145</v>
      </c>
      <c r="D26" s="170" t="s">
        <v>146</v>
      </c>
      <c r="E26" s="171">
        <v>516.76836000000003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1</v>
      </c>
      <c r="O26" s="171">
        <f>ROUND(E26*N26,2)</f>
        <v>516.77</v>
      </c>
      <c r="P26" s="171">
        <v>0</v>
      </c>
      <c r="Q26" s="171">
        <f>ROUND(E26*P26,2)</f>
        <v>0</v>
      </c>
      <c r="R26" s="173" t="s">
        <v>147</v>
      </c>
      <c r="S26" s="173" t="s">
        <v>117</v>
      </c>
      <c r="T26" s="174" t="s">
        <v>117</v>
      </c>
      <c r="U26" s="157">
        <v>0</v>
      </c>
      <c r="V26" s="157">
        <f>ROUND(E26*U26,2)</f>
        <v>0</v>
      </c>
      <c r="W26" s="157"/>
      <c r="X26" s="157" t="s">
        <v>148</v>
      </c>
      <c r="Y26" s="157" t="s">
        <v>119</v>
      </c>
      <c r="Z26" s="147"/>
      <c r="AA26" s="147"/>
      <c r="AB26" s="147"/>
      <c r="AC26" s="147"/>
      <c r="AD26" s="147"/>
      <c r="AE26" s="147"/>
      <c r="AF26" s="147"/>
      <c r="AG26" s="147" t="s">
        <v>149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5" t="s">
        <v>150</v>
      </c>
      <c r="D27" s="158"/>
      <c r="E27" s="159">
        <v>516.76836000000003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124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1" t="s">
        <v>111</v>
      </c>
      <c r="B28" s="162" t="s">
        <v>63</v>
      </c>
      <c r="C28" s="183" t="s">
        <v>64</v>
      </c>
      <c r="D28" s="163"/>
      <c r="E28" s="164"/>
      <c r="F28" s="165"/>
      <c r="G28" s="165">
        <f>SUMIF(AG29:AG34,"&lt;&gt;NOR",G29:G34)</f>
        <v>0</v>
      </c>
      <c r="H28" s="165"/>
      <c r="I28" s="165">
        <f>SUM(I29:I34)</f>
        <v>0</v>
      </c>
      <c r="J28" s="165"/>
      <c r="K28" s="165">
        <f>SUM(K29:K34)</f>
        <v>0</v>
      </c>
      <c r="L28" s="165"/>
      <c r="M28" s="165">
        <f>SUM(M29:M34)</f>
        <v>0</v>
      </c>
      <c r="N28" s="164"/>
      <c r="O28" s="164">
        <f>SUM(O29:O34)</f>
        <v>2.16</v>
      </c>
      <c r="P28" s="164"/>
      <c r="Q28" s="164">
        <f>SUM(Q29:Q34)</f>
        <v>0</v>
      </c>
      <c r="R28" s="165"/>
      <c r="S28" s="165"/>
      <c r="T28" s="166"/>
      <c r="U28" s="160"/>
      <c r="V28" s="160">
        <f>SUM(V29:V34)</f>
        <v>3.8299999999999996</v>
      </c>
      <c r="W28" s="160"/>
      <c r="X28" s="160"/>
      <c r="Y28" s="160"/>
      <c r="AG28" t="s">
        <v>112</v>
      </c>
    </row>
    <row r="29" spans="1:60" outlineLevel="1" x14ac:dyDescent="0.2">
      <c r="A29" s="168">
        <v>6</v>
      </c>
      <c r="B29" s="169" t="s">
        <v>151</v>
      </c>
      <c r="C29" s="184" t="s">
        <v>152</v>
      </c>
      <c r="D29" s="170" t="s">
        <v>153</v>
      </c>
      <c r="E29" s="171">
        <v>2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 t="s">
        <v>154</v>
      </c>
      <c r="S29" s="173" t="s">
        <v>117</v>
      </c>
      <c r="T29" s="174" t="s">
        <v>117</v>
      </c>
      <c r="U29" s="157">
        <v>0.94599999999999995</v>
      </c>
      <c r="V29" s="157">
        <f>ROUND(E29*U29,2)</f>
        <v>1.89</v>
      </c>
      <c r="W29" s="157"/>
      <c r="X29" s="157" t="s">
        <v>118</v>
      </c>
      <c r="Y29" s="157" t="s">
        <v>119</v>
      </c>
      <c r="Z29" s="147"/>
      <c r="AA29" s="147"/>
      <c r="AB29" s="147"/>
      <c r="AC29" s="147"/>
      <c r="AD29" s="147"/>
      <c r="AE29" s="147"/>
      <c r="AF29" s="147"/>
      <c r="AG29" s="147" t="s">
        <v>120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8">
        <v>7</v>
      </c>
      <c r="B30" s="169" t="s">
        <v>155</v>
      </c>
      <c r="C30" s="184" t="s">
        <v>477</v>
      </c>
      <c r="D30" s="170" t="s">
        <v>146</v>
      </c>
      <c r="E30" s="171">
        <v>2.1570200000000002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 t="s">
        <v>154</v>
      </c>
      <c r="S30" s="173" t="s">
        <v>117</v>
      </c>
      <c r="T30" s="174" t="s">
        <v>117</v>
      </c>
      <c r="U30" s="157">
        <v>0.11749999999999999</v>
      </c>
      <c r="V30" s="157">
        <f>ROUND(E30*U30,2)</f>
        <v>0.25</v>
      </c>
      <c r="W30" s="157"/>
      <c r="X30" s="157" t="s">
        <v>118</v>
      </c>
      <c r="Y30" s="157" t="s">
        <v>119</v>
      </c>
      <c r="Z30" s="147"/>
      <c r="AA30" s="147"/>
      <c r="AB30" s="147"/>
      <c r="AC30" s="147"/>
      <c r="AD30" s="147"/>
      <c r="AE30" s="147"/>
      <c r="AF30" s="147"/>
      <c r="AG30" s="147" t="s">
        <v>120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48" t="s">
        <v>156</v>
      </c>
      <c r="D31" s="249"/>
      <c r="E31" s="249"/>
      <c r="F31" s="249"/>
      <c r="G31" s="249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129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8</v>
      </c>
      <c r="B32" s="177" t="s">
        <v>157</v>
      </c>
      <c r="C32" s="186" t="s">
        <v>158</v>
      </c>
      <c r="D32" s="178" t="s">
        <v>153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79">
        <v>7.0200000000000002E-3</v>
      </c>
      <c r="O32" s="179">
        <f>ROUND(E32*N32,2)</f>
        <v>0.01</v>
      </c>
      <c r="P32" s="179">
        <v>0</v>
      </c>
      <c r="Q32" s="179">
        <f>ROUND(E32*P32,2)</f>
        <v>0</v>
      </c>
      <c r="R32" s="181"/>
      <c r="S32" s="181" t="s">
        <v>159</v>
      </c>
      <c r="T32" s="182" t="s">
        <v>117</v>
      </c>
      <c r="U32" s="157">
        <v>1.694</v>
      </c>
      <c r="V32" s="157">
        <f>ROUND(E32*U32,2)</f>
        <v>1.69</v>
      </c>
      <c r="W32" s="157"/>
      <c r="X32" s="157" t="s">
        <v>118</v>
      </c>
      <c r="Y32" s="157" t="s">
        <v>119</v>
      </c>
      <c r="Z32" s="147"/>
      <c r="AA32" s="147"/>
      <c r="AB32" s="147"/>
      <c r="AC32" s="147"/>
      <c r="AD32" s="147"/>
      <c r="AE32" s="147"/>
      <c r="AF32" s="147"/>
      <c r="AG32" s="147" t="s">
        <v>120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6">
        <v>9</v>
      </c>
      <c r="B33" s="177" t="s">
        <v>160</v>
      </c>
      <c r="C33" s="186" t="s">
        <v>161</v>
      </c>
      <c r="D33" s="178" t="s">
        <v>153</v>
      </c>
      <c r="E33" s="179">
        <v>2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79">
        <v>0.86</v>
      </c>
      <c r="O33" s="179">
        <f>ROUND(E33*N33,2)</f>
        <v>1.72</v>
      </c>
      <c r="P33" s="179">
        <v>0</v>
      </c>
      <c r="Q33" s="179">
        <f>ROUND(E33*P33,2)</f>
        <v>0</v>
      </c>
      <c r="R33" s="181"/>
      <c r="S33" s="181" t="s">
        <v>159</v>
      </c>
      <c r="T33" s="182" t="s">
        <v>162</v>
      </c>
      <c r="U33" s="157">
        <v>0</v>
      </c>
      <c r="V33" s="157">
        <f>ROUND(E33*U33,2)</f>
        <v>0</v>
      </c>
      <c r="W33" s="157"/>
      <c r="X33" s="157" t="s">
        <v>148</v>
      </c>
      <c r="Y33" s="157" t="s">
        <v>119</v>
      </c>
      <c r="Z33" s="147"/>
      <c r="AA33" s="147"/>
      <c r="AB33" s="147"/>
      <c r="AC33" s="147"/>
      <c r="AD33" s="147"/>
      <c r="AE33" s="147"/>
      <c r="AF33" s="147"/>
      <c r="AG33" s="147" t="s">
        <v>149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6">
        <v>10</v>
      </c>
      <c r="B34" s="177" t="s">
        <v>163</v>
      </c>
      <c r="C34" s="186" t="s">
        <v>164</v>
      </c>
      <c r="D34" s="178" t="s">
        <v>153</v>
      </c>
      <c r="E34" s="179">
        <v>1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79">
        <v>0.43</v>
      </c>
      <c r="O34" s="179">
        <f>ROUND(E34*N34,2)</f>
        <v>0.43</v>
      </c>
      <c r="P34" s="179">
        <v>0</v>
      </c>
      <c r="Q34" s="179">
        <f>ROUND(E34*P34,2)</f>
        <v>0</v>
      </c>
      <c r="R34" s="181"/>
      <c r="S34" s="181" t="s">
        <v>159</v>
      </c>
      <c r="T34" s="182" t="s">
        <v>162</v>
      </c>
      <c r="U34" s="157">
        <v>0</v>
      </c>
      <c r="V34" s="157">
        <f>ROUND(E34*U34,2)</f>
        <v>0</v>
      </c>
      <c r="W34" s="157"/>
      <c r="X34" s="157" t="s">
        <v>148</v>
      </c>
      <c r="Y34" s="157" t="s">
        <v>119</v>
      </c>
      <c r="Z34" s="147"/>
      <c r="AA34" s="147"/>
      <c r="AB34" s="147"/>
      <c r="AC34" s="147"/>
      <c r="AD34" s="147"/>
      <c r="AE34" s="147"/>
      <c r="AF34" s="147"/>
      <c r="AG34" s="147" t="s">
        <v>149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1" t="s">
        <v>111</v>
      </c>
      <c r="B35" s="162" t="s">
        <v>65</v>
      </c>
      <c r="C35" s="183" t="s">
        <v>66</v>
      </c>
      <c r="D35" s="163"/>
      <c r="E35" s="164"/>
      <c r="F35" s="165"/>
      <c r="G35" s="165">
        <f>SUMIF(AG36:AG39,"&lt;&gt;NOR",G36:G39)</f>
        <v>0</v>
      </c>
      <c r="H35" s="165"/>
      <c r="I35" s="165">
        <f>SUM(I36:I39)</f>
        <v>0</v>
      </c>
      <c r="J35" s="165"/>
      <c r="K35" s="165">
        <f>SUM(K36:K39)</f>
        <v>0</v>
      </c>
      <c r="L35" s="165"/>
      <c r="M35" s="165">
        <f>SUM(M36:M39)</f>
        <v>0</v>
      </c>
      <c r="N35" s="164"/>
      <c r="O35" s="164">
        <f>SUM(O36:O39)</f>
        <v>0</v>
      </c>
      <c r="P35" s="164"/>
      <c r="Q35" s="164">
        <f>SUM(Q36:Q39)</f>
        <v>37.89</v>
      </c>
      <c r="R35" s="165"/>
      <c r="S35" s="165"/>
      <c r="T35" s="166"/>
      <c r="U35" s="160"/>
      <c r="V35" s="160">
        <f>SUM(V36:V39)</f>
        <v>331.65</v>
      </c>
      <c r="W35" s="160"/>
      <c r="X35" s="160"/>
      <c r="Y35" s="160"/>
      <c r="AG35" t="s">
        <v>112</v>
      </c>
    </row>
    <row r="36" spans="1:60" outlineLevel="1" x14ac:dyDescent="0.2">
      <c r="A36" s="168">
        <v>11</v>
      </c>
      <c r="B36" s="169" t="s">
        <v>165</v>
      </c>
      <c r="C36" s="184" t="s">
        <v>166</v>
      </c>
      <c r="D36" s="170" t="s">
        <v>115</v>
      </c>
      <c r="E36" s="171">
        <v>299.24304999999998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0</v>
      </c>
      <c r="O36" s="171">
        <f>ROUND(E36*N36,2)</f>
        <v>0</v>
      </c>
      <c r="P36" s="171">
        <v>0.12662000000000001</v>
      </c>
      <c r="Q36" s="171">
        <f>ROUND(E36*P36,2)</f>
        <v>37.89</v>
      </c>
      <c r="R36" s="173" t="s">
        <v>167</v>
      </c>
      <c r="S36" s="173" t="s">
        <v>117</v>
      </c>
      <c r="T36" s="174" t="s">
        <v>117</v>
      </c>
      <c r="U36" s="157">
        <v>1.1083000000000001</v>
      </c>
      <c r="V36" s="157">
        <f>ROUND(E36*U36,2)</f>
        <v>331.65</v>
      </c>
      <c r="W36" s="157"/>
      <c r="X36" s="157" t="s">
        <v>168</v>
      </c>
      <c r="Y36" s="157" t="s">
        <v>119</v>
      </c>
      <c r="Z36" s="147"/>
      <c r="AA36" s="147"/>
      <c r="AB36" s="147"/>
      <c r="AC36" s="147"/>
      <c r="AD36" s="147"/>
      <c r="AE36" s="147"/>
      <c r="AF36" s="147"/>
      <c r="AG36" s="147" t="s">
        <v>169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52" t="s">
        <v>478</v>
      </c>
      <c r="D37" s="253"/>
      <c r="E37" s="253"/>
      <c r="F37" s="253"/>
      <c r="G37" s="253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122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5" t="str">
        <f>C37</f>
        <v>Svislá a vodorovná doprava suti, odvoz do 10 km.</v>
      </c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5" t="s">
        <v>170</v>
      </c>
      <c r="D38" s="158"/>
      <c r="E38" s="159">
        <v>331.63639999999998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124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5" t="s">
        <v>171</v>
      </c>
      <c r="D39" s="158"/>
      <c r="E39" s="159">
        <v>-32.393349999999998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124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1" t="s">
        <v>111</v>
      </c>
      <c r="B40" s="162" t="s">
        <v>67</v>
      </c>
      <c r="C40" s="183" t="s">
        <v>68</v>
      </c>
      <c r="D40" s="163"/>
      <c r="E40" s="164"/>
      <c r="F40" s="165"/>
      <c r="G40" s="165">
        <f>SUMIF(AG41:AG238,"&lt;&gt;NOR",G41:G238)</f>
        <v>0</v>
      </c>
      <c r="H40" s="165"/>
      <c r="I40" s="165">
        <f>SUM(I41:I238)</f>
        <v>0</v>
      </c>
      <c r="J40" s="165"/>
      <c r="K40" s="165">
        <f>SUM(K41:K238)</f>
        <v>0</v>
      </c>
      <c r="L40" s="165"/>
      <c r="M40" s="165">
        <f>SUM(M41:M238)</f>
        <v>0</v>
      </c>
      <c r="N40" s="164"/>
      <c r="O40" s="164">
        <f>SUM(O41:O238)</f>
        <v>0.58000000000000007</v>
      </c>
      <c r="P40" s="164"/>
      <c r="Q40" s="164">
        <f>SUM(Q41:Q238)</f>
        <v>849.10999999999979</v>
      </c>
      <c r="R40" s="165"/>
      <c r="S40" s="165"/>
      <c r="T40" s="166"/>
      <c r="U40" s="160"/>
      <c r="V40" s="160">
        <f>SUM(V41:V238)</f>
        <v>807.24000000000024</v>
      </c>
      <c r="W40" s="160"/>
      <c r="X40" s="160"/>
      <c r="Y40" s="160"/>
      <c r="AG40" t="s">
        <v>112</v>
      </c>
    </row>
    <row r="41" spans="1:60" outlineLevel="1" x14ac:dyDescent="0.2">
      <c r="A41" s="168">
        <v>12</v>
      </c>
      <c r="B41" s="169" t="s">
        <v>172</v>
      </c>
      <c r="C41" s="184" t="s">
        <v>173</v>
      </c>
      <c r="D41" s="170" t="s">
        <v>133</v>
      </c>
      <c r="E41" s="171">
        <v>77.693629999999999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0</v>
      </c>
      <c r="O41" s="171">
        <f>ROUND(E41*N41,2)</f>
        <v>0</v>
      </c>
      <c r="P41" s="171">
        <v>2.5</v>
      </c>
      <c r="Q41" s="171">
        <f>ROUND(E41*P41,2)</f>
        <v>194.23</v>
      </c>
      <c r="R41" s="173" t="s">
        <v>174</v>
      </c>
      <c r="S41" s="173" t="s">
        <v>117</v>
      </c>
      <c r="T41" s="174" t="s">
        <v>117</v>
      </c>
      <c r="U41" s="157">
        <v>1.8240000000000001</v>
      </c>
      <c r="V41" s="157">
        <f>ROUND(E41*U41,2)</f>
        <v>141.71</v>
      </c>
      <c r="W41" s="157"/>
      <c r="X41" s="157" t="s">
        <v>118</v>
      </c>
      <c r="Y41" s="157" t="s">
        <v>119</v>
      </c>
      <c r="Z41" s="147"/>
      <c r="AA41" s="147"/>
      <c r="AB41" s="147"/>
      <c r="AC41" s="147"/>
      <c r="AD41" s="147"/>
      <c r="AE41" s="147"/>
      <c r="AF41" s="147"/>
      <c r="AG41" s="147" t="s">
        <v>120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2" t="s">
        <v>175</v>
      </c>
      <c r="D42" s="253"/>
      <c r="E42" s="253"/>
      <c r="F42" s="253"/>
      <c r="G42" s="253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122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5" t="s">
        <v>176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124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5" t="s">
        <v>177</v>
      </c>
      <c r="D44" s="158"/>
      <c r="E44" s="159">
        <v>2.95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124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5" t="s">
        <v>178</v>
      </c>
      <c r="D45" s="158"/>
      <c r="E45" s="159">
        <v>3.33813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124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5" t="s">
        <v>179</v>
      </c>
      <c r="D46" s="158"/>
      <c r="E46" s="159">
        <v>3.36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124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5" t="s">
        <v>180</v>
      </c>
      <c r="D47" s="158"/>
      <c r="E47" s="159">
        <v>0.09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124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5" t="s">
        <v>181</v>
      </c>
      <c r="D48" s="158"/>
      <c r="E48" s="159">
        <v>0.58499999999999996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124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5" t="s">
        <v>182</v>
      </c>
      <c r="D49" s="158"/>
      <c r="E49" s="159">
        <v>0.29749999999999999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124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5" t="s">
        <v>183</v>
      </c>
      <c r="D50" s="158"/>
      <c r="E50" s="159">
        <v>4.3224999999999998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124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5" t="s">
        <v>184</v>
      </c>
      <c r="D51" s="158"/>
      <c r="E51" s="159">
        <v>2.2989999999999999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124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5" t="s">
        <v>185</v>
      </c>
      <c r="D52" s="158"/>
      <c r="E52" s="159">
        <v>1.71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124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5" t="s">
        <v>186</v>
      </c>
      <c r="D53" s="158"/>
      <c r="E53" s="159">
        <v>2.96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124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5" t="s">
        <v>187</v>
      </c>
      <c r="D54" s="158"/>
      <c r="E54" s="159">
        <v>0.85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124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5" t="s">
        <v>188</v>
      </c>
      <c r="D55" s="158"/>
      <c r="E55" s="159">
        <v>2.8039999999999998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124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5" t="s">
        <v>189</v>
      </c>
      <c r="D56" s="158"/>
      <c r="E56" s="159">
        <v>0.26350000000000001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124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5" t="s">
        <v>190</v>
      </c>
      <c r="D57" s="158"/>
      <c r="E57" s="159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124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5" t="s">
        <v>191</v>
      </c>
      <c r="D58" s="158"/>
      <c r="E58" s="159">
        <v>13.472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124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5" t="s">
        <v>192</v>
      </c>
      <c r="D59" s="158"/>
      <c r="E59" s="159">
        <v>1.512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124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5" t="s">
        <v>193</v>
      </c>
      <c r="D60" s="158"/>
      <c r="E60" s="159">
        <v>21.024000000000001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124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5" t="s">
        <v>194</v>
      </c>
      <c r="D61" s="158"/>
      <c r="E61" s="159">
        <v>3.48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124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5" t="s">
        <v>195</v>
      </c>
      <c r="D62" s="158"/>
      <c r="E62" s="159">
        <v>2.2400000000000002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124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5" t="s">
        <v>196</v>
      </c>
      <c r="D63" s="158"/>
      <c r="E63" s="159">
        <v>2.8079999999999998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124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5" t="s">
        <v>197</v>
      </c>
      <c r="D64" s="158"/>
      <c r="E64" s="159">
        <v>5.36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124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5" t="s">
        <v>198</v>
      </c>
      <c r="D65" s="158"/>
      <c r="E65" s="159">
        <v>1.968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124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68">
        <v>13</v>
      </c>
      <c r="B66" s="169" t="s">
        <v>199</v>
      </c>
      <c r="C66" s="184" t="s">
        <v>200</v>
      </c>
      <c r="D66" s="170" t="s">
        <v>133</v>
      </c>
      <c r="E66" s="171">
        <v>90.406599999999997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1">
        <v>1.33E-3</v>
      </c>
      <c r="O66" s="171">
        <f>ROUND(E66*N66,2)</f>
        <v>0.12</v>
      </c>
      <c r="P66" s="171">
        <v>2.27</v>
      </c>
      <c r="Q66" s="171">
        <f>ROUND(E66*P66,2)</f>
        <v>205.22</v>
      </c>
      <c r="R66" s="173" t="s">
        <v>174</v>
      </c>
      <c r="S66" s="173" t="s">
        <v>117</v>
      </c>
      <c r="T66" s="174" t="s">
        <v>117</v>
      </c>
      <c r="U66" s="157">
        <v>1.5860000000000001</v>
      </c>
      <c r="V66" s="157">
        <f>ROUND(E66*U66,2)</f>
        <v>143.38</v>
      </c>
      <c r="W66" s="157"/>
      <c r="X66" s="157" t="s">
        <v>118</v>
      </c>
      <c r="Y66" s="157" t="s">
        <v>119</v>
      </c>
      <c r="Z66" s="147"/>
      <c r="AA66" s="147"/>
      <c r="AB66" s="147"/>
      <c r="AC66" s="147"/>
      <c r="AD66" s="147"/>
      <c r="AE66" s="147"/>
      <c r="AF66" s="147"/>
      <c r="AG66" s="147" t="s">
        <v>120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2" x14ac:dyDescent="0.2">
      <c r="A67" s="154"/>
      <c r="B67" s="155"/>
      <c r="C67" s="252" t="s">
        <v>201</v>
      </c>
      <c r="D67" s="253"/>
      <c r="E67" s="253"/>
      <c r="F67" s="253"/>
      <c r="G67" s="253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122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75" t="str">
        <f>C67</f>
        <v>nebo vybourání otvorů průřezové plochy přes 4 m2 ve zdivu nadzákladovém, včetně pomocného lešení o výšce podlahy do 1900 mm a pro zatížení do 1,5 kPa  (150 kg/m2),</v>
      </c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5" t="s">
        <v>202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124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5" t="s">
        <v>203</v>
      </c>
      <c r="D69" s="158"/>
      <c r="E69" s="159">
        <v>9.1449999999999996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124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5" t="s">
        <v>204</v>
      </c>
      <c r="D70" s="158"/>
      <c r="E70" s="159">
        <v>10.137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124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5" t="s">
        <v>205</v>
      </c>
      <c r="D71" s="158"/>
      <c r="E71" s="159">
        <v>11.16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124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5" t="s">
        <v>206</v>
      </c>
      <c r="D72" s="158"/>
      <c r="E72" s="159">
        <v>0.34875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124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5" t="s">
        <v>207</v>
      </c>
      <c r="D73" s="158"/>
      <c r="E73" s="159">
        <v>1.8134999999999999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124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5" t="s">
        <v>208</v>
      </c>
      <c r="D74" s="158"/>
      <c r="E74" s="159">
        <v>0.92225000000000001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124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5" t="s">
        <v>209</v>
      </c>
      <c r="D75" s="158"/>
      <c r="E75" s="159">
        <v>14.6205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124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5" t="s">
        <v>210</v>
      </c>
      <c r="D76" s="158"/>
      <c r="E76" s="159">
        <v>8.7362000000000002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124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5" t="s">
        <v>211</v>
      </c>
      <c r="D77" s="158"/>
      <c r="E77" s="159">
        <v>6.4980000000000002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124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5" t="s">
        <v>212</v>
      </c>
      <c r="D78" s="158"/>
      <c r="E78" s="159">
        <v>11.247999999999999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124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5" t="s">
        <v>213</v>
      </c>
      <c r="D79" s="158"/>
      <c r="E79" s="159">
        <v>3.23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124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5" t="s">
        <v>214</v>
      </c>
      <c r="D80" s="158"/>
      <c r="E80" s="159">
        <v>11.546099999999999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124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5" t="s">
        <v>215</v>
      </c>
      <c r="D81" s="158"/>
      <c r="E81" s="159">
        <v>1.0013000000000001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124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8">
        <v>14</v>
      </c>
      <c r="B82" s="169" t="s">
        <v>216</v>
      </c>
      <c r="C82" s="184" t="s">
        <v>217</v>
      </c>
      <c r="D82" s="170" t="s">
        <v>115</v>
      </c>
      <c r="E82" s="171">
        <v>83.044499999999999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1">
        <v>6.7000000000000002E-4</v>
      </c>
      <c r="O82" s="171">
        <f>ROUND(E82*N82,2)</f>
        <v>0.06</v>
      </c>
      <c r="P82" s="171">
        <v>0.31900000000000001</v>
      </c>
      <c r="Q82" s="171">
        <f>ROUND(E82*P82,2)</f>
        <v>26.49</v>
      </c>
      <c r="R82" s="173" t="s">
        <v>174</v>
      </c>
      <c r="S82" s="173" t="s">
        <v>117</v>
      </c>
      <c r="T82" s="174" t="s">
        <v>117</v>
      </c>
      <c r="U82" s="157">
        <v>0.317</v>
      </c>
      <c r="V82" s="157">
        <f>ROUND(E82*U82,2)</f>
        <v>26.33</v>
      </c>
      <c r="W82" s="157"/>
      <c r="X82" s="157" t="s">
        <v>118</v>
      </c>
      <c r="Y82" s="157" t="s">
        <v>119</v>
      </c>
      <c r="Z82" s="147"/>
      <c r="AA82" s="147"/>
      <c r="AB82" s="147"/>
      <c r="AC82" s="147"/>
      <c r="AD82" s="147"/>
      <c r="AE82" s="147"/>
      <c r="AF82" s="147"/>
      <c r="AG82" s="147" t="s">
        <v>120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2" x14ac:dyDescent="0.2">
      <c r="A83" s="154"/>
      <c r="B83" s="155"/>
      <c r="C83" s="252" t="s">
        <v>218</v>
      </c>
      <c r="D83" s="253"/>
      <c r="E83" s="253"/>
      <c r="F83" s="253"/>
      <c r="G83" s="253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122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75" t="str">
        <f>C83</f>
        <v>nebo vybourání otvorů průřezové plochy přes 4 m2 v příčkách, včetně pomocného lešení o výšce podlahy do 1900 mm a pro zatížení do 1,5 kPa  (150 kg/m2),</v>
      </c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5" t="s">
        <v>219</v>
      </c>
      <c r="D84" s="158"/>
      <c r="E84" s="159">
        <v>2.8119999999999998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124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5" t="s">
        <v>220</v>
      </c>
      <c r="D85" s="158"/>
      <c r="E85" s="159">
        <v>44.407499999999999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124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5" t="s">
        <v>221</v>
      </c>
      <c r="D86" s="158"/>
      <c r="E86" s="159">
        <v>8.82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124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5" t="s">
        <v>222</v>
      </c>
      <c r="D87" s="158"/>
      <c r="E87" s="159">
        <v>10.085000000000001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124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5" t="s">
        <v>223</v>
      </c>
      <c r="D88" s="158"/>
      <c r="E88" s="159">
        <v>9.64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124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5" t="s">
        <v>224</v>
      </c>
      <c r="D89" s="158"/>
      <c r="E89" s="159">
        <v>7.28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124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68">
        <v>15</v>
      </c>
      <c r="B90" s="169" t="s">
        <v>225</v>
      </c>
      <c r="C90" s="184" t="s">
        <v>226</v>
      </c>
      <c r="D90" s="170" t="s">
        <v>133</v>
      </c>
      <c r="E90" s="171">
        <v>206.36789999999999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1">
        <v>1.2800000000000001E-3</v>
      </c>
      <c r="O90" s="171">
        <f>ROUND(E90*N90,2)</f>
        <v>0.26</v>
      </c>
      <c r="P90" s="171">
        <v>1.8</v>
      </c>
      <c r="Q90" s="171">
        <f>ROUND(E90*P90,2)</f>
        <v>371.46</v>
      </c>
      <c r="R90" s="173" t="s">
        <v>174</v>
      </c>
      <c r="S90" s="173" t="s">
        <v>117</v>
      </c>
      <c r="T90" s="174" t="s">
        <v>117</v>
      </c>
      <c r="U90" s="157">
        <v>1.52</v>
      </c>
      <c r="V90" s="157">
        <f>ROUND(E90*U90,2)</f>
        <v>313.68</v>
      </c>
      <c r="W90" s="157"/>
      <c r="X90" s="157" t="s">
        <v>118</v>
      </c>
      <c r="Y90" s="157" t="s">
        <v>119</v>
      </c>
      <c r="Z90" s="147"/>
      <c r="AA90" s="147"/>
      <c r="AB90" s="147"/>
      <c r="AC90" s="147"/>
      <c r="AD90" s="147"/>
      <c r="AE90" s="147"/>
      <c r="AF90" s="147"/>
      <c r="AG90" s="147" t="s">
        <v>120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2" x14ac:dyDescent="0.2">
      <c r="A91" s="154"/>
      <c r="B91" s="155"/>
      <c r="C91" s="252" t="s">
        <v>227</v>
      </c>
      <c r="D91" s="253"/>
      <c r="E91" s="253"/>
      <c r="F91" s="253"/>
      <c r="G91" s="253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122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75" t="str">
        <f>C91</f>
        <v>nebo vybourání otvorů průřezové plochy přes 4 m2 ve zdivu nadzákladovém, včetně pomocného lešení o výšce podlahy do 1900 mm a pro zatížení do 1,5 kPa  (150 kg/m2)</v>
      </c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5" t="s">
        <v>228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124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5" t="s">
        <v>229</v>
      </c>
      <c r="D93" s="158"/>
      <c r="E93" s="159">
        <v>35.748800000000003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124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5" t="s">
        <v>230</v>
      </c>
      <c r="D94" s="158"/>
      <c r="E94" s="159">
        <v>3.7652999999999999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124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5" t="s">
        <v>231</v>
      </c>
      <c r="D95" s="158"/>
      <c r="E95" s="159">
        <v>15.189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124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5" t="s">
        <v>232</v>
      </c>
      <c r="D96" s="158"/>
      <c r="E96" s="159">
        <v>1.079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124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5" t="s">
        <v>233</v>
      </c>
      <c r="D97" s="158"/>
      <c r="E97" s="159">
        <v>13.563000000000001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124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5" t="s">
        <v>234</v>
      </c>
      <c r="D98" s="158"/>
      <c r="E98" s="159">
        <v>9.0719999999999992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124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5" t="s">
        <v>235</v>
      </c>
      <c r="D99" s="158"/>
      <c r="E99" s="159">
        <v>3.99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124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5" t="s">
        <v>236</v>
      </c>
      <c r="D100" s="158"/>
      <c r="E100" s="159">
        <v>5.5439999999999996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124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5" t="s">
        <v>237</v>
      </c>
      <c r="D101" s="158"/>
      <c r="E101" s="159">
        <v>3.157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124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5" t="s">
        <v>238</v>
      </c>
      <c r="D102" s="158"/>
      <c r="E102" s="159">
        <v>2.52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124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5" t="s">
        <v>239</v>
      </c>
      <c r="D103" s="158"/>
      <c r="E103" s="159">
        <v>4.7039999999999997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124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5" t="s">
        <v>240</v>
      </c>
      <c r="D104" s="158"/>
      <c r="E104" s="159">
        <v>4.6955999999999998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124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5" t="s">
        <v>241</v>
      </c>
      <c r="D105" s="158"/>
      <c r="E105" s="159">
        <v>5.0049999999999999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124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5" t="s">
        <v>242</v>
      </c>
      <c r="D106" s="158"/>
      <c r="E106" s="159">
        <v>3.7499999999999999E-2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124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5" t="s">
        <v>243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124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5" t="s">
        <v>244</v>
      </c>
      <c r="D108" s="158"/>
      <c r="E108" s="159">
        <v>7.7705000000000002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124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5" t="s">
        <v>245</v>
      </c>
      <c r="D109" s="158"/>
      <c r="E109" s="159">
        <v>11.835000000000001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124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5" t="s">
        <v>246</v>
      </c>
      <c r="D110" s="158"/>
      <c r="E110" s="159">
        <v>12.3165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124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5" t="s">
        <v>247</v>
      </c>
      <c r="D111" s="158"/>
      <c r="E111" s="159">
        <v>4.6844999999999999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124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5" t="s">
        <v>248</v>
      </c>
      <c r="D112" s="158"/>
      <c r="E112" s="159">
        <v>0.69299999999999995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124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5" t="s">
        <v>249</v>
      </c>
      <c r="D113" s="158"/>
      <c r="E113" s="159">
        <v>4.0781299999999998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124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5" t="s">
        <v>250</v>
      </c>
      <c r="D114" s="158"/>
      <c r="E114" s="159">
        <v>2.45784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124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5" t="s">
        <v>251</v>
      </c>
      <c r="D115" s="158"/>
      <c r="E115" s="159">
        <v>4.8150000000000004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124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5" t="s">
        <v>252</v>
      </c>
      <c r="D116" s="158"/>
      <c r="E116" s="159">
        <v>2.7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124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5" t="s">
        <v>253</v>
      </c>
      <c r="D117" s="158"/>
      <c r="E117" s="159">
        <v>4.9859999999999998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124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5" t="s">
        <v>254</v>
      </c>
      <c r="D118" s="158"/>
      <c r="E118" s="159">
        <v>4.7317499999999999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124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5" t="s">
        <v>255</v>
      </c>
      <c r="D119" s="158"/>
      <c r="E119" s="159">
        <v>3.2324999999999999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124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5" t="s">
        <v>256</v>
      </c>
      <c r="D120" s="158"/>
      <c r="E120" s="159">
        <v>3.4965000000000002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124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5" t="s">
        <v>257</v>
      </c>
      <c r="D121" s="158"/>
      <c r="E121" s="159"/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124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5" t="s">
        <v>258</v>
      </c>
      <c r="D122" s="158"/>
      <c r="E122" s="159">
        <v>5.2001999999999997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124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5" t="s">
        <v>259</v>
      </c>
      <c r="D123" s="158"/>
      <c r="E123" s="159">
        <v>2.4481799999999998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124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85" t="s">
        <v>260</v>
      </c>
      <c r="D124" s="158"/>
      <c r="E124" s="159">
        <v>2.9573999999999998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124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5" t="s">
        <v>261</v>
      </c>
      <c r="D125" s="158"/>
      <c r="E125" s="159">
        <v>0.86399999999999999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124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5" t="s">
        <v>262</v>
      </c>
      <c r="D126" s="158"/>
      <c r="E126" s="159">
        <v>2.8092600000000001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124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5" t="s">
        <v>263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124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5" t="s">
        <v>264</v>
      </c>
      <c r="D128" s="158"/>
      <c r="E128" s="159">
        <v>11.90625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124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5" t="s">
        <v>265</v>
      </c>
      <c r="D129" s="158"/>
      <c r="E129" s="159">
        <v>4.3151999999999999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124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68">
        <v>16</v>
      </c>
      <c r="B130" s="169" t="s">
        <v>266</v>
      </c>
      <c r="C130" s="184" t="s">
        <v>267</v>
      </c>
      <c r="D130" s="170" t="s">
        <v>133</v>
      </c>
      <c r="E130" s="171">
        <v>2.665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1">
        <v>0</v>
      </c>
      <c r="O130" s="171">
        <f>ROUND(E130*N130,2)</f>
        <v>0</v>
      </c>
      <c r="P130" s="171">
        <v>1.5940000000000001</v>
      </c>
      <c r="Q130" s="171">
        <f>ROUND(E130*P130,2)</f>
        <v>4.25</v>
      </c>
      <c r="R130" s="173" t="s">
        <v>174</v>
      </c>
      <c r="S130" s="173" t="s">
        <v>117</v>
      </c>
      <c r="T130" s="174" t="s">
        <v>117</v>
      </c>
      <c r="U130" s="157">
        <v>2.42</v>
      </c>
      <c r="V130" s="157">
        <f>ROUND(E130*U130,2)</f>
        <v>6.45</v>
      </c>
      <c r="W130" s="157"/>
      <c r="X130" s="157" t="s">
        <v>118</v>
      </c>
      <c r="Y130" s="157" t="s">
        <v>119</v>
      </c>
      <c r="Z130" s="147"/>
      <c r="AA130" s="147"/>
      <c r="AB130" s="147"/>
      <c r="AC130" s="147"/>
      <c r="AD130" s="147"/>
      <c r="AE130" s="147"/>
      <c r="AF130" s="147"/>
      <c r="AG130" s="147" t="s">
        <v>120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2" x14ac:dyDescent="0.2">
      <c r="A131" s="154"/>
      <c r="B131" s="155"/>
      <c r="C131" s="252" t="s">
        <v>227</v>
      </c>
      <c r="D131" s="253"/>
      <c r="E131" s="253"/>
      <c r="F131" s="253"/>
      <c r="G131" s="253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122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75" t="str">
        <f>C131</f>
        <v>nebo vybourání otvorů průřezové plochy přes 4 m2 ve zdivu nadzákladovém, včetně pomocného lešení o výšce podlahy do 1900 mm a pro zatížení do 1,5 kPa  (150 kg/m2)</v>
      </c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5" t="s">
        <v>268</v>
      </c>
      <c r="D132" s="158"/>
      <c r="E132" s="159">
        <v>2.0499999999999998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124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5" t="s">
        <v>269</v>
      </c>
      <c r="D133" s="158"/>
      <c r="E133" s="159">
        <v>0.61499999999999999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124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68">
        <v>17</v>
      </c>
      <c r="B134" s="169" t="s">
        <v>270</v>
      </c>
      <c r="C134" s="184" t="s">
        <v>271</v>
      </c>
      <c r="D134" s="170" t="s">
        <v>115</v>
      </c>
      <c r="E134" s="171">
        <v>82.077100000000002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21</v>
      </c>
      <c r="M134" s="173">
        <f>G134*(1+L134/100)</f>
        <v>0</v>
      </c>
      <c r="N134" s="171">
        <v>3.6000000000000002E-4</v>
      </c>
      <c r="O134" s="171">
        <f>ROUND(E134*N134,2)</f>
        <v>0.03</v>
      </c>
      <c r="P134" s="171">
        <v>0.14899999999999999</v>
      </c>
      <c r="Q134" s="171">
        <f>ROUND(E134*P134,2)</f>
        <v>12.23</v>
      </c>
      <c r="R134" s="173" t="s">
        <v>174</v>
      </c>
      <c r="S134" s="173" t="s">
        <v>117</v>
      </c>
      <c r="T134" s="174" t="s">
        <v>117</v>
      </c>
      <c r="U134" s="157">
        <v>0.32</v>
      </c>
      <c r="V134" s="157">
        <f>ROUND(E134*U134,2)</f>
        <v>26.26</v>
      </c>
      <c r="W134" s="157"/>
      <c r="X134" s="157" t="s">
        <v>118</v>
      </c>
      <c r="Y134" s="157" t="s">
        <v>119</v>
      </c>
      <c r="Z134" s="147"/>
      <c r="AA134" s="147"/>
      <c r="AB134" s="147"/>
      <c r="AC134" s="147"/>
      <c r="AD134" s="147"/>
      <c r="AE134" s="147"/>
      <c r="AF134" s="147"/>
      <c r="AG134" s="147" t="s">
        <v>120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2" t="s">
        <v>272</v>
      </c>
      <c r="D135" s="253"/>
      <c r="E135" s="253"/>
      <c r="F135" s="253"/>
      <c r="G135" s="253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122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5" t="s">
        <v>273</v>
      </c>
      <c r="D136" s="158"/>
      <c r="E136" s="159">
        <v>48.98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124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85" t="s">
        <v>274</v>
      </c>
      <c r="D137" s="158"/>
      <c r="E137" s="159">
        <v>33.097099999999998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124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68">
        <v>18</v>
      </c>
      <c r="B138" s="169" t="s">
        <v>275</v>
      </c>
      <c r="C138" s="184" t="s">
        <v>276</v>
      </c>
      <c r="D138" s="170" t="s">
        <v>127</v>
      </c>
      <c r="E138" s="171">
        <v>8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1">
        <v>0</v>
      </c>
      <c r="O138" s="171">
        <f>ROUND(E138*N138,2)</f>
        <v>0</v>
      </c>
      <c r="P138" s="171">
        <v>7.0000000000000007E-2</v>
      </c>
      <c r="Q138" s="171">
        <f>ROUND(E138*P138,2)</f>
        <v>0.56000000000000005</v>
      </c>
      <c r="R138" s="173" t="s">
        <v>174</v>
      </c>
      <c r="S138" s="173" t="s">
        <v>117</v>
      </c>
      <c r="T138" s="174" t="s">
        <v>117</v>
      </c>
      <c r="U138" s="157">
        <v>0.64</v>
      </c>
      <c r="V138" s="157">
        <f>ROUND(E138*U138,2)</f>
        <v>5.12</v>
      </c>
      <c r="W138" s="157"/>
      <c r="X138" s="157" t="s">
        <v>118</v>
      </c>
      <c r="Y138" s="157" t="s">
        <v>119</v>
      </c>
      <c r="Z138" s="147"/>
      <c r="AA138" s="147"/>
      <c r="AB138" s="147"/>
      <c r="AC138" s="147"/>
      <c r="AD138" s="147"/>
      <c r="AE138" s="147"/>
      <c r="AF138" s="147"/>
      <c r="AG138" s="147" t="s">
        <v>120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85" t="s">
        <v>277</v>
      </c>
      <c r="D139" s="158"/>
      <c r="E139" s="159">
        <v>8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124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68">
        <v>19</v>
      </c>
      <c r="B140" s="169" t="s">
        <v>278</v>
      </c>
      <c r="C140" s="184" t="s">
        <v>279</v>
      </c>
      <c r="D140" s="170" t="s">
        <v>146</v>
      </c>
      <c r="E140" s="171">
        <v>0.75702000000000003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1">
        <v>3.746E-2</v>
      </c>
      <c r="O140" s="171">
        <f>ROUND(E140*N140,2)</f>
        <v>0.03</v>
      </c>
      <c r="P140" s="171">
        <v>1.258</v>
      </c>
      <c r="Q140" s="171">
        <f>ROUND(E140*P140,2)</f>
        <v>0.95</v>
      </c>
      <c r="R140" s="173" t="s">
        <v>174</v>
      </c>
      <c r="S140" s="173" t="s">
        <v>117</v>
      </c>
      <c r="T140" s="174" t="s">
        <v>117</v>
      </c>
      <c r="U140" s="157">
        <v>21.15</v>
      </c>
      <c r="V140" s="157">
        <f>ROUND(E140*U140,2)</f>
        <v>16.010000000000002</v>
      </c>
      <c r="W140" s="157"/>
      <c r="X140" s="157" t="s">
        <v>118</v>
      </c>
      <c r="Y140" s="157" t="s">
        <v>119</v>
      </c>
      <c r="Z140" s="147"/>
      <c r="AA140" s="147"/>
      <c r="AB140" s="147"/>
      <c r="AC140" s="147"/>
      <c r="AD140" s="147"/>
      <c r="AE140" s="147"/>
      <c r="AF140" s="147"/>
      <c r="AG140" s="147" t="s">
        <v>120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52" t="s">
        <v>280</v>
      </c>
      <c r="D141" s="253"/>
      <c r="E141" s="253"/>
      <c r="F141" s="253"/>
      <c r="G141" s="253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122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5" t="s">
        <v>281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124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5" t="s">
        <v>282</v>
      </c>
      <c r="D143" s="158"/>
      <c r="E143" s="159">
        <v>0.38517000000000001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124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5" t="s">
        <v>283</v>
      </c>
      <c r="D144" s="158"/>
      <c r="E144" s="159">
        <v>0.37185000000000001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124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68">
        <v>20</v>
      </c>
      <c r="B145" s="169" t="s">
        <v>284</v>
      </c>
      <c r="C145" s="184" t="s">
        <v>285</v>
      </c>
      <c r="D145" s="170" t="s">
        <v>133</v>
      </c>
      <c r="E145" s="171">
        <v>4.0457099999999997</v>
      </c>
      <c r="F145" s="172"/>
      <c r="G145" s="173">
        <f>ROUND(E145*F145,2)</f>
        <v>0</v>
      </c>
      <c r="H145" s="172"/>
      <c r="I145" s="173">
        <f>ROUND(E145*H145,2)</f>
        <v>0</v>
      </c>
      <c r="J145" s="172"/>
      <c r="K145" s="173">
        <f>ROUND(E145*J145,2)</f>
        <v>0</v>
      </c>
      <c r="L145" s="173">
        <v>21</v>
      </c>
      <c r="M145" s="173">
        <f>G145*(1+L145/100)</f>
        <v>0</v>
      </c>
      <c r="N145" s="171">
        <v>0</v>
      </c>
      <c r="O145" s="171">
        <f>ROUND(E145*N145,2)</f>
        <v>0</v>
      </c>
      <c r="P145" s="171">
        <v>2.2000000000000002</v>
      </c>
      <c r="Q145" s="171">
        <f>ROUND(E145*P145,2)</f>
        <v>8.9</v>
      </c>
      <c r="R145" s="173" t="s">
        <v>174</v>
      </c>
      <c r="S145" s="173" t="s">
        <v>117</v>
      </c>
      <c r="T145" s="174" t="s">
        <v>117</v>
      </c>
      <c r="U145" s="157">
        <v>4.6550000000000002</v>
      </c>
      <c r="V145" s="157">
        <f>ROUND(E145*U145,2)</f>
        <v>18.829999999999998</v>
      </c>
      <c r="W145" s="157"/>
      <c r="X145" s="157" t="s">
        <v>118</v>
      </c>
      <c r="Y145" s="157" t="s">
        <v>119</v>
      </c>
      <c r="Z145" s="147"/>
      <c r="AA145" s="147"/>
      <c r="AB145" s="147"/>
      <c r="AC145" s="147"/>
      <c r="AD145" s="147"/>
      <c r="AE145" s="147"/>
      <c r="AF145" s="147"/>
      <c r="AG145" s="147" t="s">
        <v>120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5" t="s">
        <v>228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124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5" t="s">
        <v>286</v>
      </c>
      <c r="D147" s="158"/>
      <c r="E147" s="159">
        <v>0.40229999999999999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124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5" t="s">
        <v>287</v>
      </c>
      <c r="D148" s="158"/>
      <c r="E148" s="159">
        <v>1.8174999999999999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124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85" t="s">
        <v>288</v>
      </c>
      <c r="D149" s="158"/>
      <c r="E149" s="159">
        <v>1.5059100000000001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124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5" t="s">
        <v>289</v>
      </c>
      <c r="D150" s="158"/>
      <c r="E150" s="159">
        <v>0.32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124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68">
        <v>21</v>
      </c>
      <c r="B151" s="169" t="s">
        <v>290</v>
      </c>
      <c r="C151" s="184" t="s">
        <v>291</v>
      </c>
      <c r="D151" s="170" t="s">
        <v>115</v>
      </c>
      <c r="E151" s="171">
        <v>32.405000000000001</v>
      </c>
      <c r="F151" s="172"/>
      <c r="G151" s="173">
        <f>ROUND(E151*F151,2)</f>
        <v>0</v>
      </c>
      <c r="H151" s="172"/>
      <c r="I151" s="173">
        <f>ROUND(E151*H151,2)</f>
        <v>0</v>
      </c>
      <c r="J151" s="172"/>
      <c r="K151" s="173">
        <f>ROUND(E151*J151,2)</f>
        <v>0</v>
      </c>
      <c r="L151" s="173">
        <v>21</v>
      </c>
      <c r="M151" s="173">
        <f>G151*(1+L151/100)</f>
        <v>0</v>
      </c>
      <c r="N151" s="171">
        <v>0</v>
      </c>
      <c r="O151" s="171">
        <f>ROUND(E151*N151,2)</f>
        <v>0</v>
      </c>
      <c r="P151" s="171">
        <v>4.4999999999999998E-2</v>
      </c>
      <c r="Q151" s="171">
        <f>ROUND(E151*P151,2)</f>
        <v>1.46</v>
      </c>
      <c r="R151" s="173" t="s">
        <v>174</v>
      </c>
      <c r="S151" s="173" t="s">
        <v>117</v>
      </c>
      <c r="T151" s="174" t="s">
        <v>117</v>
      </c>
      <c r="U151" s="157">
        <v>0.13300000000000001</v>
      </c>
      <c r="V151" s="157">
        <f>ROUND(E151*U151,2)</f>
        <v>4.3099999999999996</v>
      </c>
      <c r="W151" s="157"/>
      <c r="X151" s="157" t="s">
        <v>118</v>
      </c>
      <c r="Y151" s="157" t="s">
        <v>119</v>
      </c>
      <c r="Z151" s="147"/>
      <c r="AA151" s="147"/>
      <c r="AB151" s="147"/>
      <c r="AC151" s="147"/>
      <c r="AD151" s="147"/>
      <c r="AE151" s="147"/>
      <c r="AF151" s="147"/>
      <c r="AG151" s="147" t="s">
        <v>120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252" t="s">
        <v>292</v>
      </c>
      <c r="D152" s="253"/>
      <c r="E152" s="253"/>
      <c r="F152" s="253"/>
      <c r="G152" s="253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122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85" t="s">
        <v>293</v>
      </c>
      <c r="D153" s="158"/>
      <c r="E153" s="159">
        <v>32.405000000000001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124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68">
        <v>22</v>
      </c>
      <c r="B154" s="169" t="s">
        <v>294</v>
      </c>
      <c r="C154" s="184" t="s">
        <v>479</v>
      </c>
      <c r="D154" s="170" t="s">
        <v>115</v>
      </c>
      <c r="E154" s="171">
        <v>18.175000000000001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1">
        <v>0</v>
      </c>
      <c r="O154" s="171">
        <f>ROUND(E154*N154,2)</f>
        <v>0</v>
      </c>
      <c r="P154" s="171">
        <v>0.11</v>
      </c>
      <c r="Q154" s="171">
        <f>ROUND(E154*P154,2)</f>
        <v>2</v>
      </c>
      <c r="R154" s="173" t="s">
        <v>174</v>
      </c>
      <c r="S154" s="173" t="s">
        <v>117</v>
      </c>
      <c r="T154" s="174" t="s">
        <v>117</v>
      </c>
      <c r="U154" s="157">
        <v>0.34599999999999997</v>
      </c>
      <c r="V154" s="157">
        <f>ROUND(E154*U154,2)</f>
        <v>6.29</v>
      </c>
      <c r="W154" s="157"/>
      <c r="X154" s="157" t="s">
        <v>118</v>
      </c>
      <c r="Y154" s="157" t="s">
        <v>119</v>
      </c>
      <c r="Z154" s="147"/>
      <c r="AA154" s="147"/>
      <c r="AB154" s="147"/>
      <c r="AC154" s="147"/>
      <c r="AD154" s="147"/>
      <c r="AE154" s="147"/>
      <c r="AF154" s="147"/>
      <c r="AG154" s="147" t="s">
        <v>120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252" t="s">
        <v>292</v>
      </c>
      <c r="D155" s="253"/>
      <c r="E155" s="253"/>
      <c r="F155" s="253"/>
      <c r="G155" s="253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122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85" t="s">
        <v>295</v>
      </c>
      <c r="D156" s="158"/>
      <c r="E156" s="159">
        <v>18.175000000000001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124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68">
        <v>23</v>
      </c>
      <c r="B157" s="169" t="s">
        <v>296</v>
      </c>
      <c r="C157" s="184" t="s">
        <v>297</v>
      </c>
      <c r="D157" s="170" t="s">
        <v>133</v>
      </c>
      <c r="E157" s="171">
        <v>8.0037599999999998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1">
        <v>0</v>
      </c>
      <c r="O157" s="171">
        <f>ROUND(E157*N157,2)</f>
        <v>0</v>
      </c>
      <c r="P157" s="171">
        <v>1.4</v>
      </c>
      <c r="Q157" s="171">
        <f>ROUND(E157*P157,2)</f>
        <v>11.21</v>
      </c>
      <c r="R157" s="173" t="s">
        <v>174</v>
      </c>
      <c r="S157" s="173" t="s">
        <v>117</v>
      </c>
      <c r="T157" s="174" t="s">
        <v>117</v>
      </c>
      <c r="U157" s="157">
        <v>1.0509999999999999</v>
      </c>
      <c r="V157" s="157">
        <f>ROUND(E157*U157,2)</f>
        <v>8.41</v>
      </c>
      <c r="W157" s="157"/>
      <c r="X157" s="157" t="s">
        <v>118</v>
      </c>
      <c r="Y157" s="157" t="s">
        <v>119</v>
      </c>
      <c r="Z157" s="147"/>
      <c r="AA157" s="147"/>
      <c r="AB157" s="147"/>
      <c r="AC157" s="147"/>
      <c r="AD157" s="147"/>
      <c r="AE157" s="147"/>
      <c r="AF157" s="147"/>
      <c r="AG157" s="147" t="s">
        <v>120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85" t="s">
        <v>298</v>
      </c>
      <c r="D158" s="158"/>
      <c r="E158" s="159">
        <v>0.496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124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5" t="s">
        <v>299</v>
      </c>
      <c r="D159" s="158"/>
      <c r="E159" s="159">
        <v>7.5077600000000002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124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68">
        <v>24</v>
      </c>
      <c r="B160" s="169" t="s">
        <v>300</v>
      </c>
      <c r="C160" s="184" t="s">
        <v>301</v>
      </c>
      <c r="D160" s="170" t="s">
        <v>153</v>
      </c>
      <c r="E160" s="171">
        <v>44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71">
        <v>0</v>
      </c>
      <c r="O160" s="171">
        <f>ROUND(E160*N160,2)</f>
        <v>0</v>
      </c>
      <c r="P160" s="171">
        <v>0</v>
      </c>
      <c r="Q160" s="171">
        <f>ROUND(E160*P160,2)</f>
        <v>0</v>
      </c>
      <c r="R160" s="173" t="s">
        <v>174</v>
      </c>
      <c r="S160" s="173" t="s">
        <v>117</v>
      </c>
      <c r="T160" s="174" t="s">
        <v>117</v>
      </c>
      <c r="U160" s="157">
        <v>0.03</v>
      </c>
      <c r="V160" s="157">
        <f>ROUND(E160*U160,2)</f>
        <v>1.32</v>
      </c>
      <c r="W160" s="157"/>
      <c r="X160" s="157" t="s">
        <v>118</v>
      </c>
      <c r="Y160" s="157" t="s">
        <v>119</v>
      </c>
      <c r="Z160" s="147"/>
      <c r="AA160" s="147"/>
      <c r="AB160" s="147"/>
      <c r="AC160" s="147"/>
      <c r="AD160" s="147"/>
      <c r="AE160" s="147"/>
      <c r="AF160" s="147"/>
      <c r="AG160" s="147" t="s">
        <v>120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252" t="s">
        <v>302</v>
      </c>
      <c r="D161" s="253"/>
      <c r="E161" s="253"/>
      <c r="F161" s="253"/>
      <c r="G161" s="253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122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85" t="s">
        <v>303</v>
      </c>
      <c r="D162" s="158"/>
      <c r="E162" s="159">
        <v>1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124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5" t="s">
        <v>304</v>
      </c>
      <c r="D163" s="158"/>
      <c r="E163" s="159">
        <v>6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124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5" t="s">
        <v>305</v>
      </c>
      <c r="D164" s="158"/>
      <c r="E164" s="159">
        <v>10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124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5" t="s">
        <v>61</v>
      </c>
      <c r="D165" s="158"/>
      <c r="E165" s="159">
        <v>1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124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5" t="s">
        <v>306</v>
      </c>
      <c r="D166" s="158"/>
      <c r="E166" s="159">
        <v>12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124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5" t="s">
        <v>307</v>
      </c>
      <c r="D167" s="158"/>
      <c r="E167" s="159">
        <v>2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124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5" t="s">
        <v>257</v>
      </c>
      <c r="D168" s="158"/>
      <c r="E168" s="159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124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5" t="s">
        <v>308</v>
      </c>
      <c r="D169" s="158"/>
      <c r="E169" s="159">
        <v>12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124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8">
        <v>25</v>
      </c>
      <c r="B170" s="169" t="s">
        <v>309</v>
      </c>
      <c r="C170" s="184" t="s">
        <v>310</v>
      </c>
      <c r="D170" s="170" t="s">
        <v>153</v>
      </c>
      <c r="E170" s="171">
        <v>19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21</v>
      </c>
      <c r="M170" s="173">
        <f>G170*(1+L170/100)</f>
        <v>0</v>
      </c>
      <c r="N170" s="171">
        <v>0</v>
      </c>
      <c r="O170" s="171">
        <f>ROUND(E170*N170,2)</f>
        <v>0</v>
      </c>
      <c r="P170" s="171">
        <v>0</v>
      </c>
      <c r="Q170" s="171">
        <f>ROUND(E170*P170,2)</f>
        <v>0</v>
      </c>
      <c r="R170" s="173" t="s">
        <v>174</v>
      </c>
      <c r="S170" s="173" t="s">
        <v>117</v>
      </c>
      <c r="T170" s="174" t="s">
        <v>117</v>
      </c>
      <c r="U170" s="157">
        <v>0.05</v>
      </c>
      <c r="V170" s="157">
        <f>ROUND(E170*U170,2)</f>
        <v>0.95</v>
      </c>
      <c r="W170" s="157"/>
      <c r="X170" s="157" t="s">
        <v>118</v>
      </c>
      <c r="Y170" s="157" t="s">
        <v>119</v>
      </c>
      <c r="Z170" s="147"/>
      <c r="AA170" s="147"/>
      <c r="AB170" s="147"/>
      <c r="AC170" s="147"/>
      <c r="AD170" s="147"/>
      <c r="AE170" s="147"/>
      <c r="AF170" s="147"/>
      <c r="AG170" s="147" t="s">
        <v>120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252" t="s">
        <v>302</v>
      </c>
      <c r="D171" s="253"/>
      <c r="E171" s="253"/>
      <c r="F171" s="253"/>
      <c r="G171" s="253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122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5" t="s">
        <v>311</v>
      </c>
      <c r="D172" s="158"/>
      <c r="E172" s="159">
        <v>16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124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5" t="s">
        <v>312</v>
      </c>
      <c r="D173" s="158"/>
      <c r="E173" s="159">
        <v>3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124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68">
        <v>26</v>
      </c>
      <c r="B174" s="169" t="s">
        <v>313</v>
      </c>
      <c r="C174" s="184" t="s">
        <v>314</v>
      </c>
      <c r="D174" s="170" t="s">
        <v>153</v>
      </c>
      <c r="E174" s="171">
        <v>2</v>
      </c>
      <c r="F174" s="172"/>
      <c r="G174" s="173">
        <f>ROUND(E174*F174,2)</f>
        <v>0</v>
      </c>
      <c r="H174" s="172"/>
      <c r="I174" s="173">
        <f>ROUND(E174*H174,2)</f>
        <v>0</v>
      </c>
      <c r="J174" s="172"/>
      <c r="K174" s="173">
        <f>ROUND(E174*J174,2)</f>
        <v>0</v>
      </c>
      <c r="L174" s="173">
        <v>21</v>
      </c>
      <c r="M174" s="173">
        <f>G174*(1+L174/100)</f>
        <v>0</v>
      </c>
      <c r="N174" s="171">
        <v>0</v>
      </c>
      <c r="O174" s="171">
        <f>ROUND(E174*N174,2)</f>
        <v>0</v>
      </c>
      <c r="P174" s="171">
        <v>0</v>
      </c>
      <c r="Q174" s="171">
        <f>ROUND(E174*P174,2)</f>
        <v>0</v>
      </c>
      <c r="R174" s="173" t="s">
        <v>174</v>
      </c>
      <c r="S174" s="173" t="s">
        <v>117</v>
      </c>
      <c r="T174" s="174" t="s">
        <v>117</v>
      </c>
      <c r="U174" s="157">
        <v>0.34</v>
      </c>
      <c r="V174" s="157">
        <f>ROUND(E174*U174,2)</f>
        <v>0.68</v>
      </c>
      <c r="W174" s="157"/>
      <c r="X174" s="157" t="s">
        <v>118</v>
      </c>
      <c r="Y174" s="157" t="s">
        <v>119</v>
      </c>
      <c r="Z174" s="147"/>
      <c r="AA174" s="147"/>
      <c r="AB174" s="147"/>
      <c r="AC174" s="147"/>
      <c r="AD174" s="147"/>
      <c r="AE174" s="147"/>
      <c r="AF174" s="147"/>
      <c r="AG174" s="147" t="s">
        <v>120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52" t="s">
        <v>302</v>
      </c>
      <c r="D175" s="253"/>
      <c r="E175" s="253"/>
      <c r="F175" s="253"/>
      <c r="G175" s="253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122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8">
        <v>27</v>
      </c>
      <c r="B176" s="169" t="s">
        <v>315</v>
      </c>
      <c r="C176" s="184" t="s">
        <v>316</v>
      </c>
      <c r="D176" s="170" t="s">
        <v>115</v>
      </c>
      <c r="E176" s="171">
        <v>1.9524999999999999</v>
      </c>
      <c r="F176" s="172"/>
      <c r="G176" s="173">
        <f>ROUND(E176*F176,2)</f>
        <v>0</v>
      </c>
      <c r="H176" s="172"/>
      <c r="I176" s="173">
        <f>ROUND(E176*H176,2)</f>
        <v>0</v>
      </c>
      <c r="J176" s="172"/>
      <c r="K176" s="173">
        <f>ROUND(E176*J176,2)</f>
        <v>0</v>
      </c>
      <c r="L176" s="173">
        <v>21</v>
      </c>
      <c r="M176" s="173">
        <f>G176*(1+L176/100)</f>
        <v>0</v>
      </c>
      <c r="N176" s="171">
        <v>2.1900000000000001E-3</v>
      </c>
      <c r="O176" s="171">
        <f>ROUND(E176*N176,2)</f>
        <v>0</v>
      </c>
      <c r="P176" s="171">
        <v>7.4999999999999997E-2</v>
      </c>
      <c r="Q176" s="171">
        <f>ROUND(E176*P176,2)</f>
        <v>0.15</v>
      </c>
      <c r="R176" s="173" t="s">
        <v>174</v>
      </c>
      <c r="S176" s="173" t="s">
        <v>117</v>
      </c>
      <c r="T176" s="174" t="s">
        <v>117</v>
      </c>
      <c r="U176" s="157">
        <v>0.95499999999999996</v>
      </c>
      <c r="V176" s="157">
        <f>ROUND(E176*U176,2)</f>
        <v>1.86</v>
      </c>
      <c r="W176" s="157"/>
      <c r="X176" s="157" t="s">
        <v>118</v>
      </c>
      <c r="Y176" s="157" t="s">
        <v>119</v>
      </c>
      <c r="Z176" s="147"/>
      <c r="AA176" s="147"/>
      <c r="AB176" s="147"/>
      <c r="AC176" s="147"/>
      <c r="AD176" s="147"/>
      <c r="AE176" s="147"/>
      <c r="AF176" s="147"/>
      <c r="AG176" s="147" t="s">
        <v>120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252" t="s">
        <v>272</v>
      </c>
      <c r="D177" s="253"/>
      <c r="E177" s="253"/>
      <c r="F177" s="253"/>
      <c r="G177" s="253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122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5" t="s">
        <v>317</v>
      </c>
      <c r="D178" s="158"/>
      <c r="E178" s="159">
        <v>0.49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124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5" t="s">
        <v>318</v>
      </c>
      <c r="D179" s="158"/>
      <c r="E179" s="159">
        <v>0.5625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124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5" t="s">
        <v>319</v>
      </c>
      <c r="D180" s="158"/>
      <c r="E180" s="159">
        <v>0.9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124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68">
        <v>28</v>
      </c>
      <c r="B181" s="169" t="s">
        <v>320</v>
      </c>
      <c r="C181" s="184" t="s">
        <v>321</v>
      </c>
      <c r="D181" s="170" t="s">
        <v>115</v>
      </c>
      <c r="E181" s="171">
        <v>5.7975000000000003</v>
      </c>
      <c r="F181" s="172"/>
      <c r="G181" s="173">
        <f>ROUND(E181*F181,2)</f>
        <v>0</v>
      </c>
      <c r="H181" s="172"/>
      <c r="I181" s="173">
        <f>ROUND(E181*H181,2)</f>
        <v>0</v>
      </c>
      <c r="J181" s="172"/>
      <c r="K181" s="173">
        <f>ROUND(E181*J181,2)</f>
        <v>0</v>
      </c>
      <c r="L181" s="173">
        <v>21</v>
      </c>
      <c r="M181" s="173">
        <f>G181*(1+L181/100)</f>
        <v>0</v>
      </c>
      <c r="N181" s="171">
        <v>1E-3</v>
      </c>
      <c r="O181" s="171">
        <f>ROUND(E181*N181,2)</f>
        <v>0.01</v>
      </c>
      <c r="P181" s="171">
        <v>6.2E-2</v>
      </c>
      <c r="Q181" s="171">
        <f>ROUND(E181*P181,2)</f>
        <v>0.36</v>
      </c>
      <c r="R181" s="173" t="s">
        <v>174</v>
      </c>
      <c r="S181" s="173" t="s">
        <v>117</v>
      </c>
      <c r="T181" s="174" t="s">
        <v>117</v>
      </c>
      <c r="U181" s="157">
        <v>0.61199999999999999</v>
      </c>
      <c r="V181" s="157">
        <f>ROUND(E181*U181,2)</f>
        <v>3.55</v>
      </c>
      <c r="W181" s="157"/>
      <c r="X181" s="157" t="s">
        <v>118</v>
      </c>
      <c r="Y181" s="157" t="s">
        <v>119</v>
      </c>
      <c r="Z181" s="147"/>
      <c r="AA181" s="147"/>
      <c r="AB181" s="147"/>
      <c r="AC181" s="147"/>
      <c r="AD181" s="147"/>
      <c r="AE181" s="147"/>
      <c r="AF181" s="147"/>
      <c r="AG181" s="147" t="s">
        <v>120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252" t="s">
        <v>272</v>
      </c>
      <c r="D182" s="253"/>
      <c r="E182" s="253"/>
      <c r="F182" s="253"/>
      <c r="G182" s="253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122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85" t="s">
        <v>322</v>
      </c>
      <c r="D183" s="158"/>
      <c r="E183" s="159">
        <v>2.1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124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5" t="s">
        <v>257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124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5" t="s">
        <v>323</v>
      </c>
      <c r="D185" s="158"/>
      <c r="E185" s="159">
        <v>3.6974999999999998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124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8">
        <v>29</v>
      </c>
      <c r="B186" s="169" t="s">
        <v>324</v>
      </c>
      <c r="C186" s="184" t="s">
        <v>325</v>
      </c>
      <c r="D186" s="170" t="s">
        <v>115</v>
      </c>
      <c r="E186" s="171">
        <v>3.0625</v>
      </c>
      <c r="F186" s="172"/>
      <c r="G186" s="173">
        <f>ROUND(E186*F186,2)</f>
        <v>0</v>
      </c>
      <c r="H186" s="172"/>
      <c r="I186" s="173">
        <f>ROUND(E186*H186,2)</f>
        <v>0</v>
      </c>
      <c r="J186" s="172"/>
      <c r="K186" s="173">
        <f>ROUND(E186*J186,2)</f>
        <v>0</v>
      </c>
      <c r="L186" s="173">
        <v>21</v>
      </c>
      <c r="M186" s="173">
        <f>G186*(1+L186/100)</f>
        <v>0</v>
      </c>
      <c r="N186" s="171">
        <v>9.2000000000000003E-4</v>
      </c>
      <c r="O186" s="171">
        <f>ROUND(E186*N186,2)</f>
        <v>0</v>
      </c>
      <c r="P186" s="171">
        <v>5.3999999999999999E-2</v>
      </c>
      <c r="Q186" s="171">
        <f>ROUND(E186*P186,2)</f>
        <v>0.17</v>
      </c>
      <c r="R186" s="173" t="s">
        <v>174</v>
      </c>
      <c r="S186" s="173" t="s">
        <v>117</v>
      </c>
      <c r="T186" s="174" t="s">
        <v>117</v>
      </c>
      <c r="U186" s="157">
        <v>0.46500000000000002</v>
      </c>
      <c r="V186" s="157">
        <f>ROUND(E186*U186,2)</f>
        <v>1.42</v>
      </c>
      <c r="W186" s="157"/>
      <c r="X186" s="157" t="s">
        <v>118</v>
      </c>
      <c r="Y186" s="157" t="s">
        <v>119</v>
      </c>
      <c r="Z186" s="147"/>
      <c r="AA186" s="147"/>
      <c r="AB186" s="147"/>
      <c r="AC186" s="147"/>
      <c r="AD186" s="147"/>
      <c r="AE186" s="147"/>
      <c r="AF186" s="147"/>
      <c r="AG186" s="147" t="s">
        <v>120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252" t="s">
        <v>272</v>
      </c>
      <c r="D187" s="253"/>
      <c r="E187" s="253"/>
      <c r="F187" s="253"/>
      <c r="G187" s="253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122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185" t="s">
        <v>326</v>
      </c>
      <c r="D188" s="158"/>
      <c r="E188" s="159">
        <v>3.0625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124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68">
        <v>30</v>
      </c>
      <c r="B189" s="169" t="s">
        <v>327</v>
      </c>
      <c r="C189" s="184" t="s">
        <v>328</v>
      </c>
      <c r="D189" s="170" t="s">
        <v>115</v>
      </c>
      <c r="E189" s="171">
        <v>8.4</v>
      </c>
      <c r="F189" s="172"/>
      <c r="G189" s="173">
        <f>ROUND(E189*F189,2)</f>
        <v>0</v>
      </c>
      <c r="H189" s="172"/>
      <c r="I189" s="173">
        <f>ROUND(E189*H189,2)</f>
        <v>0</v>
      </c>
      <c r="J189" s="172"/>
      <c r="K189" s="173">
        <f>ROUND(E189*J189,2)</f>
        <v>0</v>
      </c>
      <c r="L189" s="173">
        <v>21</v>
      </c>
      <c r="M189" s="173">
        <f>G189*(1+L189/100)</f>
        <v>0</v>
      </c>
      <c r="N189" s="171">
        <v>8.1999999999999998E-4</v>
      </c>
      <c r="O189" s="171">
        <f>ROUND(E189*N189,2)</f>
        <v>0.01</v>
      </c>
      <c r="P189" s="171">
        <v>4.7E-2</v>
      </c>
      <c r="Q189" s="171">
        <f>ROUND(E189*P189,2)</f>
        <v>0.39</v>
      </c>
      <c r="R189" s="173" t="s">
        <v>174</v>
      </c>
      <c r="S189" s="173" t="s">
        <v>117</v>
      </c>
      <c r="T189" s="174" t="s">
        <v>117</v>
      </c>
      <c r="U189" s="157">
        <v>0.39600000000000002</v>
      </c>
      <c r="V189" s="157">
        <f>ROUND(E189*U189,2)</f>
        <v>3.33</v>
      </c>
      <c r="W189" s="157"/>
      <c r="X189" s="157" t="s">
        <v>118</v>
      </c>
      <c r="Y189" s="157" t="s">
        <v>119</v>
      </c>
      <c r="Z189" s="147"/>
      <c r="AA189" s="147"/>
      <c r="AB189" s="147"/>
      <c r="AC189" s="147"/>
      <c r="AD189" s="147"/>
      <c r="AE189" s="147"/>
      <c r="AF189" s="147"/>
      <c r="AG189" s="147" t="s">
        <v>120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252" t="s">
        <v>272</v>
      </c>
      <c r="D190" s="253"/>
      <c r="E190" s="253"/>
      <c r="F190" s="253"/>
      <c r="G190" s="253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122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85" t="s">
        <v>228</v>
      </c>
      <c r="D191" s="158"/>
      <c r="E191" s="159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124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5" t="s">
        <v>329</v>
      </c>
      <c r="D192" s="158"/>
      <c r="E192" s="159">
        <v>8.4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124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8">
        <v>31</v>
      </c>
      <c r="B193" s="169" t="s">
        <v>330</v>
      </c>
      <c r="C193" s="184" t="s">
        <v>331</v>
      </c>
      <c r="D193" s="170" t="s">
        <v>115</v>
      </c>
      <c r="E193" s="171">
        <v>17.206250000000001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21</v>
      </c>
      <c r="M193" s="173">
        <f>G193*(1+L193/100)</f>
        <v>0</v>
      </c>
      <c r="N193" s="171">
        <v>1.17E-3</v>
      </c>
      <c r="O193" s="171">
        <f>ROUND(E193*N193,2)</f>
        <v>0.02</v>
      </c>
      <c r="P193" s="171">
        <v>8.7999999999999995E-2</v>
      </c>
      <c r="Q193" s="171">
        <f>ROUND(E193*P193,2)</f>
        <v>1.51</v>
      </c>
      <c r="R193" s="173" t="s">
        <v>174</v>
      </c>
      <c r="S193" s="173" t="s">
        <v>117</v>
      </c>
      <c r="T193" s="174" t="s">
        <v>117</v>
      </c>
      <c r="U193" s="157">
        <v>0.55600000000000005</v>
      </c>
      <c r="V193" s="157">
        <f>ROUND(E193*U193,2)</f>
        <v>9.57</v>
      </c>
      <c r="W193" s="157"/>
      <c r="X193" s="157" t="s">
        <v>118</v>
      </c>
      <c r="Y193" s="157" t="s">
        <v>119</v>
      </c>
      <c r="Z193" s="147"/>
      <c r="AA193" s="147"/>
      <c r="AB193" s="147"/>
      <c r="AC193" s="147"/>
      <c r="AD193" s="147"/>
      <c r="AE193" s="147"/>
      <c r="AF193" s="147"/>
      <c r="AG193" s="147" t="s">
        <v>120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252" t="s">
        <v>272</v>
      </c>
      <c r="D194" s="253"/>
      <c r="E194" s="253"/>
      <c r="F194" s="253"/>
      <c r="G194" s="253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122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5" t="s">
        <v>228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124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5" t="s">
        <v>332</v>
      </c>
      <c r="D196" s="158"/>
      <c r="E196" s="159">
        <v>1.6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124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5" t="s">
        <v>333</v>
      </c>
      <c r="D197" s="158"/>
      <c r="E197" s="159">
        <v>1.575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124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5" t="s">
        <v>334</v>
      </c>
      <c r="D198" s="158"/>
      <c r="E198" s="159">
        <v>1.89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124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5" t="s">
        <v>335</v>
      </c>
      <c r="D199" s="158"/>
      <c r="E199" s="159">
        <v>1.71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124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5" t="s">
        <v>336</v>
      </c>
      <c r="D200" s="158"/>
      <c r="E200" s="159">
        <v>1.85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124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5" t="s">
        <v>337</v>
      </c>
      <c r="D201" s="158"/>
      <c r="E201" s="159">
        <v>1.2675000000000001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124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5" t="s">
        <v>338</v>
      </c>
      <c r="D202" s="158"/>
      <c r="E202" s="159">
        <v>1.05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124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5" t="s">
        <v>339</v>
      </c>
      <c r="D203" s="158"/>
      <c r="E203" s="159">
        <v>1.4437500000000001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124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5" t="s">
        <v>257</v>
      </c>
      <c r="D204" s="158"/>
      <c r="E204" s="159"/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124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5" t="s">
        <v>340</v>
      </c>
      <c r="D205" s="158"/>
      <c r="E205" s="159">
        <v>1.4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124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5" t="s">
        <v>341</v>
      </c>
      <c r="D206" s="158"/>
      <c r="E206" s="159">
        <v>3.42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124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68">
        <v>32</v>
      </c>
      <c r="B207" s="169" t="s">
        <v>342</v>
      </c>
      <c r="C207" s="184" t="s">
        <v>343</v>
      </c>
      <c r="D207" s="170" t="s">
        <v>115</v>
      </c>
      <c r="E207" s="171">
        <v>19.6175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21</v>
      </c>
      <c r="M207" s="173">
        <f>G207*(1+L207/100)</f>
        <v>0</v>
      </c>
      <c r="N207" s="171">
        <v>1E-3</v>
      </c>
      <c r="O207" s="171">
        <f>ROUND(E207*N207,2)</f>
        <v>0.02</v>
      </c>
      <c r="P207" s="171">
        <v>6.7000000000000004E-2</v>
      </c>
      <c r="Q207" s="171">
        <f>ROUND(E207*P207,2)</f>
        <v>1.31</v>
      </c>
      <c r="R207" s="173" t="s">
        <v>174</v>
      </c>
      <c r="S207" s="173" t="s">
        <v>117</v>
      </c>
      <c r="T207" s="174" t="s">
        <v>117</v>
      </c>
      <c r="U207" s="157">
        <v>0.53300000000000003</v>
      </c>
      <c r="V207" s="157">
        <f>ROUND(E207*U207,2)</f>
        <v>10.46</v>
      </c>
      <c r="W207" s="157"/>
      <c r="X207" s="157" t="s">
        <v>118</v>
      </c>
      <c r="Y207" s="157" t="s">
        <v>119</v>
      </c>
      <c r="Z207" s="147"/>
      <c r="AA207" s="147"/>
      <c r="AB207" s="147"/>
      <c r="AC207" s="147"/>
      <c r="AD207" s="147"/>
      <c r="AE207" s="147"/>
      <c r="AF207" s="147"/>
      <c r="AG207" s="147" t="s">
        <v>120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252" t="s">
        <v>272</v>
      </c>
      <c r="D208" s="253"/>
      <c r="E208" s="253"/>
      <c r="F208" s="253"/>
      <c r="G208" s="253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122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85" t="s">
        <v>228</v>
      </c>
      <c r="D209" s="158"/>
      <c r="E209" s="159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124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85" t="s">
        <v>344</v>
      </c>
      <c r="D210" s="158"/>
      <c r="E210" s="159">
        <v>3.92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124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85" t="s">
        <v>345</v>
      </c>
      <c r="D211" s="158"/>
      <c r="E211" s="159">
        <v>3.1724999999999999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124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85" t="s">
        <v>346</v>
      </c>
      <c r="D212" s="158"/>
      <c r="E212" s="159">
        <v>9.5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124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85" t="s">
        <v>347</v>
      </c>
      <c r="D213" s="158"/>
      <c r="E213" s="159">
        <v>3.0249999999999999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124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68">
        <v>33</v>
      </c>
      <c r="B214" s="169" t="s">
        <v>348</v>
      </c>
      <c r="C214" s="184" t="s">
        <v>349</v>
      </c>
      <c r="D214" s="170" t="s">
        <v>115</v>
      </c>
      <c r="E214" s="171">
        <v>10.64</v>
      </c>
      <c r="F214" s="172"/>
      <c r="G214" s="173">
        <f>ROUND(E214*F214,2)</f>
        <v>0</v>
      </c>
      <c r="H214" s="172"/>
      <c r="I214" s="173">
        <f>ROUND(E214*H214,2)</f>
        <v>0</v>
      </c>
      <c r="J214" s="172"/>
      <c r="K214" s="173">
        <f>ROUND(E214*J214,2)</f>
        <v>0</v>
      </c>
      <c r="L214" s="173">
        <v>21</v>
      </c>
      <c r="M214" s="173">
        <f>G214*(1+L214/100)</f>
        <v>0</v>
      </c>
      <c r="N214" s="171">
        <v>8.3000000000000001E-4</v>
      </c>
      <c r="O214" s="171">
        <f>ROUND(E214*N214,2)</f>
        <v>0.01</v>
      </c>
      <c r="P214" s="171">
        <v>5.1999999999999998E-2</v>
      </c>
      <c r="Q214" s="171">
        <f>ROUND(E214*P214,2)</f>
        <v>0.55000000000000004</v>
      </c>
      <c r="R214" s="173" t="s">
        <v>174</v>
      </c>
      <c r="S214" s="173" t="s">
        <v>117</v>
      </c>
      <c r="T214" s="174" t="s">
        <v>117</v>
      </c>
      <c r="U214" s="157">
        <v>0.25700000000000001</v>
      </c>
      <c r="V214" s="157">
        <f>ROUND(E214*U214,2)</f>
        <v>2.73</v>
      </c>
      <c r="W214" s="157"/>
      <c r="X214" s="157" t="s">
        <v>118</v>
      </c>
      <c r="Y214" s="157" t="s">
        <v>119</v>
      </c>
      <c r="Z214" s="147"/>
      <c r="AA214" s="147"/>
      <c r="AB214" s="147"/>
      <c r="AC214" s="147"/>
      <c r="AD214" s="147"/>
      <c r="AE214" s="147"/>
      <c r="AF214" s="147"/>
      <c r="AG214" s="147" t="s">
        <v>120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252" t="s">
        <v>272</v>
      </c>
      <c r="D215" s="253"/>
      <c r="E215" s="253"/>
      <c r="F215" s="253"/>
      <c r="G215" s="253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122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185" t="s">
        <v>350</v>
      </c>
      <c r="D216" s="158"/>
      <c r="E216" s="159">
        <v>10.64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124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33.75" outlineLevel="1" x14ac:dyDescent="0.2">
      <c r="A217" s="168">
        <v>34</v>
      </c>
      <c r="B217" s="169" t="s">
        <v>351</v>
      </c>
      <c r="C217" s="184" t="s">
        <v>352</v>
      </c>
      <c r="D217" s="170" t="s">
        <v>115</v>
      </c>
      <c r="E217" s="171">
        <v>0.9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21</v>
      </c>
      <c r="M217" s="173">
        <f>G217*(1+L217/100)</f>
        <v>0</v>
      </c>
      <c r="N217" s="171">
        <v>3.0400000000000002E-3</v>
      </c>
      <c r="O217" s="171">
        <f>ROUND(E217*N217,2)</f>
        <v>0</v>
      </c>
      <c r="P217" s="171">
        <v>6.5000000000000002E-2</v>
      </c>
      <c r="Q217" s="171">
        <f>ROUND(E217*P217,2)</f>
        <v>0.06</v>
      </c>
      <c r="R217" s="173" t="s">
        <v>174</v>
      </c>
      <c r="S217" s="173" t="s">
        <v>117</v>
      </c>
      <c r="T217" s="174" t="s">
        <v>117</v>
      </c>
      <c r="U217" s="157">
        <v>0.91300000000000003</v>
      </c>
      <c r="V217" s="157">
        <f>ROUND(E217*U217,2)</f>
        <v>0.82</v>
      </c>
      <c r="W217" s="157"/>
      <c r="X217" s="157" t="s">
        <v>118</v>
      </c>
      <c r="Y217" s="157" t="s">
        <v>119</v>
      </c>
      <c r="Z217" s="147"/>
      <c r="AA217" s="147"/>
      <c r="AB217" s="147"/>
      <c r="AC217" s="147"/>
      <c r="AD217" s="147"/>
      <c r="AE217" s="147"/>
      <c r="AF217" s="147"/>
      <c r="AG217" s="147" t="s">
        <v>120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85" t="s">
        <v>353</v>
      </c>
      <c r="D218" s="158"/>
      <c r="E218" s="159">
        <v>0.9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124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33.75" outlineLevel="1" x14ac:dyDescent="0.2">
      <c r="A219" s="168">
        <v>35</v>
      </c>
      <c r="B219" s="169" t="s">
        <v>354</v>
      </c>
      <c r="C219" s="184" t="s">
        <v>355</v>
      </c>
      <c r="D219" s="170" t="s">
        <v>115</v>
      </c>
      <c r="E219" s="171">
        <v>2.56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21</v>
      </c>
      <c r="M219" s="173">
        <f>G219*(1+L219/100)</f>
        <v>0</v>
      </c>
      <c r="N219" s="171">
        <v>1.3699999999999999E-3</v>
      </c>
      <c r="O219" s="171">
        <f>ROUND(E219*N219,2)</f>
        <v>0</v>
      </c>
      <c r="P219" s="171">
        <v>4.1000000000000002E-2</v>
      </c>
      <c r="Q219" s="171">
        <f>ROUND(E219*P219,2)</f>
        <v>0.1</v>
      </c>
      <c r="R219" s="173" t="s">
        <v>174</v>
      </c>
      <c r="S219" s="173" t="s">
        <v>117</v>
      </c>
      <c r="T219" s="174" t="s">
        <v>117</v>
      </c>
      <c r="U219" s="157">
        <v>0.51600000000000001</v>
      </c>
      <c r="V219" s="157">
        <f>ROUND(E219*U219,2)</f>
        <v>1.32</v>
      </c>
      <c r="W219" s="157"/>
      <c r="X219" s="157" t="s">
        <v>118</v>
      </c>
      <c r="Y219" s="157" t="s">
        <v>119</v>
      </c>
      <c r="Z219" s="147"/>
      <c r="AA219" s="147"/>
      <c r="AB219" s="147"/>
      <c r="AC219" s="147"/>
      <c r="AD219" s="147"/>
      <c r="AE219" s="147"/>
      <c r="AF219" s="147"/>
      <c r="AG219" s="147" t="s">
        <v>120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185" t="s">
        <v>356</v>
      </c>
      <c r="D220" s="158"/>
      <c r="E220" s="159">
        <v>2.56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124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33.75" outlineLevel="1" x14ac:dyDescent="0.2">
      <c r="A221" s="168">
        <v>36</v>
      </c>
      <c r="B221" s="169" t="s">
        <v>357</v>
      </c>
      <c r="C221" s="184" t="s">
        <v>358</v>
      </c>
      <c r="D221" s="170" t="s">
        <v>115</v>
      </c>
      <c r="E221" s="171">
        <v>1.52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21</v>
      </c>
      <c r="M221" s="173">
        <f>G221*(1+L221/100)</f>
        <v>0</v>
      </c>
      <c r="N221" s="171">
        <v>1.17E-3</v>
      </c>
      <c r="O221" s="171">
        <f>ROUND(E221*N221,2)</f>
        <v>0</v>
      </c>
      <c r="P221" s="171">
        <v>7.5999999999999998E-2</v>
      </c>
      <c r="Q221" s="171">
        <f>ROUND(E221*P221,2)</f>
        <v>0.12</v>
      </c>
      <c r="R221" s="173" t="s">
        <v>174</v>
      </c>
      <c r="S221" s="173" t="s">
        <v>117</v>
      </c>
      <c r="T221" s="174" t="s">
        <v>117</v>
      </c>
      <c r="U221" s="157">
        <v>0.93899999999999995</v>
      </c>
      <c r="V221" s="157">
        <f>ROUND(E221*U221,2)</f>
        <v>1.43</v>
      </c>
      <c r="W221" s="157"/>
      <c r="X221" s="157" t="s">
        <v>118</v>
      </c>
      <c r="Y221" s="157" t="s">
        <v>119</v>
      </c>
      <c r="Z221" s="147"/>
      <c r="AA221" s="147"/>
      <c r="AB221" s="147"/>
      <c r="AC221" s="147"/>
      <c r="AD221" s="147"/>
      <c r="AE221" s="147"/>
      <c r="AF221" s="147"/>
      <c r="AG221" s="147" t="s">
        <v>120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185" t="s">
        <v>359</v>
      </c>
      <c r="D222" s="158"/>
      <c r="E222" s="159">
        <v>1.52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124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68">
        <v>37</v>
      </c>
      <c r="B223" s="169" t="s">
        <v>360</v>
      </c>
      <c r="C223" s="184" t="s">
        <v>361</v>
      </c>
      <c r="D223" s="170" t="s">
        <v>127</v>
      </c>
      <c r="E223" s="171">
        <v>8.5500000000000007</v>
      </c>
      <c r="F223" s="172"/>
      <c r="G223" s="173">
        <f>ROUND(E223*F223,2)</f>
        <v>0</v>
      </c>
      <c r="H223" s="172"/>
      <c r="I223" s="173">
        <f>ROUND(E223*H223,2)</f>
        <v>0</v>
      </c>
      <c r="J223" s="172"/>
      <c r="K223" s="173">
        <f>ROUND(E223*J223,2)</f>
        <v>0</v>
      </c>
      <c r="L223" s="173">
        <v>21</v>
      </c>
      <c r="M223" s="173">
        <f>G223*(1+L223/100)</f>
        <v>0</v>
      </c>
      <c r="N223" s="171">
        <v>0</v>
      </c>
      <c r="O223" s="171">
        <f>ROUND(E223*N223,2)</f>
        <v>0</v>
      </c>
      <c r="P223" s="171">
        <v>1.1129999999999999E-2</v>
      </c>
      <c r="Q223" s="171">
        <f>ROUND(E223*P223,2)</f>
        <v>0.1</v>
      </c>
      <c r="R223" s="173" t="s">
        <v>174</v>
      </c>
      <c r="S223" s="173" t="s">
        <v>117</v>
      </c>
      <c r="T223" s="174" t="s">
        <v>117</v>
      </c>
      <c r="U223" s="157">
        <v>8.3000000000000004E-2</v>
      </c>
      <c r="V223" s="157">
        <f>ROUND(E223*U223,2)</f>
        <v>0.71</v>
      </c>
      <c r="W223" s="157"/>
      <c r="X223" s="157" t="s">
        <v>118</v>
      </c>
      <c r="Y223" s="157" t="s">
        <v>119</v>
      </c>
      <c r="Z223" s="147"/>
      <c r="AA223" s="147"/>
      <c r="AB223" s="147"/>
      <c r="AC223" s="147"/>
      <c r="AD223" s="147"/>
      <c r="AE223" s="147"/>
      <c r="AF223" s="147"/>
      <c r="AG223" s="147" t="s">
        <v>120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85" t="s">
        <v>362</v>
      </c>
      <c r="D224" s="158"/>
      <c r="E224" s="159">
        <v>6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124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85" t="s">
        <v>363</v>
      </c>
      <c r="D225" s="158"/>
      <c r="E225" s="159">
        <v>2.5499999999999998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124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68">
        <v>38</v>
      </c>
      <c r="B226" s="169" t="s">
        <v>364</v>
      </c>
      <c r="C226" s="184" t="s">
        <v>480</v>
      </c>
      <c r="D226" s="170" t="s">
        <v>115</v>
      </c>
      <c r="E226" s="171">
        <v>3.46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21</v>
      </c>
      <c r="M226" s="173">
        <f>G226*(1+L226/100)</f>
        <v>0</v>
      </c>
      <c r="N226" s="171">
        <v>0</v>
      </c>
      <c r="O226" s="171">
        <f>ROUND(E226*N226,2)</f>
        <v>0</v>
      </c>
      <c r="P226" s="171">
        <v>0.01</v>
      </c>
      <c r="Q226" s="171">
        <f>ROUND(E226*P226,2)</f>
        <v>0.03</v>
      </c>
      <c r="R226" s="173" t="s">
        <v>365</v>
      </c>
      <c r="S226" s="173" t="s">
        <v>117</v>
      </c>
      <c r="T226" s="174" t="s">
        <v>117</v>
      </c>
      <c r="U226" s="157">
        <v>0.2</v>
      </c>
      <c r="V226" s="157">
        <f>ROUND(E226*U226,2)</f>
        <v>0.69</v>
      </c>
      <c r="W226" s="157"/>
      <c r="X226" s="157" t="s">
        <v>118</v>
      </c>
      <c r="Y226" s="157" t="s">
        <v>119</v>
      </c>
      <c r="Z226" s="147"/>
      <c r="AA226" s="147"/>
      <c r="AB226" s="147"/>
      <c r="AC226" s="147"/>
      <c r="AD226" s="147"/>
      <c r="AE226" s="147"/>
      <c r="AF226" s="147"/>
      <c r="AG226" s="147" t="s">
        <v>120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85" t="s">
        <v>353</v>
      </c>
      <c r="D227" s="158"/>
      <c r="E227" s="159">
        <v>0.9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124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85" t="s">
        <v>356</v>
      </c>
      <c r="D228" s="158"/>
      <c r="E228" s="159">
        <v>2.56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124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68">
        <v>39</v>
      </c>
      <c r="B229" s="169" t="s">
        <v>366</v>
      </c>
      <c r="C229" s="184" t="s">
        <v>367</v>
      </c>
      <c r="D229" s="170" t="s">
        <v>115</v>
      </c>
      <c r="E229" s="171">
        <v>14.731999999999999</v>
      </c>
      <c r="F229" s="172"/>
      <c r="G229" s="173">
        <f>ROUND(E229*F229,2)</f>
        <v>0</v>
      </c>
      <c r="H229" s="172"/>
      <c r="I229" s="173">
        <f>ROUND(E229*H229,2)</f>
        <v>0</v>
      </c>
      <c r="J229" s="172"/>
      <c r="K229" s="173">
        <f>ROUND(E229*J229,2)</f>
        <v>0</v>
      </c>
      <c r="L229" s="173">
        <v>21</v>
      </c>
      <c r="M229" s="173">
        <f>G229*(1+L229/100)</f>
        <v>0</v>
      </c>
      <c r="N229" s="171">
        <v>1E-3</v>
      </c>
      <c r="O229" s="171">
        <f>ROUND(E229*N229,2)</f>
        <v>0.01</v>
      </c>
      <c r="P229" s="171">
        <v>0.36</v>
      </c>
      <c r="Q229" s="171">
        <f>ROUND(E229*P229,2)</f>
        <v>5.3</v>
      </c>
      <c r="R229" s="173" t="s">
        <v>167</v>
      </c>
      <c r="S229" s="173" t="s">
        <v>117</v>
      </c>
      <c r="T229" s="174" t="s">
        <v>117</v>
      </c>
      <c r="U229" s="157">
        <v>2.0106000000000002</v>
      </c>
      <c r="V229" s="157">
        <f>ROUND(E229*U229,2)</f>
        <v>29.62</v>
      </c>
      <c r="W229" s="157"/>
      <c r="X229" s="157" t="s">
        <v>168</v>
      </c>
      <c r="Y229" s="157" t="s">
        <v>119</v>
      </c>
      <c r="Z229" s="147"/>
      <c r="AA229" s="147"/>
      <c r="AB229" s="147"/>
      <c r="AC229" s="147"/>
      <c r="AD229" s="147"/>
      <c r="AE229" s="147"/>
      <c r="AF229" s="147"/>
      <c r="AG229" s="147" t="s">
        <v>169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252" t="s">
        <v>368</v>
      </c>
      <c r="D230" s="253"/>
      <c r="E230" s="253"/>
      <c r="F230" s="253"/>
      <c r="G230" s="253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122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185" t="s">
        <v>202</v>
      </c>
      <c r="D231" s="158"/>
      <c r="E231" s="159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124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5" t="s">
        <v>369</v>
      </c>
      <c r="D232" s="158"/>
      <c r="E232" s="159">
        <v>2.0720000000000001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124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85" t="s">
        <v>228</v>
      </c>
      <c r="D233" s="158"/>
      <c r="E233" s="159"/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124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85" t="s">
        <v>370</v>
      </c>
      <c r="D234" s="158"/>
      <c r="E234" s="159">
        <v>9.3000000000000007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124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85" t="s">
        <v>371</v>
      </c>
      <c r="D235" s="158"/>
      <c r="E235" s="159">
        <v>3.36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124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68">
        <v>40</v>
      </c>
      <c r="B236" s="169" t="s">
        <v>372</v>
      </c>
      <c r="C236" s="184" t="s">
        <v>373</v>
      </c>
      <c r="D236" s="170" t="s">
        <v>374</v>
      </c>
      <c r="E236" s="171">
        <v>20</v>
      </c>
      <c r="F236" s="172"/>
      <c r="G236" s="173">
        <f>ROUND(E236*F236,2)</f>
        <v>0</v>
      </c>
      <c r="H236" s="172"/>
      <c r="I236" s="173">
        <f>ROUND(E236*H236,2)</f>
        <v>0</v>
      </c>
      <c r="J236" s="172"/>
      <c r="K236" s="173">
        <f>ROUND(E236*J236,2)</f>
        <v>0</v>
      </c>
      <c r="L236" s="173">
        <v>21</v>
      </c>
      <c r="M236" s="173">
        <f>G236*(1+L236/100)</f>
        <v>0</v>
      </c>
      <c r="N236" s="171">
        <v>0</v>
      </c>
      <c r="O236" s="171">
        <f>ROUND(E236*N236,2)</f>
        <v>0</v>
      </c>
      <c r="P236" s="171">
        <v>0</v>
      </c>
      <c r="Q236" s="171">
        <f>ROUND(E236*P236,2)</f>
        <v>0</v>
      </c>
      <c r="R236" s="173" t="s">
        <v>375</v>
      </c>
      <c r="S236" s="173" t="s">
        <v>117</v>
      </c>
      <c r="T236" s="174" t="s">
        <v>162</v>
      </c>
      <c r="U236" s="157">
        <v>1</v>
      </c>
      <c r="V236" s="157">
        <f>ROUND(E236*U236,2)</f>
        <v>20</v>
      </c>
      <c r="W236" s="157"/>
      <c r="X236" s="157" t="s">
        <v>376</v>
      </c>
      <c r="Y236" s="157" t="s">
        <v>119</v>
      </c>
      <c r="Z236" s="147"/>
      <c r="AA236" s="147"/>
      <c r="AB236" s="147"/>
      <c r="AC236" s="147"/>
      <c r="AD236" s="147"/>
      <c r="AE236" s="147"/>
      <c r="AF236" s="147"/>
      <c r="AG236" s="147" t="s">
        <v>377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185" t="s">
        <v>378</v>
      </c>
      <c r="D237" s="158"/>
      <c r="E237" s="159">
        <v>16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124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5" t="s">
        <v>379</v>
      </c>
      <c r="D238" s="158"/>
      <c r="E238" s="159">
        <v>4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124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x14ac:dyDescent="0.2">
      <c r="A239" s="161" t="s">
        <v>111</v>
      </c>
      <c r="B239" s="162" t="s">
        <v>69</v>
      </c>
      <c r="C239" s="183" t="s">
        <v>70</v>
      </c>
      <c r="D239" s="163"/>
      <c r="E239" s="164"/>
      <c r="F239" s="165"/>
      <c r="G239" s="165">
        <f>SUMIF(AG240:AG241,"&lt;&gt;NOR",G240:G241)</f>
        <v>0</v>
      </c>
      <c r="H239" s="165"/>
      <c r="I239" s="165">
        <f>SUM(I240:I241)</f>
        <v>0</v>
      </c>
      <c r="J239" s="165"/>
      <c r="K239" s="165">
        <f>SUM(K240:K241)</f>
        <v>0</v>
      </c>
      <c r="L239" s="165"/>
      <c r="M239" s="165">
        <f>SUM(M240:M241)</f>
        <v>0</v>
      </c>
      <c r="N239" s="164"/>
      <c r="O239" s="164">
        <f>SUM(O240:O241)</f>
        <v>0</v>
      </c>
      <c r="P239" s="164"/>
      <c r="Q239" s="164">
        <f>SUM(Q240:Q241)</f>
        <v>0</v>
      </c>
      <c r="R239" s="165"/>
      <c r="S239" s="165"/>
      <c r="T239" s="166"/>
      <c r="U239" s="160"/>
      <c r="V239" s="160">
        <f>SUM(V240:V241)</f>
        <v>8</v>
      </c>
      <c r="W239" s="160"/>
      <c r="X239" s="160"/>
      <c r="Y239" s="160"/>
      <c r="AG239" t="s">
        <v>112</v>
      </c>
    </row>
    <row r="240" spans="1:60" outlineLevel="1" x14ac:dyDescent="0.2">
      <c r="A240" s="168">
        <v>41</v>
      </c>
      <c r="B240" s="169" t="s">
        <v>372</v>
      </c>
      <c r="C240" s="184" t="s">
        <v>373</v>
      </c>
      <c r="D240" s="170" t="s">
        <v>374</v>
      </c>
      <c r="E240" s="171">
        <v>8</v>
      </c>
      <c r="F240" s="172"/>
      <c r="G240" s="173">
        <f>ROUND(E240*F240,2)</f>
        <v>0</v>
      </c>
      <c r="H240" s="172"/>
      <c r="I240" s="173">
        <f>ROUND(E240*H240,2)</f>
        <v>0</v>
      </c>
      <c r="J240" s="172"/>
      <c r="K240" s="173">
        <f>ROUND(E240*J240,2)</f>
        <v>0</v>
      </c>
      <c r="L240" s="173">
        <v>21</v>
      </c>
      <c r="M240" s="173">
        <f>G240*(1+L240/100)</f>
        <v>0</v>
      </c>
      <c r="N240" s="171">
        <v>0</v>
      </c>
      <c r="O240" s="171">
        <f>ROUND(E240*N240,2)</f>
        <v>0</v>
      </c>
      <c r="P240" s="171">
        <v>0</v>
      </c>
      <c r="Q240" s="171">
        <f>ROUND(E240*P240,2)</f>
        <v>0</v>
      </c>
      <c r="R240" s="173" t="s">
        <v>375</v>
      </c>
      <c r="S240" s="173" t="s">
        <v>117</v>
      </c>
      <c r="T240" s="174" t="s">
        <v>162</v>
      </c>
      <c r="U240" s="157">
        <v>1</v>
      </c>
      <c r="V240" s="157">
        <f>ROUND(E240*U240,2)</f>
        <v>8</v>
      </c>
      <c r="W240" s="157"/>
      <c r="X240" s="157" t="s">
        <v>376</v>
      </c>
      <c r="Y240" s="157" t="s">
        <v>119</v>
      </c>
      <c r="Z240" s="147"/>
      <c r="AA240" s="147"/>
      <c r="AB240" s="147"/>
      <c r="AC240" s="147"/>
      <c r="AD240" s="147"/>
      <c r="AE240" s="147"/>
      <c r="AF240" s="147"/>
      <c r="AG240" s="147" t="s">
        <v>377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2" x14ac:dyDescent="0.2">
      <c r="A241" s="154"/>
      <c r="B241" s="155"/>
      <c r="C241" s="185" t="s">
        <v>380</v>
      </c>
      <c r="D241" s="158"/>
      <c r="E241" s="159">
        <v>8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124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x14ac:dyDescent="0.2">
      <c r="A242" s="161" t="s">
        <v>111</v>
      </c>
      <c r="B242" s="162" t="s">
        <v>71</v>
      </c>
      <c r="C242" s="183" t="s">
        <v>72</v>
      </c>
      <c r="D242" s="163"/>
      <c r="E242" s="164"/>
      <c r="F242" s="165"/>
      <c r="G242" s="165">
        <f>SUMIF(AG243:AG246,"&lt;&gt;NOR",G243:G246)</f>
        <v>0</v>
      </c>
      <c r="H242" s="165"/>
      <c r="I242" s="165">
        <f>SUM(I243:I246)</f>
        <v>0</v>
      </c>
      <c r="J242" s="165"/>
      <c r="K242" s="165">
        <f>SUM(K243:K246)</f>
        <v>0</v>
      </c>
      <c r="L242" s="165"/>
      <c r="M242" s="165">
        <f>SUM(M243:M246)</f>
        <v>0</v>
      </c>
      <c r="N242" s="164"/>
      <c r="O242" s="164">
        <f>SUM(O243:O246)</f>
        <v>0</v>
      </c>
      <c r="P242" s="164"/>
      <c r="Q242" s="164">
        <f>SUM(Q243:Q246)</f>
        <v>0.31</v>
      </c>
      <c r="R242" s="165"/>
      <c r="S242" s="165"/>
      <c r="T242" s="166"/>
      <c r="U242" s="160"/>
      <c r="V242" s="160">
        <f>SUM(V243:V246)</f>
        <v>2.8</v>
      </c>
      <c r="W242" s="160"/>
      <c r="X242" s="160"/>
      <c r="Y242" s="160"/>
      <c r="AG242" t="s">
        <v>112</v>
      </c>
    </row>
    <row r="243" spans="1:60" outlineLevel="1" x14ac:dyDescent="0.2">
      <c r="A243" s="176">
        <v>42</v>
      </c>
      <c r="B243" s="177" t="s">
        <v>381</v>
      </c>
      <c r="C243" s="186" t="s">
        <v>382</v>
      </c>
      <c r="D243" s="178" t="s">
        <v>383</v>
      </c>
      <c r="E243" s="179">
        <v>1</v>
      </c>
      <c r="F243" s="180"/>
      <c r="G243" s="181">
        <f>ROUND(E243*F243,2)</f>
        <v>0</v>
      </c>
      <c r="H243" s="180"/>
      <c r="I243" s="181">
        <f>ROUND(E243*H243,2)</f>
        <v>0</v>
      </c>
      <c r="J243" s="180"/>
      <c r="K243" s="181">
        <f>ROUND(E243*J243,2)</f>
        <v>0</v>
      </c>
      <c r="L243" s="181">
        <v>21</v>
      </c>
      <c r="M243" s="181">
        <f>G243*(1+L243/100)</f>
        <v>0</v>
      </c>
      <c r="N243" s="179">
        <v>0</v>
      </c>
      <c r="O243" s="179">
        <f>ROUND(E243*N243,2)</f>
        <v>0</v>
      </c>
      <c r="P243" s="179">
        <v>1.9460000000000002E-2</v>
      </c>
      <c r="Q243" s="179">
        <f>ROUND(E243*P243,2)</f>
        <v>0.02</v>
      </c>
      <c r="R243" s="181" t="s">
        <v>384</v>
      </c>
      <c r="S243" s="181" t="s">
        <v>117</v>
      </c>
      <c r="T243" s="182" t="s">
        <v>117</v>
      </c>
      <c r="U243" s="157">
        <v>0.38200000000000001</v>
      </c>
      <c r="V243" s="157">
        <f>ROUND(E243*U243,2)</f>
        <v>0.38</v>
      </c>
      <c r="W243" s="157"/>
      <c r="X243" s="157" t="s">
        <v>118</v>
      </c>
      <c r="Y243" s="157" t="s">
        <v>119</v>
      </c>
      <c r="Z243" s="147"/>
      <c r="AA243" s="147"/>
      <c r="AB243" s="147"/>
      <c r="AC243" s="147"/>
      <c r="AD243" s="147"/>
      <c r="AE243" s="147"/>
      <c r="AF243" s="147"/>
      <c r="AG243" s="147" t="s">
        <v>120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6">
        <v>43</v>
      </c>
      <c r="B244" s="177" t="s">
        <v>385</v>
      </c>
      <c r="C244" s="186" t="s">
        <v>386</v>
      </c>
      <c r="D244" s="178" t="s">
        <v>383</v>
      </c>
      <c r="E244" s="179">
        <v>1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21</v>
      </c>
      <c r="M244" s="181">
        <f>G244*(1+L244/100)</f>
        <v>0</v>
      </c>
      <c r="N244" s="179">
        <v>0</v>
      </c>
      <c r="O244" s="179">
        <f>ROUND(E244*N244,2)</f>
        <v>0</v>
      </c>
      <c r="P244" s="179">
        <v>0.125</v>
      </c>
      <c r="Q244" s="179">
        <f>ROUND(E244*P244,2)</f>
        <v>0.13</v>
      </c>
      <c r="R244" s="181" t="s">
        <v>384</v>
      </c>
      <c r="S244" s="181" t="s">
        <v>117</v>
      </c>
      <c r="T244" s="182" t="s">
        <v>117</v>
      </c>
      <c r="U244" s="157">
        <v>1.1499999999999999</v>
      </c>
      <c r="V244" s="157">
        <f>ROUND(E244*U244,2)</f>
        <v>1.1499999999999999</v>
      </c>
      <c r="W244" s="157"/>
      <c r="X244" s="157" t="s">
        <v>118</v>
      </c>
      <c r="Y244" s="157" t="s">
        <v>119</v>
      </c>
      <c r="Z244" s="147"/>
      <c r="AA244" s="147"/>
      <c r="AB244" s="147"/>
      <c r="AC244" s="147"/>
      <c r="AD244" s="147"/>
      <c r="AE244" s="147"/>
      <c r="AF244" s="147"/>
      <c r="AG244" s="147" t="s">
        <v>120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6">
        <v>44</v>
      </c>
      <c r="B245" s="177" t="s">
        <v>387</v>
      </c>
      <c r="C245" s="186" t="s">
        <v>388</v>
      </c>
      <c r="D245" s="178" t="s">
        <v>383</v>
      </c>
      <c r="E245" s="179">
        <v>1</v>
      </c>
      <c r="F245" s="180"/>
      <c r="G245" s="181">
        <f>ROUND(E245*F245,2)</f>
        <v>0</v>
      </c>
      <c r="H245" s="180"/>
      <c r="I245" s="181">
        <f>ROUND(E245*H245,2)</f>
        <v>0</v>
      </c>
      <c r="J245" s="180"/>
      <c r="K245" s="181">
        <f>ROUND(E245*J245,2)</f>
        <v>0</v>
      </c>
      <c r="L245" s="181">
        <v>21</v>
      </c>
      <c r="M245" s="181">
        <f>G245*(1+L245/100)</f>
        <v>0</v>
      </c>
      <c r="N245" s="179">
        <v>0</v>
      </c>
      <c r="O245" s="179">
        <f>ROUND(E245*N245,2)</f>
        <v>0</v>
      </c>
      <c r="P245" s="179">
        <v>0.155</v>
      </c>
      <c r="Q245" s="179">
        <f>ROUND(E245*P245,2)</f>
        <v>0.16</v>
      </c>
      <c r="R245" s="181" t="s">
        <v>384</v>
      </c>
      <c r="S245" s="181" t="s">
        <v>117</v>
      </c>
      <c r="T245" s="182" t="s">
        <v>117</v>
      </c>
      <c r="U245" s="157">
        <v>0.83699999999999997</v>
      </c>
      <c r="V245" s="157">
        <f>ROUND(E245*U245,2)</f>
        <v>0.84</v>
      </c>
      <c r="W245" s="157"/>
      <c r="X245" s="157" t="s">
        <v>118</v>
      </c>
      <c r="Y245" s="157" t="s">
        <v>119</v>
      </c>
      <c r="Z245" s="147"/>
      <c r="AA245" s="147"/>
      <c r="AB245" s="147"/>
      <c r="AC245" s="147"/>
      <c r="AD245" s="147"/>
      <c r="AE245" s="147"/>
      <c r="AF245" s="147"/>
      <c r="AG245" s="147" t="s">
        <v>120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6">
        <v>45</v>
      </c>
      <c r="B246" s="177" t="s">
        <v>389</v>
      </c>
      <c r="C246" s="186" t="s">
        <v>390</v>
      </c>
      <c r="D246" s="178" t="s">
        <v>383</v>
      </c>
      <c r="E246" s="179">
        <v>2</v>
      </c>
      <c r="F246" s="180"/>
      <c r="G246" s="181">
        <f>ROUND(E246*F246,2)</f>
        <v>0</v>
      </c>
      <c r="H246" s="180"/>
      <c r="I246" s="181">
        <f>ROUND(E246*H246,2)</f>
        <v>0</v>
      </c>
      <c r="J246" s="180"/>
      <c r="K246" s="181">
        <f>ROUND(E246*J246,2)</f>
        <v>0</v>
      </c>
      <c r="L246" s="181">
        <v>21</v>
      </c>
      <c r="M246" s="181">
        <f>G246*(1+L246/100)</f>
        <v>0</v>
      </c>
      <c r="N246" s="179">
        <v>0</v>
      </c>
      <c r="O246" s="179">
        <f>ROUND(E246*N246,2)</f>
        <v>0</v>
      </c>
      <c r="P246" s="179">
        <v>1.56E-3</v>
      </c>
      <c r="Q246" s="179">
        <f>ROUND(E246*P246,2)</f>
        <v>0</v>
      </c>
      <c r="R246" s="181" t="s">
        <v>384</v>
      </c>
      <c r="S246" s="181" t="s">
        <v>117</v>
      </c>
      <c r="T246" s="182" t="s">
        <v>117</v>
      </c>
      <c r="U246" s="157">
        <v>0.217</v>
      </c>
      <c r="V246" s="157">
        <f>ROUND(E246*U246,2)</f>
        <v>0.43</v>
      </c>
      <c r="W246" s="157"/>
      <c r="X246" s="157" t="s">
        <v>118</v>
      </c>
      <c r="Y246" s="157" t="s">
        <v>119</v>
      </c>
      <c r="Z246" s="147"/>
      <c r="AA246" s="147"/>
      <c r="AB246" s="147"/>
      <c r="AC246" s="147"/>
      <c r="AD246" s="147"/>
      <c r="AE246" s="147"/>
      <c r="AF246" s="147"/>
      <c r="AG246" s="147" t="s">
        <v>120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x14ac:dyDescent="0.2">
      <c r="A247" s="161" t="s">
        <v>111</v>
      </c>
      <c r="B247" s="162" t="s">
        <v>73</v>
      </c>
      <c r="C247" s="183" t="s">
        <v>74</v>
      </c>
      <c r="D247" s="163"/>
      <c r="E247" s="164"/>
      <c r="F247" s="165"/>
      <c r="G247" s="165">
        <f>SUMIF(AG248:AG271,"&lt;&gt;NOR",G248:G271)</f>
        <v>0</v>
      </c>
      <c r="H247" s="165"/>
      <c r="I247" s="165">
        <f>SUM(I248:I271)</f>
        <v>0</v>
      </c>
      <c r="J247" s="165"/>
      <c r="K247" s="165">
        <f>SUM(K248:K271)</f>
        <v>0</v>
      </c>
      <c r="L247" s="165"/>
      <c r="M247" s="165">
        <f>SUM(M248:M271)</f>
        <v>0</v>
      </c>
      <c r="N247" s="164"/>
      <c r="O247" s="164">
        <f>SUM(O248:O271)</f>
        <v>7.0000000000000007E-2</v>
      </c>
      <c r="P247" s="164"/>
      <c r="Q247" s="164">
        <f>SUM(Q248:Q271)</f>
        <v>19.98</v>
      </c>
      <c r="R247" s="165"/>
      <c r="S247" s="165"/>
      <c r="T247" s="166"/>
      <c r="U247" s="160"/>
      <c r="V247" s="160">
        <f>SUM(V248:V271)</f>
        <v>117.99</v>
      </c>
      <c r="W247" s="160"/>
      <c r="X247" s="160"/>
      <c r="Y247" s="160"/>
      <c r="AG247" t="s">
        <v>112</v>
      </c>
    </row>
    <row r="248" spans="1:60" outlineLevel="1" x14ac:dyDescent="0.2">
      <c r="A248" s="168">
        <v>46</v>
      </c>
      <c r="B248" s="169" t="s">
        <v>391</v>
      </c>
      <c r="C248" s="184" t="s">
        <v>392</v>
      </c>
      <c r="D248" s="170" t="s">
        <v>115</v>
      </c>
      <c r="E248" s="171">
        <v>10.66</v>
      </c>
      <c r="F248" s="172"/>
      <c r="G248" s="173">
        <f>ROUND(E248*F248,2)</f>
        <v>0</v>
      </c>
      <c r="H248" s="172"/>
      <c r="I248" s="173">
        <f>ROUND(E248*H248,2)</f>
        <v>0</v>
      </c>
      <c r="J248" s="172"/>
      <c r="K248" s="173">
        <f>ROUND(E248*J248,2)</f>
        <v>0</v>
      </c>
      <c r="L248" s="173">
        <v>21</v>
      </c>
      <c r="M248" s="173">
        <f>G248*(1+L248/100)</f>
        <v>0</v>
      </c>
      <c r="N248" s="171">
        <v>1.6000000000000001E-4</v>
      </c>
      <c r="O248" s="171">
        <f>ROUND(E248*N248,2)</f>
        <v>0</v>
      </c>
      <c r="P248" s="171">
        <v>2.1999999999999999E-2</v>
      </c>
      <c r="Q248" s="171">
        <f>ROUND(E248*P248,2)</f>
        <v>0.23</v>
      </c>
      <c r="R248" s="173" t="s">
        <v>393</v>
      </c>
      <c r="S248" s="173" t="s">
        <v>117</v>
      </c>
      <c r="T248" s="174" t="s">
        <v>117</v>
      </c>
      <c r="U248" s="157">
        <v>0.114</v>
      </c>
      <c r="V248" s="157">
        <f>ROUND(E248*U248,2)</f>
        <v>1.22</v>
      </c>
      <c r="W248" s="157"/>
      <c r="X248" s="157" t="s">
        <v>118</v>
      </c>
      <c r="Y248" s="157" t="s">
        <v>119</v>
      </c>
      <c r="Z248" s="147"/>
      <c r="AA248" s="147"/>
      <c r="AB248" s="147"/>
      <c r="AC248" s="147"/>
      <c r="AD248" s="147"/>
      <c r="AE248" s="147"/>
      <c r="AF248" s="147"/>
      <c r="AG248" s="147" t="s">
        <v>120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185" t="s">
        <v>394</v>
      </c>
      <c r="D249" s="158"/>
      <c r="E249" s="159">
        <v>9.94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124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85" t="s">
        <v>395</v>
      </c>
      <c r="D250" s="158"/>
      <c r="E250" s="159">
        <v>0.72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124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6">
        <v>47</v>
      </c>
      <c r="B251" s="177" t="s">
        <v>396</v>
      </c>
      <c r="C251" s="186" t="s">
        <v>397</v>
      </c>
      <c r="D251" s="178" t="s">
        <v>115</v>
      </c>
      <c r="E251" s="179">
        <v>10.66</v>
      </c>
      <c r="F251" s="180"/>
      <c r="G251" s="181">
        <f>ROUND(E251*F251,2)</f>
        <v>0</v>
      </c>
      <c r="H251" s="180"/>
      <c r="I251" s="181">
        <f>ROUND(E251*H251,2)</f>
        <v>0</v>
      </c>
      <c r="J251" s="180"/>
      <c r="K251" s="181">
        <f>ROUND(E251*J251,2)</f>
        <v>0</v>
      </c>
      <c r="L251" s="181">
        <v>21</v>
      </c>
      <c r="M251" s="181">
        <f>G251*(1+L251/100)</f>
        <v>0</v>
      </c>
      <c r="N251" s="179">
        <v>1.6000000000000001E-4</v>
      </c>
      <c r="O251" s="179">
        <f>ROUND(E251*N251,2)</f>
        <v>0</v>
      </c>
      <c r="P251" s="179">
        <v>1.4E-2</v>
      </c>
      <c r="Q251" s="179">
        <f>ROUND(E251*P251,2)</f>
        <v>0.15</v>
      </c>
      <c r="R251" s="181" t="s">
        <v>393</v>
      </c>
      <c r="S251" s="181" t="s">
        <v>117</v>
      </c>
      <c r="T251" s="182" t="s">
        <v>117</v>
      </c>
      <c r="U251" s="157">
        <v>0.10199999999999999</v>
      </c>
      <c r="V251" s="157">
        <f>ROUND(E251*U251,2)</f>
        <v>1.0900000000000001</v>
      </c>
      <c r="W251" s="157"/>
      <c r="X251" s="157" t="s">
        <v>118</v>
      </c>
      <c r="Y251" s="157" t="s">
        <v>119</v>
      </c>
      <c r="Z251" s="147"/>
      <c r="AA251" s="147"/>
      <c r="AB251" s="147"/>
      <c r="AC251" s="147"/>
      <c r="AD251" s="147"/>
      <c r="AE251" s="147"/>
      <c r="AF251" s="147"/>
      <c r="AG251" s="147" t="s">
        <v>120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68">
        <v>48</v>
      </c>
      <c r="B252" s="169" t="s">
        <v>398</v>
      </c>
      <c r="C252" s="184" t="s">
        <v>399</v>
      </c>
      <c r="D252" s="170" t="s">
        <v>127</v>
      </c>
      <c r="E252" s="171">
        <v>2.5</v>
      </c>
      <c r="F252" s="172"/>
      <c r="G252" s="173">
        <f>ROUND(E252*F252,2)</f>
        <v>0</v>
      </c>
      <c r="H252" s="172"/>
      <c r="I252" s="173">
        <f>ROUND(E252*H252,2)</f>
        <v>0</v>
      </c>
      <c r="J252" s="172"/>
      <c r="K252" s="173">
        <f>ROUND(E252*J252,2)</f>
        <v>0</v>
      </c>
      <c r="L252" s="173">
        <v>21</v>
      </c>
      <c r="M252" s="173">
        <f>G252*(1+L252/100)</f>
        <v>0</v>
      </c>
      <c r="N252" s="171">
        <v>0</v>
      </c>
      <c r="O252" s="171">
        <f>ROUND(E252*N252,2)</f>
        <v>0</v>
      </c>
      <c r="P252" s="171">
        <v>0.2</v>
      </c>
      <c r="Q252" s="171">
        <f>ROUND(E252*P252,2)</f>
        <v>0.5</v>
      </c>
      <c r="R252" s="173" t="s">
        <v>393</v>
      </c>
      <c r="S252" s="173" t="s">
        <v>117</v>
      </c>
      <c r="T252" s="174" t="s">
        <v>117</v>
      </c>
      <c r="U252" s="157">
        <v>0.55300000000000005</v>
      </c>
      <c r="V252" s="157">
        <f>ROUND(E252*U252,2)</f>
        <v>1.38</v>
      </c>
      <c r="W252" s="157"/>
      <c r="X252" s="157" t="s">
        <v>118</v>
      </c>
      <c r="Y252" s="157" t="s">
        <v>119</v>
      </c>
      <c r="Z252" s="147"/>
      <c r="AA252" s="147"/>
      <c r="AB252" s="147"/>
      <c r="AC252" s="147"/>
      <c r="AD252" s="147"/>
      <c r="AE252" s="147"/>
      <c r="AF252" s="147"/>
      <c r="AG252" s="147" t="s">
        <v>120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185" t="s">
        <v>400</v>
      </c>
      <c r="D253" s="158"/>
      <c r="E253" s="159">
        <v>2.5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124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68">
        <v>49</v>
      </c>
      <c r="B254" s="169" t="s">
        <v>401</v>
      </c>
      <c r="C254" s="184" t="s">
        <v>402</v>
      </c>
      <c r="D254" s="170" t="s">
        <v>115</v>
      </c>
      <c r="E254" s="171">
        <v>153.92830000000001</v>
      </c>
      <c r="F254" s="172"/>
      <c r="G254" s="173">
        <f>ROUND(E254*F254,2)</f>
        <v>0</v>
      </c>
      <c r="H254" s="172"/>
      <c r="I254" s="173">
        <f>ROUND(E254*H254,2)</f>
        <v>0</v>
      </c>
      <c r="J254" s="172"/>
      <c r="K254" s="173">
        <f>ROUND(E254*J254,2)</f>
        <v>0</v>
      </c>
      <c r="L254" s="173">
        <v>21</v>
      </c>
      <c r="M254" s="173">
        <f>G254*(1+L254/100)</f>
        <v>0</v>
      </c>
      <c r="N254" s="171">
        <v>0</v>
      </c>
      <c r="O254" s="171">
        <f>ROUND(E254*N254,2)</f>
        <v>0</v>
      </c>
      <c r="P254" s="171">
        <v>1.7999999999999999E-2</v>
      </c>
      <c r="Q254" s="171">
        <f>ROUND(E254*P254,2)</f>
        <v>2.77</v>
      </c>
      <c r="R254" s="173" t="s">
        <v>393</v>
      </c>
      <c r="S254" s="173" t="s">
        <v>117</v>
      </c>
      <c r="T254" s="174" t="s">
        <v>117</v>
      </c>
      <c r="U254" s="157">
        <v>0.19500000000000001</v>
      </c>
      <c r="V254" s="157">
        <f>ROUND(E254*U254,2)</f>
        <v>30.02</v>
      </c>
      <c r="W254" s="157"/>
      <c r="X254" s="157" t="s">
        <v>118</v>
      </c>
      <c r="Y254" s="157" t="s">
        <v>119</v>
      </c>
      <c r="Z254" s="147"/>
      <c r="AA254" s="147"/>
      <c r="AB254" s="147"/>
      <c r="AC254" s="147"/>
      <c r="AD254" s="147"/>
      <c r="AE254" s="147"/>
      <c r="AF254" s="147"/>
      <c r="AG254" s="147" t="s">
        <v>120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85" t="s">
        <v>403</v>
      </c>
      <c r="D255" s="158"/>
      <c r="E255" s="159">
        <v>24.930199999999999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124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33.75" outlineLevel="3" x14ac:dyDescent="0.2">
      <c r="A256" s="154"/>
      <c r="B256" s="155"/>
      <c r="C256" s="185" t="s">
        <v>404</v>
      </c>
      <c r="D256" s="158"/>
      <c r="E256" s="159">
        <v>128.99809999999999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124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68">
        <v>50</v>
      </c>
      <c r="B257" s="169" t="s">
        <v>405</v>
      </c>
      <c r="C257" s="184" t="s">
        <v>406</v>
      </c>
      <c r="D257" s="170" t="s">
        <v>115</v>
      </c>
      <c r="E257" s="171">
        <v>211.97980000000001</v>
      </c>
      <c r="F257" s="172"/>
      <c r="G257" s="173">
        <f>ROUND(E257*F257,2)</f>
        <v>0</v>
      </c>
      <c r="H257" s="172"/>
      <c r="I257" s="173">
        <f>ROUND(E257*H257,2)</f>
        <v>0</v>
      </c>
      <c r="J257" s="172"/>
      <c r="K257" s="173">
        <f>ROUND(E257*J257,2)</f>
        <v>0</v>
      </c>
      <c r="L257" s="173">
        <v>21</v>
      </c>
      <c r="M257" s="173">
        <f>G257*(1+L257/100)</f>
        <v>0</v>
      </c>
      <c r="N257" s="171">
        <v>0</v>
      </c>
      <c r="O257" s="171">
        <f>ROUND(E257*N257,2)</f>
        <v>0</v>
      </c>
      <c r="P257" s="171">
        <v>1.4E-2</v>
      </c>
      <c r="Q257" s="171">
        <f>ROUND(E257*P257,2)</f>
        <v>2.97</v>
      </c>
      <c r="R257" s="173" t="s">
        <v>393</v>
      </c>
      <c r="S257" s="173" t="s">
        <v>117</v>
      </c>
      <c r="T257" s="174" t="s">
        <v>117</v>
      </c>
      <c r="U257" s="157">
        <v>0.08</v>
      </c>
      <c r="V257" s="157">
        <f>ROUND(E257*U257,2)</f>
        <v>16.96</v>
      </c>
      <c r="W257" s="157"/>
      <c r="X257" s="157" t="s">
        <v>118</v>
      </c>
      <c r="Y257" s="157" t="s">
        <v>119</v>
      </c>
      <c r="Z257" s="147"/>
      <c r="AA257" s="147"/>
      <c r="AB257" s="147"/>
      <c r="AC257" s="147"/>
      <c r="AD257" s="147"/>
      <c r="AE257" s="147"/>
      <c r="AF257" s="147"/>
      <c r="AG257" s="147" t="s">
        <v>120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185" t="s">
        <v>407</v>
      </c>
      <c r="D258" s="158"/>
      <c r="E258" s="159">
        <v>25.699000000000002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124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85" t="s">
        <v>408</v>
      </c>
      <c r="D259" s="158"/>
      <c r="E259" s="159">
        <v>2.16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124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33.75" outlineLevel="3" x14ac:dyDescent="0.2">
      <c r="A260" s="154"/>
      <c r="B260" s="155"/>
      <c r="C260" s="185" t="s">
        <v>409</v>
      </c>
      <c r="D260" s="158"/>
      <c r="E260" s="159">
        <v>184.1208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124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68">
        <v>51</v>
      </c>
      <c r="B261" s="169" t="s">
        <v>410</v>
      </c>
      <c r="C261" s="184" t="s">
        <v>411</v>
      </c>
      <c r="D261" s="170" t="s">
        <v>127</v>
      </c>
      <c r="E261" s="171">
        <v>241.6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21</v>
      </c>
      <c r="M261" s="173">
        <f>G261*(1+L261/100)</f>
        <v>0</v>
      </c>
      <c r="N261" s="171">
        <v>1.6000000000000001E-4</v>
      </c>
      <c r="O261" s="171">
        <f>ROUND(E261*N261,2)</f>
        <v>0.04</v>
      </c>
      <c r="P261" s="171">
        <v>8.0000000000000002E-3</v>
      </c>
      <c r="Q261" s="171">
        <f>ROUND(E261*P261,2)</f>
        <v>1.93</v>
      </c>
      <c r="R261" s="173" t="s">
        <v>393</v>
      </c>
      <c r="S261" s="173" t="s">
        <v>117</v>
      </c>
      <c r="T261" s="174" t="s">
        <v>117</v>
      </c>
      <c r="U261" s="157">
        <v>8.5999999999999993E-2</v>
      </c>
      <c r="V261" s="157">
        <f>ROUND(E261*U261,2)</f>
        <v>20.78</v>
      </c>
      <c r="W261" s="157"/>
      <c r="X261" s="157" t="s">
        <v>118</v>
      </c>
      <c r="Y261" s="157" t="s">
        <v>119</v>
      </c>
      <c r="Z261" s="147"/>
      <c r="AA261" s="147"/>
      <c r="AB261" s="147"/>
      <c r="AC261" s="147"/>
      <c r="AD261" s="147"/>
      <c r="AE261" s="147"/>
      <c r="AF261" s="147"/>
      <c r="AG261" s="147" t="s">
        <v>120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">
      <c r="A262" s="154"/>
      <c r="B262" s="155"/>
      <c r="C262" s="185" t="s">
        <v>412</v>
      </c>
      <c r="D262" s="158"/>
      <c r="E262" s="159"/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124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85" t="s">
        <v>413</v>
      </c>
      <c r="D263" s="158"/>
      <c r="E263" s="159">
        <v>216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124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85" t="s">
        <v>414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124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85" t="s">
        <v>415</v>
      </c>
      <c r="D265" s="158"/>
      <c r="E265" s="159">
        <v>25.6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124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68">
        <v>52</v>
      </c>
      <c r="B266" s="169" t="s">
        <v>416</v>
      </c>
      <c r="C266" s="184" t="s">
        <v>417</v>
      </c>
      <c r="D266" s="170" t="s">
        <v>115</v>
      </c>
      <c r="E266" s="171">
        <v>169.0778</v>
      </c>
      <c r="F266" s="172"/>
      <c r="G266" s="173">
        <f>ROUND(E266*F266,2)</f>
        <v>0</v>
      </c>
      <c r="H266" s="172"/>
      <c r="I266" s="173">
        <f>ROUND(E266*H266,2)</f>
        <v>0</v>
      </c>
      <c r="J266" s="172"/>
      <c r="K266" s="173">
        <f>ROUND(E266*J266,2)</f>
        <v>0</v>
      </c>
      <c r="L266" s="173">
        <v>21</v>
      </c>
      <c r="M266" s="173">
        <f>G266*(1+L266/100)</f>
        <v>0</v>
      </c>
      <c r="N266" s="171">
        <v>1.6000000000000001E-4</v>
      </c>
      <c r="O266" s="171">
        <f>ROUND(E266*N266,2)</f>
        <v>0.03</v>
      </c>
      <c r="P266" s="171">
        <v>6.4000000000000001E-2</v>
      </c>
      <c r="Q266" s="171">
        <f>ROUND(E266*P266,2)</f>
        <v>10.82</v>
      </c>
      <c r="R266" s="173" t="s">
        <v>393</v>
      </c>
      <c r="S266" s="173" t="s">
        <v>117</v>
      </c>
      <c r="T266" s="174" t="s">
        <v>117</v>
      </c>
      <c r="U266" s="157">
        <v>0.26600000000000001</v>
      </c>
      <c r="V266" s="157">
        <f>ROUND(E266*U266,2)</f>
        <v>44.97</v>
      </c>
      <c r="W266" s="157"/>
      <c r="X266" s="157" t="s">
        <v>118</v>
      </c>
      <c r="Y266" s="157" t="s">
        <v>119</v>
      </c>
      <c r="Z266" s="147"/>
      <c r="AA266" s="147"/>
      <c r="AB266" s="147"/>
      <c r="AC266" s="147"/>
      <c r="AD266" s="147"/>
      <c r="AE266" s="147"/>
      <c r="AF266" s="147"/>
      <c r="AG266" s="147" t="s">
        <v>120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185" t="s">
        <v>407</v>
      </c>
      <c r="D267" s="158"/>
      <c r="E267" s="159">
        <v>25.699000000000002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124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85" t="s">
        <v>408</v>
      </c>
      <c r="D268" s="158"/>
      <c r="E268" s="159">
        <v>2.16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124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3" x14ac:dyDescent="0.2">
      <c r="A269" s="154"/>
      <c r="B269" s="155"/>
      <c r="C269" s="185" t="s">
        <v>418</v>
      </c>
      <c r="D269" s="158"/>
      <c r="E269" s="159">
        <v>141.21879999999999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124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68">
        <v>53</v>
      </c>
      <c r="B270" s="169" t="s">
        <v>419</v>
      </c>
      <c r="C270" s="184" t="s">
        <v>420</v>
      </c>
      <c r="D270" s="170" t="s">
        <v>115</v>
      </c>
      <c r="E270" s="171">
        <v>17.416</v>
      </c>
      <c r="F270" s="172"/>
      <c r="G270" s="173">
        <f>ROUND(E270*F270,2)</f>
        <v>0</v>
      </c>
      <c r="H270" s="172"/>
      <c r="I270" s="173">
        <f>ROUND(E270*H270,2)</f>
        <v>0</v>
      </c>
      <c r="J270" s="172"/>
      <c r="K270" s="173">
        <f>ROUND(E270*J270,2)</f>
        <v>0</v>
      </c>
      <c r="L270" s="173">
        <v>21</v>
      </c>
      <c r="M270" s="173">
        <f>G270*(1+L270/100)</f>
        <v>0</v>
      </c>
      <c r="N270" s="171">
        <v>0</v>
      </c>
      <c r="O270" s="171">
        <f>ROUND(E270*N270,2)</f>
        <v>0</v>
      </c>
      <c r="P270" s="171">
        <v>3.5000000000000003E-2</v>
      </c>
      <c r="Q270" s="171">
        <f>ROUND(E270*P270,2)</f>
        <v>0.61</v>
      </c>
      <c r="R270" s="173"/>
      <c r="S270" s="173" t="s">
        <v>159</v>
      </c>
      <c r="T270" s="174" t="s">
        <v>117</v>
      </c>
      <c r="U270" s="157">
        <v>0.09</v>
      </c>
      <c r="V270" s="157">
        <f>ROUND(E270*U270,2)</f>
        <v>1.57</v>
      </c>
      <c r="W270" s="157"/>
      <c r="X270" s="157" t="s">
        <v>118</v>
      </c>
      <c r="Y270" s="157" t="s">
        <v>119</v>
      </c>
      <c r="Z270" s="147"/>
      <c r="AA270" s="147"/>
      <c r="AB270" s="147"/>
      <c r="AC270" s="147"/>
      <c r="AD270" s="147"/>
      <c r="AE270" s="147"/>
      <c r="AF270" s="147"/>
      <c r="AG270" s="147" t="s">
        <v>120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185" t="s">
        <v>421</v>
      </c>
      <c r="D271" s="158"/>
      <c r="E271" s="159">
        <v>17.416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124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x14ac:dyDescent="0.2">
      <c r="A272" s="161" t="s">
        <v>111</v>
      </c>
      <c r="B272" s="162" t="s">
        <v>75</v>
      </c>
      <c r="C272" s="183" t="s">
        <v>76</v>
      </c>
      <c r="D272" s="163"/>
      <c r="E272" s="164"/>
      <c r="F272" s="165"/>
      <c r="G272" s="165">
        <f>SUMIF(AG273:AG279,"&lt;&gt;NOR",G273:G279)</f>
        <v>0</v>
      </c>
      <c r="H272" s="165"/>
      <c r="I272" s="165">
        <f>SUM(I273:I279)</f>
        <v>0</v>
      </c>
      <c r="J272" s="165"/>
      <c r="K272" s="165">
        <f>SUM(K273:K279)</f>
        <v>0</v>
      </c>
      <c r="L272" s="165"/>
      <c r="M272" s="165">
        <f>SUM(M273:M279)</f>
        <v>0</v>
      </c>
      <c r="N272" s="164"/>
      <c r="O272" s="164">
        <f>SUM(O273:O279)</f>
        <v>0</v>
      </c>
      <c r="P272" s="164"/>
      <c r="Q272" s="164">
        <f>SUM(Q273:Q279)</f>
        <v>0.13999999999999999</v>
      </c>
      <c r="R272" s="165"/>
      <c r="S272" s="165"/>
      <c r="T272" s="166"/>
      <c r="U272" s="160"/>
      <c r="V272" s="160">
        <f>SUM(V273:V279)</f>
        <v>3.46</v>
      </c>
      <c r="W272" s="160"/>
      <c r="X272" s="160"/>
      <c r="Y272" s="160"/>
      <c r="AG272" t="s">
        <v>112</v>
      </c>
    </row>
    <row r="273" spans="1:60" outlineLevel="1" x14ac:dyDescent="0.2">
      <c r="A273" s="168">
        <v>54</v>
      </c>
      <c r="B273" s="169" t="s">
        <v>422</v>
      </c>
      <c r="C273" s="184" t="s">
        <v>423</v>
      </c>
      <c r="D273" s="170" t="s">
        <v>127</v>
      </c>
      <c r="E273" s="171">
        <v>31.79</v>
      </c>
      <c r="F273" s="172"/>
      <c r="G273" s="173">
        <f>ROUND(E273*F273,2)</f>
        <v>0</v>
      </c>
      <c r="H273" s="172"/>
      <c r="I273" s="173">
        <f>ROUND(E273*H273,2)</f>
        <v>0</v>
      </c>
      <c r="J273" s="172"/>
      <c r="K273" s="173">
        <f>ROUND(E273*J273,2)</f>
        <v>0</v>
      </c>
      <c r="L273" s="173">
        <v>21</v>
      </c>
      <c r="M273" s="173">
        <f>G273*(1+L273/100)</f>
        <v>0</v>
      </c>
      <c r="N273" s="171">
        <v>0</v>
      </c>
      <c r="O273" s="171">
        <f>ROUND(E273*N273,2)</f>
        <v>0</v>
      </c>
      <c r="P273" s="171">
        <v>2.8600000000000001E-3</v>
      </c>
      <c r="Q273" s="171">
        <f>ROUND(E273*P273,2)</f>
        <v>0.09</v>
      </c>
      <c r="R273" s="173" t="s">
        <v>424</v>
      </c>
      <c r="S273" s="173" t="s">
        <v>117</v>
      </c>
      <c r="T273" s="174" t="s">
        <v>117</v>
      </c>
      <c r="U273" s="157">
        <v>5.7500000000000002E-2</v>
      </c>
      <c r="V273" s="157">
        <f>ROUND(E273*U273,2)</f>
        <v>1.83</v>
      </c>
      <c r="W273" s="157"/>
      <c r="X273" s="157" t="s">
        <v>118</v>
      </c>
      <c r="Y273" s="157" t="s">
        <v>119</v>
      </c>
      <c r="Z273" s="147"/>
      <c r="AA273" s="147"/>
      <c r="AB273" s="147"/>
      <c r="AC273" s="147"/>
      <c r="AD273" s="147"/>
      <c r="AE273" s="147"/>
      <c r="AF273" s="147"/>
      <c r="AG273" s="147" t="s">
        <v>120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">
      <c r="A274" s="154"/>
      <c r="B274" s="155"/>
      <c r="C274" s="185" t="s">
        <v>425</v>
      </c>
      <c r="D274" s="158"/>
      <c r="E274" s="159">
        <v>24.34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124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85" t="s">
        <v>426</v>
      </c>
      <c r="D275" s="158"/>
      <c r="E275" s="159">
        <v>7.45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124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8">
        <v>55</v>
      </c>
      <c r="B276" s="169" t="s">
        <v>427</v>
      </c>
      <c r="C276" s="184" t="s">
        <v>428</v>
      </c>
      <c r="D276" s="170" t="s">
        <v>127</v>
      </c>
      <c r="E276" s="171">
        <v>6</v>
      </c>
      <c r="F276" s="172"/>
      <c r="G276" s="173">
        <f>ROUND(E276*F276,2)</f>
        <v>0</v>
      </c>
      <c r="H276" s="172"/>
      <c r="I276" s="173">
        <f>ROUND(E276*H276,2)</f>
        <v>0</v>
      </c>
      <c r="J276" s="172"/>
      <c r="K276" s="173">
        <f>ROUND(E276*J276,2)</f>
        <v>0</v>
      </c>
      <c r="L276" s="173">
        <v>21</v>
      </c>
      <c r="M276" s="173">
        <f>G276*(1+L276/100)</f>
        <v>0</v>
      </c>
      <c r="N276" s="171">
        <v>0</v>
      </c>
      <c r="O276" s="171">
        <f>ROUND(E276*N276,2)</f>
        <v>0</v>
      </c>
      <c r="P276" s="171">
        <v>1.3500000000000001E-3</v>
      </c>
      <c r="Q276" s="171">
        <f>ROUND(E276*P276,2)</f>
        <v>0.01</v>
      </c>
      <c r="R276" s="173" t="s">
        <v>424</v>
      </c>
      <c r="S276" s="173" t="s">
        <v>117</v>
      </c>
      <c r="T276" s="174" t="s">
        <v>117</v>
      </c>
      <c r="U276" s="157">
        <v>9.1999999999999998E-2</v>
      </c>
      <c r="V276" s="157">
        <f>ROUND(E276*U276,2)</f>
        <v>0.55000000000000004</v>
      </c>
      <c r="W276" s="157"/>
      <c r="X276" s="157" t="s">
        <v>118</v>
      </c>
      <c r="Y276" s="157" t="s">
        <v>119</v>
      </c>
      <c r="Z276" s="147"/>
      <c r="AA276" s="147"/>
      <c r="AB276" s="147"/>
      <c r="AC276" s="147"/>
      <c r="AD276" s="147"/>
      <c r="AE276" s="147"/>
      <c r="AF276" s="147"/>
      <c r="AG276" s="147" t="s">
        <v>120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">
      <c r="A277" s="154"/>
      <c r="B277" s="155"/>
      <c r="C277" s="185" t="s">
        <v>429</v>
      </c>
      <c r="D277" s="158"/>
      <c r="E277" s="159">
        <v>6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124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8">
        <v>56</v>
      </c>
      <c r="B278" s="169" t="s">
        <v>430</v>
      </c>
      <c r="C278" s="184" t="s">
        <v>431</v>
      </c>
      <c r="D278" s="170" t="s">
        <v>127</v>
      </c>
      <c r="E278" s="171">
        <v>15.72</v>
      </c>
      <c r="F278" s="172"/>
      <c r="G278" s="173">
        <f>ROUND(E278*F278,2)</f>
        <v>0</v>
      </c>
      <c r="H278" s="172"/>
      <c r="I278" s="173">
        <f>ROUND(E278*H278,2)</f>
        <v>0</v>
      </c>
      <c r="J278" s="172"/>
      <c r="K278" s="173">
        <f>ROUND(E278*J278,2)</f>
        <v>0</v>
      </c>
      <c r="L278" s="173">
        <v>21</v>
      </c>
      <c r="M278" s="173">
        <f>G278*(1+L278/100)</f>
        <v>0</v>
      </c>
      <c r="N278" s="171">
        <v>0</v>
      </c>
      <c r="O278" s="171">
        <f>ROUND(E278*N278,2)</f>
        <v>0</v>
      </c>
      <c r="P278" s="171">
        <v>2.8500000000000001E-3</v>
      </c>
      <c r="Q278" s="171">
        <f>ROUND(E278*P278,2)</f>
        <v>0.04</v>
      </c>
      <c r="R278" s="173" t="s">
        <v>424</v>
      </c>
      <c r="S278" s="173" t="s">
        <v>117</v>
      </c>
      <c r="T278" s="174" t="s">
        <v>117</v>
      </c>
      <c r="U278" s="157">
        <v>6.9000000000000006E-2</v>
      </c>
      <c r="V278" s="157">
        <f>ROUND(E278*U278,2)</f>
        <v>1.08</v>
      </c>
      <c r="W278" s="157"/>
      <c r="X278" s="157" t="s">
        <v>118</v>
      </c>
      <c r="Y278" s="157" t="s">
        <v>119</v>
      </c>
      <c r="Z278" s="147"/>
      <c r="AA278" s="147"/>
      <c r="AB278" s="147"/>
      <c r="AC278" s="147"/>
      <c r="AD278" s="147"/>
      <c r="AE278" s="147"/>
      <c r="AF278" s="147"/>
      <c r="AG278" s="147" t="s">
        <v>120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185" t="s">
        <v>432</v>
      </c>
      <c r="D279" s="158"/>
      <c r="E279" s="159">
        <v>15.72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124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x14ac:dyDescent="0.2">
      <c r="A280" s="161" t="s">
        <v>111</v>
      </c>
      <c r="B280" s="162" t="s">
        <v>77</v>
      </c>
      <c r="C280" s="183" t="s">
        <v>78</v>
      </c>
      <c r="D280" s="163"/>
      <c r="E280" s="164"/>
      <c r="F280" s="165"/>
      <c r="G280" s="165">
        <f>SUMIF(AG281:AG282,"&lt;&gt;NOR",G281:G282)</f>
        <v>0</v>
      </c>
      <c r="H280" s="165"/>
      <c r="I280" s="165">
        <f>SUM(I281:I282)</f>
        <v>0</v>
      </c>
      <c r="J280" s="165"/>
      <c r="K280" s="165">
        <f>SUM(K281:K282)</f>
        <v>0</v>
      </c>
      <c r="L280" s="165"/>
      <c r="M280" s="165">
        <f>SUM(M281:M282)</f>
        <v>0</v>
      </c>
      <c r="N280" s="164"/>
      <c r="O280" s="164">
        <f>SUM(O281:O282)</f>
        <v>0</v>
      </c>
      <c r="P280" s="164"/>
      <c r="Q280" s="164">
        <f>SUM(Q281:Q282)</f>
        <v>0</v>
      </c>
      <c r="R280" s="165"/>
      <c r="S280" s="165"/>
      <c r="T280" s="166"/>
      <c r="U280" s="160"/>
      <c r="V280" s="160">
        <f>SUM(V281:V282)</f>
        <v>8</v>
      </c>
      <c r="W280" s="160"/>
      <c r="X280" s="160"/>
      <c r="Y280" s="160"/>
      <c r="AG280" t="s">
        <v>112</v>
      </c>
    </row>
    <row r="281" spans="1:60" outlineLevel="1" x14ac:dyDescent="0.2">
      <c r="A281" s="168">
        <v>57</v>
      </c>
      <c r="B281" s="169" t="s">
        <v>372</v>
      </c>
      <c r="C281" s="184" t="s">
        <v>373</v>
      </c>
      <c r="D281" s="170" t="s">
        <v>374</v>
      </c>
      <c r="E281" s="171">
        <v>8</v>
      </c>
      <c r="F281" s="172"/>
      <c r="G281" s="173">
        <f>ROUND(E281*F281,2)</f>
        <v>0</v>
      </c>
      <c r="H281" s="172"/>
      <c r="I281" s="173">
        <f>ROUND(E281*H281,2)</f>
        <v>0</v>
      </c>
      <c r="J281" s="172"/>
      <c r="K281" s="173">
        <f>ROUND(E281*J281,2)</f>
        <v>0</v>
      </c>
      <c r="L281" s="173">
        <v>21</v>
      </c>
      <c r="M281" s="173">
        <f>G281*(1+L281/100)</f>
        <v>0</v>
      </c>
      <c r="N281" s="171">
        <v>0</v>
      </c>
      <c r="O281" s="171">
        <f>ROUND(E281*N281,2)</f>
        <v>0</v>
      </c>
      <c r="P281" s="171">
        <v>0</v>
      </c>
      <c r="Q281" s="171">
        <f>ROUND(E281*P281,2)</f>
        <v>0</v>
      </c>
      <c r="R281" s="173" t="s">
        <v>375</v>
      </c>
      <c r="S281" s="173" t="s">
        <v>117</v>
      </c>
      <c r="T281" s="174" t="s">
        <v>162</v>
      </c>
      <c r="U281" s="157">
        <v>1</v>
      </c>
      <c r="V281" s="157">
        <f>ROUND(E281*U281,2)</f>
        <v>8</v>
      </c>
      <c r="W281" s="157"/>
      <c r="X281" s="157" t="s">
        <v>376</v>
      </c>
      <c r="Y281" s="157" t="s">
        <v>119</v>
      </c>
      <c r="Z281" s="147"/>
      <c r="AA281" s="147"/>
      <c r="AB281" s="147"/>
      <c r="AC281" s="147"/>
      <c r="AD281" s="147"/>
      <c r="AE281" s="147"/>
      <c r="AF281" s="147"/>
      <c r="AG281" s="147" t="s">
        <v>377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185" t="s">
        <v>433</v>
      </c>
      <c r="D282" s="158"/>
      <c r="E282" s="159">
        <v>8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124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x14ac:dyDescent="0.2">
      <c r="A283" s="161" t="s">
        <v>111</v>
      </c>
      <c r="B283" s="162" t="s">
        <v>79</v>
      </c>
      <c r="C283" s="183" t="s">
        <v>80</v>
      </c>
      <c r="D283" s="163"/>
      <c r="E283" s="164"/>
      <c r="F283" s="165"/>
      <c r="G283" s="165">
        <f>SUMIF(AG284:AG304,"&lt;&gt;NOR",G284:G304)</f>
        <v>0</v>
      </c>
      <c r="H283" s="165"/>
      <c r="I283" s="165">
        <f>SUM(I284:I304)</f>
        <v>0</v>
      </c>
      <c r="J283" s="165"/>
      <c r="K283" s="165">
        <f>SUM(K284:K304)</f>
        <v>0</v>
      </c>
      <c r="L283" s="165"/>
      <c r="M283" s="165">
        <f>SUM(M284:M304)</f>
        <v>0</v>
      </c>
      <c r="N283" s="164"/>
      <c r="O283" s="164">
        <f>SUM(O284:O304)</f>
        <v>0</v>
      </c>
      <c r="P283" s="164"/>
      <c r="Q283" s="164">
        <f>SUM(Q284:Q304)</f>
        <v>0</v>
      </c>
      <c r="R283" s="165"/>
      <c r="S283" s="165"/>
      <c r="T283" s="166"/>
      <c r="U283" s="160"/>
      <c r="V283" s="160">
        <f>SUM(V284:V304)</f>
        <v>1505.55</v>
      </c>
      <c r="W283" s="160"/>
      <c r="X283" s="160"/>
      <c r="Y283" s="160"/>
      <c r="AG283" t="s">
        <v>112</v>
      </c>
    </row>
    <row r="284" spans="1:60" outlineLevel="1" x14ac:dyDescent="0.2">
      <c r="A284" s="168">
        <v>58</v>
      </c>
      <c r="B284" s="169" t="s">
        <v>434</v>
      </c>
      <c r="C284" s="184" t="s">
        <v>435</v>
      </c>
      <c r="D284" s="170" t="s">
        <v>146</v>
      </c>
      <c r="E284" s="171">
        <v>1.53325</v>
      </c>
      <c r="F284" s="172"/>
      <c r="G284" s="173">
        <f>ROUND(E284*F284,2)</f>
        <v>0</v>
      </c>
      <c r="H284" s="172"/>
      <c r="I284" s="173">
        <f>ROUND(E284*H284,2)</f>
        <v>0</v>
      </c>
      <c r="J284" s="172"/>
      <c r="K284" s="173">
        <f>ROUND(E284*J284,2)</f>
        <v>0</v>
      </c>
      <c r="L284" s="173">
        <v>21</v>
      </c>
      <c r="M284" s="173">
        <f>G284*(1+L284/100)</f>
        <v>0</v>
      </c>
      <c r="N284" s="171">
        <v>0</v>
      </c>
      <c r="O284" s="171">
        <f>ROUND(E284*N284,2)</f>
        <v>0</v>
      </c>
      <c r="P284" s="171">
        <v>0</v>
      </c>
      <c r="Q284" s="171">
        <f>ROUND(E284*P284,2)</f>
        <v>0</v>
      </c>
      <c r="R284" s="173" t="s">
        <v>174</v>
      </c>
      <c r="S284" s="173" t="s">
        <v>117</v>
      </c>
      <c r="T284" s="174" t="s">
        <v>117</v>
      </c>
      <c r="U284" s="157">
        <v>0</v>
      </c>
      <c r="V284" s="157">
        <f>ROUND(E284*U284,2)</f>
        <v>0</v>
      </c>
      <c r="W284" s="157"/>
      <c r="X284" s="157" t="s">
        <v>118</v>
      </c>
      <c r="Y284" s="157" t="s">
        <v>119</v>
      </c>
      <c r="Z284" s="147"/>
      <c r="AA284" s="147"/>
      <c r="AB284" s="147"/>
      <c r="AC284" s="147"/>
      <c r="AD284" s="147"/>
      <c r="AE284" s="147"/>
      <c r="AF284" s="147"/>
      <c r="AG284" s="147" t="s">
        <v>120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2.5" outlineLevel="2" x14ac:dyDescent="0.2">
      <c r="A285" s="154"/>
      <c r="B285" s="155"/>
      <c r="C285" s="250" t="s">
        <v>436</v>
      </c>
      <c r="D285" s="251"/>
      <c r="E285" s="251"/>
      <c r="F285" s="251"/>
      <c r="G285" s="251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129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75" t="str">
        <f>C285</f>
        <v>Pro vyjádření výnosu ve prospěch zhotovitele je nutné jednotkovou cenu uvést se záporným znaménkem. (Získaná částka ponižuje náklad stavby.)</v>
      </c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185" t="s">
        <v>437</v>
      </c>
      <c r="D286" s="158"/>
      <c r="E286" s="159">
        <v>1.53325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124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68">
        <v>59</v>
      </c>
      <c r="B287" s="169" t="s">
        <v>438</v>
      </c>
      <c r="C287" s="184" t="s">
        <v>439</v>
      </c>
      <c r="D287" s="170" t="s">
        <v>146</v>
      </c>
      <c r="E287" s="171">
        <v>869.25600999999995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21</v>
      </c>
      <c r="M287" s="173">
        <f>G287*(1+L287/100)</f>
        <v>0</v>
      </c>
      <c r="N287" s="171">
        <v>0</v>
      </c>
      <c r="O287" s="171">
        <f>ROUND(E287*N287,2)</f>
        <v>0</v>
      </c>
      <c r="P287" s="171">
        <v>0</v>
      </c>
      <c r="Q287" s="171">
        <f>ROUND(E287*P287,2)</f>
        <v>0</v>
      </c>
      <c r="R287" s="173" t="s">
        <v>174</v>
      </c>
      <c r="S287" s="173" t="s">
        <v>117</v>
      </c>
      <c r="T287" s="174" t="s">
        <v>117</v>
      </c>
      <c r="U287" s="157">
        <v>0.98</v>
      </c>
      <c r="V287" s="157">
        <f>ROUND(E287*U287,2)</f>
        <v>851.87</v>
      </c>
      <c r="W287" s="157"/>
      <c r="X287" s="157" t="s">
        <v>118</v>
      </c>
      <c r="Y287" s="157" t="s">
        <v>119</v>
      </c>
      <c r="Z287" s="147"/>
      <c r="AA287" s="147"/>
      <c r="AB287" s="147"/>
      <c r="AC287" s="147"/>
      <c r="AD287" s="147"/>
      <c r="AE287" s="147"/>
      <c r="AF287" s="147"/>
      <c r="AG287" s="147" t="s">
        <v>120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250" t="s">
        <v>440</v>
      </c>
      <c r="D288" s="251"/>
      <c r="E288" s="251"/>
      <c r="F288" s="251"/>
      <c r="G288" s="251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129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68">
        <v>60</v>
      </c>
      <c r="B289" s="169" t="s">
        <v>441</v>
      </c>
      <c r="C289" s="184" t="s">
        <v>442</v>
      </c>
      <c r="D289" s="170" t="s">
        <v>146</v>
      </c>
      <c r="E289" s="171">
        <v>8212.0471199999993</v>
      </c>
      <c r="F289" s="172"/>
      <c r="G289" s="173">
        <f>ROUND(E289*F289,2)</f>
        <v>0</v>
      </c>
      <c r="H289" s="172"/>
      <c r="I289" s="173">
        <f>ROUND(E289*H289,2)</f>
        <v>0</v>
      </c>
      <c r="J289" s="172"/>
      <c r="K289" s="173">
        <f>ROUND(E289*J289,2)</f>
        <v>0</v>
      </c>
      <c r="L289" s="173">
        <v>21</v>
      </c>
      <c r="M289" s="173">
        <f>G289*(1+L289/100)</f>
        <v>0</v>
      </c>
      <c r="N289" s="171">
        <v>0</v>
      </c>
      <c r="O289" s="171">
        <f>ROUND(E289*N289,2)</f>
        <v>0</v>
      </c>
      <c r="P289" s="171">
        <v>0</v>
      </c>
      <c r="Q289" s="171">
        <f>ROUND(E289*P289,2)</f>
        <v>0</v>
      </c>
      <c r="R289" s="173" t="s">
        <v>174</v>
      </c>
      <c r="S289" s="173" t="s">
        <v>117</v>
      </c>
      <c r="T289" s="174" t="s">
        <v>117</v>
      </c>
      <c r="U289" s="157">
        <v>0</v>
      </c>
      <c r="V289" s="157">
        <f>ROUND(E289*U289,2)</f>
        <v>0</v>
      </c>
      <c r="W289" s="157"/>
      <c r="X289" s="157" t="s">
        <v>118</v>
      </c>
      <c r="Y289" s="157" t="s">
        <v>119</v>
      </c>
      <c r="Z289" s="147"/>
      <c r="AA289" s="147"/>
      <c r="AB289" s="147"/>
      <c r="AC289" s="147"/>
      <c r="AD289" s="147"/>
      <c r="AE289" s="147"/>
      <c r="AF289" s="147"/>
      <c r="AG289" s="147" t="s">
        <v>120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185" t="s">
        <v>443</v>
      </c>
      <c r="D290" s="158"/>
      <c r="E290" s="159">
        <v>8212.0471199999993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124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68">
        <v>61</v>
      </c>
      <c r="B291" s="169" t="s">
        <v>444</v>
      </c>
      <c r="C291" s="184" t="s">
        <v>445</v>
      </c>
      <c r="D291" s="170" t="s">
        <v>146</v>
      </c>
      <c r="E291" s="171">
        <v>36.27084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21</v>
      </c>
      <c r="M291" s="173">
        <f>G291*(1+L291/100)</f>
        <v>0</v>
      </c>
      <c r="N291" s="171">
        <v>0</v>
      </c>
      <c r="O291" s="171">
        <f>ROUND(E291*N291,2)</f>
        <v>0</v>
      </c>
      <c r="P291" s="171">
        <v>0</v>
      </c>
      <c r="Q291" s="171">
        <f>ROUND(E291*P291,2)</f>
        <v>0</v>
      </c>
      <c r="R291" s="173" t="s">
        <v>174</v>
      </c>
      <c r="S291" s="173" t="s">
        <v>117</v>
      </c>
      <c r="T291" s="174" t="s">
        <v>117</v>
      </c>
      <c r="U291" s="157">
        <v>0</v>
      </c>
      <c r="V291" s="157">
        <f>ROUND(E291*U291,2)</f>
        <v>0</v>
      </c>
      <c r="W291" s="157"/>
      <c r="X291" s="157" t="s">
        <v>118</v>
      </c>
      <c r="Y291" s="157" t="s">
        <v>119</v>
      </c>
      <c r="Z291" s="147"/>
      <c r="AA291" s="147"/>
      <c r="AB291" s="147"/>
      <c r="AC291" s="147"/>
      <c r="AD291" s="147"/>
      <c r="AE291" s="147"/>
      <c r="AF291" s="147"/>
      <c r="AG291" s="147" t="s">
        <v>120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85" t="s">
        <v>446</v>
      </c>
      <c r="D292" s="158"/>
      <c r="E292" s="159">
        <v>36.27084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124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68">
        <v>62</v>
      </c>
      <c r="B293" s="169" t="s">
        <v>447</v>
      </c>
      <c r="C293" s="184" t="s">
        <v>448</v>
      </c>
      <c r="D293" s="170" t="s">
        <v>146</v>
      </c>
      <c r="E293" s="171">
        <v>3.4599999999999999E-2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21</v>
      </c>
      <c r="M293" s="173">
        <f>G293*(1+L293/100)</f>
        <v>0</v>
      </c>
      <c r="N293" s="171">
        <v>0</v>
      </c>
      <c r="O293" s="171">
        <f>ROUND(E293*N293,2)</f>
        <v>0</v>
      </c>
      <c r="P293" s="171">
        <v>0</v>
      </c>
      <c r="Q293" s="171">
        <f>ROUND(E293*P293,2)</f>
        <v>0</v>
      </c>
      <c r="R293" s="173" t="s">
        <v>174</v>
      </c>
      <c r="S293" s="173" t="s">
        <v>117</v>
      </c>
      <c r="T293" s="174" t="s">
        <v>117</v>
      </c>
      <c r="U293" s="157">
        <v>0</v>
      </c>
      <c r="V293" s="157">
        <f>ROUND(E293*U293,2)</f>
        <v>0</v>
      </c>
      <c r="W293" s="157"/>
      <c r="X293" s="157" t="s">
        <v>118</v>
      </c>
      <c r="Y293" s="157" t="s">
        <v>119</v>
      </c>
      <c r="Z293" s="147"/>
      <c r="AA293" s="147"/>
      <c r="AB293" s="147"/>
      <c r="AC293" s="147"/>
      <c r="AD293" s="147"/>
      <c r="AE293" s="147"/>
      <c r="AF293" s="147"/>
      <c r="AG293" s="147" t="s">
        <v>120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250" t="s">
        <v>449</v>
      </c>
      <c r="D294" s="251"/>
      <c r="E294" s="251"/>
      <c r="F294" s="251"/>
      <c r="G294" s="251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129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185" t="s">
        <v>450</v>
      </c>
      <c r="D295" s="158"/>
      <c r="E295" s="159">
        <v>3.4599999999999999E-2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124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68">
        <v>63</v>
      </c>
      <c r="B296" s="169" t="s">
        <v>451</v>
      </c>
      <c r="C296" s="184" t="s">
        <v>452</v>
      </c>
      <c r="D296" s="170" t="s">
        <v>146</v>
      </c>
      <c r="E296" s="171">
        <v>194.23408000000001</v>
      </c>
      <c r="F296" s="172"/>
      <c r="G296" s="173">
        <f>ROUND(E296*F296,2)</f>
        <v>0</v>
      </c>
      <c r="H296" s="172"/>
      <c r="I296" s="173">
        <f>ROUND(E296*H296,2)</f>
        <v>0</v>
      </c>
      <c r="J296" s="172"/>
      <c r="K296" s="173">
        <f>ROUND(E296*J296,2)</f>
        <v>0</v>
      </c>
      <c r="L296" s="173">
        <v>21</v>
      </c>
      <c r="M296" s="173">
        <f>G296*(1+L296/100)</f>
        <v>0</v>
      </c>
      <c r="N296" s="171">
        <v>0</v>
      </c>
      <c r="O296" s="171">
        <f>ROUND(E296*N296,2)</f>
        <v>0</v>
      </c>
      <c r="P296" s="171">
        <v>0</v>
      </c>
      <c r="Q296" s="171">
        <f>ROUND(E296*P296,2)</f>
        <v>0</v>
      </c>
      <c r="R296" s="173" t="s">
        <v>174</v>
      </c>
      <c r="S296" s="173" t="s">
        <v>117</v>
      </c>
      <c r="T296" s="174" t="s">
        <v>117</v>
      </c>
      <c r="U296" s="157">
        <v>0</v>
      </c>
      <c r="V296" s="157">
        <f>ROUND(E296*U296,2)</f>
        <v>0</v>
      </c>
      <c r="W296" s="157"/>
      <c r="X296" s="157" t="s">
        <v>118</v>
      </c>
      <c r="Y296" s="157" t="s">
        <v>119</v>
      </c>
      <c r="Z296" s="147"/>
      <c r="AA296" s="147"/>
      <c r="AB296" s="147"/>
      <c r="AC296" s="147"/>
      <c r="AD296" s="147"/>
      <c r="AE296" s="147"/>
      <c r="AF296" s="147"/>
      <c r="AG296" s="147" t="s">
        <v>120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2" x14ac:dyDescent="0.2">
      <c r="A297" s="154"/>
      <c r="B297" s="155"/>
      <c r="C297" s="185" t="s">
        <v>453</v>
      </c>
      <c r="D297" s="158"/>
      <c r="E297" s="159">
        <v>194.23408000000001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124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ht="22.5" outlineLevel="1" x14ac:dyDescent="0.2">
      <c r="A298" s="168">
        <v>64</v>
      </c>
      <c r="B298" s="169" t="s">
        <v>454</v>
      </c>
      <c r="C298" s="184" t="s">
        <v>455</v>
      </c>
      <c r="D298" s="170" t="s">
        <v>146</v>
      </c>
      <c r="E298" s="171">
        <v>26.29232</v>
      </c>
      <c r="F298" s="172"/>
      <c r="G298" s="173">
        <f>ROUND(E298*F298,2)</f>
        <v>0</v>
      </c>
      <c r="H298" s="172"/>
      <c r="I298" s="173">
        <f>ROUND(E298*H298,2)</f>
        <v>0</v>
      </c>
      <c r="J298" s="172"/>
      <c r="K298" s="173">
        <f>ROUND(E298*J298,2)</f>
        <v>0</v>
      </c>
      <c r="L298" s="173">
        <v>21</v>
      </c>
      <c r="M298" s="173">
        <f>G298*(1+L298/100)</f>
        <v>0</v>
      </c>
      <c r="N298" s="171">
        <v>0</v>
      </c>
      <c r="O298" s="171">
        <f>ROUND(E298*N298,2)</f>
        <v>0</v>
      </c>
      <c r="P298" s="171">
        <v>0</v>
      </c>
      <c r="Q298" s="171">
        <f>ROUND(E298*P298,2)</f>
        <v>0</v>
      </c>
      <c r="R298" s="173" t="s">
        <v>174</v>
      </c>
      <c r="S298" s="173" t="s">
        <v>117</v>
      </c>
      <c r="T298" s="174" t="s">
        <v>117</v>
      </c>
      <c r="U298" s="157">
        <v>0</v>
      </c>
      <c r="V298" s="157">
        <f>ROUND(E298*U298,2)</f>
        <v>0</v>
      </c>
      <c r="W298" s="157"/>
      <c r="X298" s="157" t="s">
        <v>118</v>
      </c>
      <c r="Y298" s="157" t="s">
        <v>119</v>
      </c>
      <c r="Z298" s="147"/>
      <c r="AA298" s="147"/>
      <c r="AB298" s="147"/>
      <c r="AC298" s="147"/>
      <c r="AD298" s="147"/>
      <c r="AE298" s="147"/>
      <c r="AF298" s="147"/>
      <c r="AG298" s="147" t="s">
        <v>120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185" t="s">
        <v>456</v>
      </c>
      <c r="D299" s="158"/>
      <c r="E299" s="159">
        <v>26.29232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124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2.5" outlineLevel="1" x14ac:dyDescent="0.2">
      <c r="A300" s="168">
        <v>65</v>
      </c>
      <c r="B300" s="169" t="s">
        <v>457</v>
      </c>
      <c r="C300" s="184" t="s">
        <v>458</v>
      </c>
      <c r="D300" s="170" t="s">
        <v>146</v>
      </c>
      <c r="E300" s="171">
        <v>654.08459000000005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21</v>
      </c>
      <c r="M300" s="173">
        <f>G300*(1+L300/100)</f>
        <v>0</v>
      </c>
      <c r="N300" s="171">
        <v>0</v>
      </c>
      <c r="O300" s="171">
        <f>ROUND(E300*N300,2)</f>
        <v>0</v>
      </c>
      <c r="P300" s="171">
        <v>0</v>
      </c>
      <c r="Q300" s="171">
        <f>ROUND(E300*P300,2)</f>
        <v>0</v>
      </c>
      <c r="R300" s="173" t="s">
        <v>174</v>
      </c>
      <c r="S300" s="173" t="s">
        <v>117</v>
      </c>
      <c r="T300" s="174" t="s">
        <v>117</v>
      </c>
      <c r="U300" s="157">
        <v>0</v>
      </c>
      <c r="V300" s="157">
        <f>ROUND(E300*U300,2)</f>
        <v>0</v>
      </c>
      <c r="W300" s="157"/>
      <c r="X300" s="157" t="s">
        <v>118</v>
      </c>
      <c r="Y300" s="157" t="s">
        <v>119</v>
      </c>
      <c r="Z300" s="147"/>
      <c r="AA300" s="147"/>
      <c r="AB300" s="147"/>
      <c r="AC300" s="147"/>
      <c r="AD300" s="147"/>
      <c r="AE300" s="147"/>
      <c r="AF300" s="147"/>
      <c r="AG300" s="147" t="s">
        <v>120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">
      <c r="A301" s="154"/>
      <c r="B301" s="155"/>
      <c r="C301" s="185" t="s">
        <v>459</v>
      </c>
      <c r="D301" s="158"/>
      <c r="E301" s="159">
        <v>654.08459000000005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124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22.5" outlineLevel="1" x14ac:dyDescent="0.2">
      <c r="A302" s="168">
        <v>66</v>
      </c>
      <c r="B302" s="169" t="s">
        <v>460</v>
      </c>
      <c r="C302" s="184" t="s">
        <v>461</v>
      </c>
      <c r="D302" s="170" t="s">
        <v>146</v>
      </c>
      <c r="E302" s="171">
        <v>869.25600999999995</v>
      </c>
      <c r="F302" s="172"/>
      <c r="G302" s="173">
        <f>ROUND(E302*F302,2)</f>
        <v>0</v>
      </c>
      <c r="H302" s="172"/>
      <c r="I302" s="173">
        <f>ROUND(E302*H302,2)</f>
        <v>0</v>
      </c>
      <c r="J302" s="172"/>
      <c r="K302" s="173">
        <f>ROUND(E302*J302,2)</f>
        <v>0</v>
      </c>
      <c r="L302" s="173">
        <v>21</v>
      </c>
      <c r="M302" s="173">
        <f>G302*(1+L302/100)</f>
        <v>0</v>
      </c>
      <c r="N302" s="171">
        <v>0</v>
      </c>
      <c r="O302" s="171">
        <f>ROUND(E302*N302,2)</f>
        <v>0</v>
      </c>
      <c r="P302" s="171">
        <v>0</v>
      </c>
      <c r="Q302" s="171">
        <f>ROUND(E302*P302,2)</f>
        <v>0</v>
      </c>
      <c r="R302" s="173" t="s">
        <v>462</v>
      </c>
      <c r="S302" s="173" t="s">
        <v>117</v>
      </c>
      <c r="T302" s="174" t="s">
        <v>117</v>
      </c>
      <c r="U302" s="157">
        <v>0.752</v>
      </c>
      <c r="V302" s="157">
        <f>ROUND(E302*U302,2)</f>
        <v>653.67999999999995</v>
      </c>
      <c r="W302" s="157"/>
      <c r="X302" s="157" t="s">
        <v>118</v>
      </c>
      <c r="Y302" s="157" t="s">
        <v>119</v>
      </c>
      <c r="Z302" s="147"/>
      <c r="AA302" s="147"/>
      <c r="AB302" s="147"/>
      <c r="AC302" s="147"/>
      <c r="AD302" s="147"/>
      <c r="AE302" s="147"/>
      <c r="AF302" s="147"/>
      <c r="AG302" s="147" t="s">
        <v>120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252" t="s">
        <v>463</v>
      </c>
      <c r="D303" s="253"/>
      <c r="E303" s="253"/>
      <c r="F303" s="253"/>
      <c r="G303" s="253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122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75" t="str">
        <f>C303</f>
        <v>nebo vybouraných hmot nošením nebo přehazováním k místu nakládky přístupnému normálním dopravním prostředkům do 10 m,</v>
      </c>
      <c r="BB303" s="147"/>
      <c r="BC303" s="147"/>
      <c r="BD303" s="147"/>
      <c r="BE303" s="147"/>
      <c r="BF303" s="147"/>
      <c r="BG303" s="147"/>
      <c r="BH303" s="147"/>
    </row>
    <row r="304" spans="1:60" ht="22.5" outlineLevel="2" x14ac:dyDescent="0.2">
      <c r="A304" s="154"/>
      <c r="B304" s="155"/>
      <c r="C304" s="248" t="s">
        <v>464</v>
      </c>
      <c r="D304" s="249"/>
      <c r="E304" s="249"/>
      <c r="F304" s="249"/>
      <c r="G304" s="249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129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75" t="str">
        <f>C304</f>
        <v>S naložením suti nebo vybouraných hmot do dopravního prostředku a na jejich vyložením, popřípadě přeložením na normální dopravní prostředek.</v>
      </c>
      <c r="BB304" s="147"/>
      <c r="BC304" s="147"/>
      <c r="BD304" s="147"/>
      <c r="BE304" s="147"/>
      <c r="BF304" s="147"/>
      <c r="BG304" s="147"/>
      <c r="BH304" s="147"/>
    </row>
    <row r="305" spans="1:60" x14ac:dyDescent="0.2">
      <c r="A305" s="161" t="s">
        <v>111</v>
      </c>
      <c r="B305" s="162" t="s">
        <v>82</v>
      </c>
      <c r="C305" s="183" t="s">
        <v>27</v>
      </c>
      <c r="D305" s="163"/>
      <c r="E305" s="164"/>
      <c r="F305" s="165"/>
      <c r="G305" s="165">
        <f>SUMIF(AG306:AG312,"&lt;&gt;NOR",G306:G312)</f>
        <v>0</v>
      </c>
      <c r="H305" s="165"/>
      <c r="I305" s="165">
        <f>SUM(I306:I312)</f>
        <v>0</v>
      </c>
      <c r="J305" s="165"/>
      <c r="K305" s="165">
        <f>SUM(K306:K312)</f>
        <v>0</v>
      </c>
      <c r="L305" s="165"/>
      <c r="M305" s="165">
        <f>SUM(M306:M312)</f>
        <v>0</v>
      </c>
      <c r="N305" s="164"/>
      <c r="O305" s="164">
        <f>SUM(O306:O312)</f>
        <v>0</v>
      </c>
      <c r="P305" s="164"/>
      <c r="Q305" s="164">
        <f>SUM(Q306:Q312)</f>
        <v>0</v>
      </c>
      <c r="R305" s="165"/>
      <c r="S305" s="165"/>
      <c r="T305" s="166"/>
      <c r="U305" s="160"/>
      <c r="V305" s="160">
        <f>SUM(V306:V312)</f>
        <v>0</v>
      </c>
      <c r="W305" s="160"/>
      <c r="X305" s="160"/>
      <c r="Y305" s="160"/>
      <c r="AG305" t="s">
        <v>112</v>
      </c>
    </row>
    <row r="306" spans="1:60" outlineLevel="1" x14ac:dyDescent="0.2">
      <c r="A306" s="168">
        <v>67</v>
      </c>
      <c r="B306" s="169" t="s">
        <v>465</v>
      </c>
      <c r="C306" s="184" t="s">
        <v>466</v>
      </c>
      <c r="D306" s="170" t="s">
        <v>467</v>
      </c>
      <c r="E306" s="171">
        <v>1</v>
      </c>
      <c r="F306" s="172"/>
      <c r="G306" s="173">
        <f>ROUND(E306*F306,2)</f>
        <v>0</v>
      </c>
      <c r="H306" s="172"/>
      <c r="I306" s="173">
        <f>ROUND(E306*H306,2)</f>
        <v>0</v>
      </c>
      <c r="J306" s="172"/>
      <c r="K306" s="173">
        <f>ROUND(E306*J306,2)</f>
        <v>0</v>
      </c>
      <c r="L306" s="173">
        <v>21</v>
      </c>
      <c r="M306" s="173">
        <f>G306*(1+L306/100)</f>
        <v>0</v>
      </c>
      <c r="N306" s="171">
        <v>0</v>
      </c>
      <c r="O306" s="171">
        <f>ROUND(E306*N306,2)</f>
        <v>0</v>
      </c>
      <c r="P306" s="171">
        <v>0</v>
      </c>
      <c r="Q306" s="171">
        <f>ROUND(E306*P306,2)</f>
        <v>0</v>
      </c>
      <c r="R306" s="173"/>
      <c r="S306" s="173" t="s">
        <v>117</v>
      </c>
      <c r="T306" s="174" t="s">
        <v>162</v>
      </c>
      <c r="U306" s="157">
        <v>0</v>
      </c>
      <c r="V306" s="157">
        <f>ROUND(E306*U306,2)</f>
        <v>0</v>
      </c>
      <c r="W306" s="157"/>
      <c r="X306" s="157" t="s">
        <v>468</v>
      </c>
      <c r="Y306" s="157" t="s">
        <v>119</v>
      </c>
      <c r="Z306" s="147"/>
      <c r="AA306" s="147"/>
      <c r="AB306" s="147"/>
      <c r="AC306" s="147"/>
      <c r="AD306" s="147"/>
      <c r="AE306" s="147"/>
      <c r="AF306" s="147"/>
      <c r="AG306" s="147" t="s">
        <v>469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250" t="s">
        <v>470</v>
      </c>
      <c r="D307" s="251"/>
      <c r="E307" s="251"/>
      <c r="F307" s="251"/>
      <c r="G307" s="251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129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75" t="str">
        <f>C307</f>
        <v>Zaměření a vytýčení stávajících inženýrských sítí v místě stavby z hlediska jejich ochrany při provádění stavby.</v>
      </c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68">
        <v>68</v>
      </c>
      <c r="B308" s="169" t="s">
        <v>471</v>
      </c>
      <c r="C308" s="184" t="s">
        <v>481</v>
      </c>
      <c r="D308" s="170" t="s">
        <v>467</v>
      </c>
      <c r="E308" s="171">
        <v>1</v>
      </c>
      <c r="F308" s="172"/>
      <c r="G308" s="173">
        <f>ROUND(E308*F308,2)</f>
        <v>0</v>
      </c>
      <c r="H308" s="172"/>
      <c r="I308" s="173">
        <f>ROUND(E308*H308,2)</f>
        <v>0</v>
      </c>
      <c r="J308" s="172"/>
      <c r="K308" s="173">
        <f>ROUND(E308*J308,2)</f>
        <v>0</v>
      </c>
      <c r="L308" s="173">
        <v>21</v>
      </c>
      <c r="M308" s="173">
        <f>G308*(1+L308/100)</f>
        <v>0</v>
      </c>
      <c r="N308" s="171">
        <v>0</v>
      </c>
      <c r="O308" s="171">
        <f>ROUND(E308*N308,2)</f>
        <v>0</v>
      </c>
      <c r="P308" s="171">
        <v>0</v>
      </c>
      <c r="Q308" s="171">
        <f>ROUND(E308*P308,2)</f>
        <v>0</v>
      </c>
      <c r="R308" s="173"/>
      <c r="S308" s="173" t="s">
        <v>117</v>
      </c>
      <c r="T308" s="174" t="s">
        <v>162</v>
      </c>
      <c r="U308" s="157">
        <v>0</v>
      </c>
      <c r="V308" s="157">
        <f>ROUND(E308*U308,2)</f>
        <v>0</v>
      </c>
      <c r="W308" s="157"/>
      <c r="X308" s="157" t="s">
        <v>468</v>
      </c>
      <c r="Y308" s="157" t="s">
        <v>119</v>
      </c>
      <c r="Z308" s="147"/>
      <c r="AA308" s="147"/>
      <c r="AB308" s="147"/>
      <c r="AC308" s="147"/>
      <c r="AD308" s="147"/>
      <c r="AE308" s="147"/>
      <c r="AF308" s="147"/>
      <c r="AG308" s="147" t="s">
        <v>472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4"/>
      <c r="B309" s="155"/>
      <c r="C309" s="250" t="s">
        <v>487</v>
      </c>
      <c r="D309" s="251"/>
      <c r="E309" s="251"/>
      <c r="F309" s="251"/>
      <c r="G309" s="251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129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248" t="s">
        <v>486</v>
      </c>
      <c r="D310" s="249"/>
      <c r="E310" s="249"/>
      <c r="F310" s="249"/>
      <c r="G310" s="249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129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248" t="s">
        <v>473</v>
      </c>
      <c r="D311" s="249"/>
      <c r="E311" s="249"/>
      <c r="F311" s="249"/>
      <c r="G311" s="249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129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248" t="s">
        <v>488</v>
      </c>
      <c r="D312" s="249"/>
      <c r="E312" s="249"/>
      <c r="F312" s="249"/>
      <c r="G312" s="249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129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89" t="s">
        <v>484</v>
      </c>
      <c r="D313" s="190"/>
      <c r="E313" s="190"/>
      <c r="F313" s="190"/>
      <c r="G313" s="190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x14ac:dyDescent="0.2">
      <c r="A314" s="3"/>
      <c r="B314" s="4"/>
      <c r="C314" s="189" t="s">
        <v>485</v>
      </c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AE314">
        <v>12</v>
      </c>
      <c r="AF314">
        <v>21</v>
      </c>
      <c r="AG314" t="s">
        <v>97</v>
      </c>
    </row>
    <row r="315" spans="1:60" x14ac:dyDescent="0.2">
      <c r="A315" s="150"/>
      <c r="B315" s="151" t="s">
        <v>29</v>
      </c>
      <c r="C315" s="187"/>
      <c r="D315" s="152"/>
      <c r="E315" s="153"/>
      <c r="F315" s="153"/>
      <c r="G315" s="167">
        <f>G8+G28+G35+G40+G239+G242+G247+G272+G280+G283+G305</f>
        <v>0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AE315">
        <f>SUMIF(L7:L312,AE314,G7:G312)</f>
        <v>0</v>
      </c>
      <c r="AF315">
        <f>SUMIF(L7:L312,AF314,G7:G312)</f>
        <v>0</v>
      </c>
      <c r="AG315" t="s">
        <v>474</v>
      </c>
    </row>
    <row r="316" spans="1:60" x14ac:dyDescent="0.2">
      <c r="C316" s="188"/>
      <c r="D316" s="10"/>
      <c r="AG316" t="s">
        <v>475</v>
      </c>
    </row>
    <row r="317" spans="1:60" x14ac:dyDescent="0.2">
      <c r="D317" s="10"/>
    </row>
    <row r="318" spans="1:60" x14ac:dyDescent="0.2">
      <c r="D318" s="10"/>
    </row>
    <row r="319" spans="1:60" x14ac:dyDescent="0.2">
      <c r="D319" s="10"/>
    </row>
    <row r="320" spans="1:60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formatRows="0"/>
  <mergeCells count="42">
    <mergeCell ref="C15:G15"/>
    <mergeCell ref="C18:G18"/>
    <mergeCell ref="C21:G21"/>
    <mergeCell ref="C22:G22"/>
    <mergeCell ref="A1:G1"/>
    <mergeCell ref="C2:G2"/>
    <mergeCell ref="C3:G3"/>
    <mergeCell ref="C4:G4"/>
    <mergeCell ref="C10:G10"/>
    <mergeCell ref="C14:G14"/>
    <mergeCell ref="C161:G161"/>
    <mergeCell ref="C31:G31"/>
    <mergeCell ref="C37:G37"/>
    <mergeCell ref="C42:G42"/>
    <mergeCell ref="C67:G67"/>
    <mergeCell ref="C83:G83"/>
    <mergeCell ref="C91:G91"/>
    <mergeCell ref="C131:G131"/>
    <mergeCell ref="C135:G135"/>
    <mergeCell ref="C141:G141"/>
    <mergeCell ref="C152:G152"/>
    <mergeCell ref="C155:G155"/>
    <mergeCell ref="C288:G288"/>
    <mergeCell ref="C171:G171"/>
    <mergeCell ref="C175:G175"/>
    <mergeCell ref="C177:G177"/>
    <mergeCell ref="C182:G182"/>
    <mergeCell ref="C187:G187"/>
    <mergeCell ref="C190:G190"/>
    <mergeCell ref="C194:G194"/>
    <mergeCell ref="C208:G208"/>
    <mergeCell ref="C215:G215"/>
    <mergeCell ref="C230:G230"/>
    <mergeCell ref="C285:G285"/>
    <mergeCell ref="C311:G311"/>
    <mergeCell ref="C312:G312"/>
    <mergeCell ref="C294:G294"/>
    <mergeCell ref="C303:G303"/>
    <mergeCell ref="C304:G304"/>
    <mergeCell ref="C307:G307"/>
    <mergeCell ref="C309:G309"/>
    <mergeCell ref="C310:G3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01.1 Pol'!Názvy_tisku</vt:lpstr>
      <vt:lpstr>oadresa</vt:lpstr>
      <vt:lpstr>Stavba!Objednatel</vt:lpstr>
      <vt:lpstr>Stavba!Objekt</vt:lpstr>
      <vt:lpstr>'01 01.1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Dvořáčková Michaela</dc:creator>
  <cp:lastModifiedBy>Vošterová Iva</cp:lastModifiedBy>
  <cp:lastPrinted>2019-03-19T12:27:02Z</cp:lastPrinted>
  <dcterms:created xsi:type="dcterms:W3CDTF">2009-04-08T07:15:50Z</dcterms:created>
  <dcterms:modified xsi:type="dcterms:W3CDTF">2024-07-10T06:21:03Z</dcterms:modified>
</cp:coreProperties>
</file>