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OU121 - SO 01 křídlo A" sheetId="2" r:id="rId2"/>
    <sheet name="ROU122 - SO 02 křídlo B" sheetId="3" r:id="rId3"/>
    <sheet name="ROU123 - SO 03 křídlo C" sheetId="4" r:id="rId4"/>
    <sheet name="ROU124 - VRN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'ROU121 - SO 01 křídlo A'!$C$94:$K$584</definedName>
    <definedName name="_xlnm.Print_Area" localSheetId="1">'ROU121 - SO 01 křídlo A'!$C$4:$J$39,'ROU121 - SO 01 křídlo A'!$C$45:$J$76,'ROU121 - SO 01 křídlo A'!$C$82:$K$584</definedName>
    <definedName name="_xlnm.Print_Titles" localSheetId="1">'ROU121 - SO 01 křídlo A'!$94:$94</definedName>
    <definedName name="_xlnm._FilterDatabase" localSheetId="2" hidden="1">'ROU122 - SO 02 křídlo B'!$C$98:$K$614</definedName>
    <definedName name="_xlnm.Print_Area" localSheetId="2">'ROU122 - SO 02 křídlo B'!$C$4:$J$39,'ROU122 - SO 02 křídlo B'!$C$45:$J$80,'ROU122 - SO 02 křídlo B'!$C$86:$K$614</definedName>
    <definedName name="_xlnm.Print_Titles" localSheetId="2">'ROU122 - SO 02 křídlo B'!$98:$98</definedName>
    <definedName name="_xlnm._FilterDatabase" localSheetId="3" hidden="1">'ROU123 - SO 03 křídlo C'!$C$92:$K$361</definedName>
    <definedName name="_xlnm.Print_Area" localSheetId="3">'ROU123 - SO 03 křídlo C'!$C$4:$J$39,'ROU123 - SO 03 křídlo C'!$C$45:$J$74,'ROU123 - SO 03 křídlo C'!$C$80:$K$361</definedName>
    <definedName name="_xlnm.Print_Titles" localSheetId="3">'ROU123 - SO 03 křídlo C'!$92:$92</definedName>
    <definedName name="_xlnm._FilterDatabase" localSheetId="4" hidden="1">'ROU124 - VRN'!$C$79:$K$82</definedName>
    <definedName name="_xlnm.Print_Area" localSheetId="4">'ROU124 - VRN'!$C$4:$J$39,'ROU124 - VRN'!$C$45:$J$61,'ROU124 - VRN'!$C$67:$K$82</definedName>
    <definedName name="_xlnm.Print_Titles" localSheetId="4">'ROU124 - VRN'!$79:$79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2"/>
  <c r="BH82"/>
  <c r="BG82"/>
  <c r="BF82"/>
  <c r="T82"/>
  <c r="T81"/>
  <c r="T80"/>
  <c r="R82"/>
  <c r="R81"/>
  <c r="R80"/>
  <c r="P82"/>
  <c r="P81"/>
  <c r="P80"/>
  <c i="1" r="AU58"/>
  <c i="5" r="J77"/>
  <c r="J76"/>
  <c r="F76"/>
  <c r="F74"/>
  <c r="E72"/>
  <c r="J55"/>
  <c r="J54"/>
  <c r="F54"/>
  <c r="F52"/>
  <c r="E50"/>
  <c r="J18"/>
  <c r="E18"/>
  <c r="F77"/>
  <c r="J17"/>
  <c r="J12"/>
  <c r="J74"/>
  <c r="E7"/>
  <c r="E70"/>
  <c i="4" r="J37"/>
  <c r="J36"/>
  <c i="1" r="AY57"/>
  <c i="4" r="J35"/>
  <c i="1" r="AX57"/>
  <c i="4" r="BI361"/>
  <c r="BH361"/>
  <c r="BG361"/>
  <c r="BF361"/>
  <c r="T361"/>
  <c r="R361"/>
  <c r="P361"/>
  <c r="BI360"/>
  <c r="BH360"/>
  <c r="BG360"/>
  <c r="BF360"/>
  <c r="T360"/>
  <c r="R360"/>
  <c r="P360"/>
  <c r="BI352"/>
  <c r="BH352"/>
  <c r="BG352"/>
  <c r="BF352"/>
  <c r="T352"/>
  <c r="T351"/>
  <c r="R352"/>
  <c r="R351"/>
  <c r="P352"/>
  <c r="P351"/>
  <c r="BI349"/>
  <c r="BH349"/>
  <c r="BG349"/>
  <c r="BF349"/>
  <c r="T349"/>
  <c r="R349"/>
  <c r="P349"/>
  <c r="BI347"/>
  <c r="BH347"/>
  <c r="BG347"/>
  <c r="BF347"/>
  <c r="T347"/>
  <c r="R347"/>
  <c r="P347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0"/>
  <c r="BH330"/>
  <c r="BG330"/>
  <c r="BF330"/>
  <c r="T330"/>
  <c r="R330"/>
  <c r="P330"/>
  <c r="BI326"/>
  <c r="BH326"/>
  <c r="BG326"/>
  <c r="BF326"/>
  <c r="T326"/>
  <c r="T325"/>
  <c r="R326"/>
  <c r="R325"/>
  <c r="P326"/>
  <c r="P325"/>
  <c r="BI318"/>
  <c r="BH318"/>
  <c r="BG318"/>
  <c r="BF318"/>
  <c r="T318"/>
  <c r="R318"/>
  <c r="P318"/>
  <c r="BI308"/>
  <c r="BH308"/>
  <c r="BG308"/>
  <c r="BF308"/>
  <c r="T308"/>
  <c r="R308"/>
  <c r="P308"/>
  <c r="BI305"/>
  <c r="BH305"/>
  <c r="BG305"/>
  <c r="BF305"/>
  <c r="T305"/>
  <c r="R305"/>
  <c r="P305"/>
  <c r="BI295"/>
  <c r="BH295"/>
  <c r="BG295"/>
  <c r="BF295"/>
  <c r="T295"/>
  <c r="R295"/>
  <c r="P295"/>
  <c r="BI283"/>
  <c r="BH283"/>
  <c r="BG283"/>
  <c r="BF283"/>
  <c r="T283"/>
  <c r="R283"/>
  <c r="P283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3"/>
  <c r="BH233"/>
  <c r="BG233"/>
  <c r="BF233"/>
  <c r="T233"/>
  <c r="R233"/>
  <c r="P233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1"/>
  <c r="BH131"/>
  <c r="BG131"/>
  <c r="BF131"/>
  <c r="T131"/>
  <c r="R131"/>
  <c r="P131"/>
  <c r="BI125"/>
  <c r="BH125"/>
  <c r="BG125"/>
  <c r="BF125"/>
  <c r="T125"/>
  <c r="R125"/>
  <c r="P125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R113"/>
  <c r="P113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3" r="J37"/>
  <c r="J36"/>
  <c i="1" r="AY56"/>
  <c i="3" r="J35"/>
  <c i="1" r="AX56"/>
  <c i="3" r="BI614"/>
  <c r="BH614"/>
  <c r="BG614"/>
  <c r="BF614"/>
  <c r="T614"/>
  <c r="R614"/>
  <c r="P614"/>
  <c r="BI611"/>
  <c r="BH611"/>
  <c r="BG611"/>
  <c r="BF611"/>
  <c r="T611"/>
  <c r="R611"/>
  <c r="P611"/>
  <c r="BI608"/>
  <c r="BH608"/>
  <c r="BG608"/>
  <c r="BF608"/>
  <c r="T608"/>
  <c r="R608"/>
  <c r="P608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564"/>
  <c r="BH564"/>
  <c r="BG564"/>
  <c r="BF564"/>
  <c r="T564"/>
  <c r="T563"/>
  <c r="R564"/>
  <c r="R563"/>
  <c r="P564"/>
  <c r="P563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3"/>
  <c r="BH553"/>
  <c r="BG553"/>
  <c r="BF553"/>
  <c r="T553"/>
  <c r="R553"/>
  <c r="P553"/>
  <c r="BI548"/>
  <c r="BH548"/>
  <c r="BG548"/>
  <c r="BF548"/>
  <c r="T548"/>
  <c r="R548"/>
  <c r="P548"/>
  <c r="BI541"/>
  <c r="BH541"/>
  <c r="BG541"/>
  <c r="BF541"/>
  <c r="T541"/>
  <c r="R541"/>
  <c r="P541"/>
  <c r="BI536"/>
  <c r="BH536"/>
  <c r="BG536"/>
  <c r="BF536"/>
  <c r="T536"/>
  <c r="T535"/>
  <c r="R536"/>
  <c r="R535"/>
  <c r="P536"/>
  <c r="P535"/>
  <c r="BI533"/>
  <c r="BH533"/>
  <c r="BG533"/>
  <c r="BF533"/>
  <c r="T533"/>
  <c r="R533"/>
  <c r="P533"/>
  <c r="BI526"/>
  <c r="BH526"/>
  <c r="BG526"/>
  <c r="BF526"/>
  <c r="T526"/>
  <c r="R526"/>
  <c r="P526"/>
  <c r="BI524"/>
  <c r="BH524"/>
  <c r="BG524"/>
  <c r="BF524"/>
  <c r="T524"/>
  <c r="R524"/>
  <c r="P524"/>
  <c r="BI520"/>
  <c r="BH520"/>
  <c r="BG520"/>
  <c r="BF520"/>
  <c r="T520"/>
  <c r="R520"/>
  <c r="P520"/>
  <c r="BI518"/>
  <c r="BH518"/>
  <c r="BG518"/>
  <c r="BF518"/>
  <c r="T518"/>
  <c r="R518"/>
  <c r="P518"/>
  <c r="BI511"/>
  <c r="BH511"/>
  <c r="BG511"/>
  <c r="BF511"/>
  <c r="T511"/>
  <c r="R511"/>
  <c r="P511"/>
  <c r="BI509"/>
  <c r="BH509"/>
  <c r="BG509"/>
  <c r="BF509"/>
  <c r="T509"/>
  <c r="R509"/>
  <c r="P509"/>
  <c r="BI505"/>
  <c r="BH505"/>
  <c r="BG505"/>
  <c r="BF505"/>
  <c r="T505"/>
  <c r="R505"/>
  <c r="P505"/>
  <c r="BI502"/>
  <c r="BH502"/>
  <c r="BG502"/>
  <c r="BF502"/>
  <c r="T502"/>
  <c r="R502"/>
  <c r="P502"/>
  <c r="BI498"/>
  <c r="BH498"/>
  <c r="BG498"/>
  <c r="BF498"/>
  <c r="T498"/>
  <c r="R498"/>
  <c r="P498"/>
  <c r="BI494"/>
  <c r="BH494"/>
  <c r="BG494"/>
  <c r="BF494"/>
  <c r="T494"/>
  <c r="R494"/>
  <c r="P494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7"/>
  <c r="BH487"/>
  <c r="BG487"/>
  <c r="BF487"/>
  <c r="T487"/>
  <c r="R487"/>
  <c r="P487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83"/>
  <c r="BH483"/>
  <c r="BG483"/>
  <c r="BF483"/>
  <c r="T483"/>
  <c r="R483"/>
  <c r="P483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8"/>
  <c r="BH478"/>
  <c r="BG478"/>
  <c r="BF478"/>
  <c r="T478"/>
  <c r="R478"/>
  <c r="P478"/>
  <c r="BI477"/>
  <c r="BH477"/>
  <c r="BG477"/>
  <c r="BF477"/>
  <c r="T477"/>
  <c r="R477"/>
  <c r="P477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6"/>
  <c r="BH466"/>
  <c r="BG466"/>
  <c r="BF466"/>
  <c r="T466"/>
  <c r="R466"/>
  <c r="P466"/>
  <c r="BI465"/>
  <c r="BH465"/>
  <c r="BG465"/>
  <c r="BF465"/>
  <c r="T465"/>
  <c r="R465"/>
  <c r="P465"/>
  <c r="BI464"/>
  <c r="BH464"/>
  <c r="BG464"/>
  <c r="BF464"/>
  <c r="T464"/>
  <c r="R464"/>
  <c r="P464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T448"/>
  <c r="R449"/>
  <c r="R448"/>
  <c r="P449"/>
  <c r="P448"/>
  <c r="BI446"/>
  <c r="BH446"/>
  <c r="BG446"/>
  <c r="BF446"/>
  <c r="T446"/>
  <c r="R446"/>
  <c r="P446"/>
  <c r="BI444"/>
  <c r="BH444"/>
  <c r="BG444"/>
  <c r="BF444"/>
  <c r="T444"/>
  <c r="R444"/>
  <c r="P444"/>
  <c r="BI440"/>
  <c r="BH440"/>
  <c r="BG440"/>
  <c r="BF440"/>
  <c r="T440"/>
  <c r="R440"/>
  <c r="P440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R429"/>
  <c r="P429"/>
  <c r="BI425"/>
  <c r="BH425"/>
  <c r="BG425"/>
  <c r="BF425"/>
  <c r="T425"/>
  <c r="R425"/>
  <c r="P425"/>
  <c r="BI421"/>
  <c r="BH421"/>
  <c r="BG421"/>
  <c r="BF421"/>
  <c r="T421"/>
  <c r="T420"/>
  <c r="R421"/>
  <c r="R420"/>
  <c r="P421"/>
  <c r="P420"/>
  <c r="BI414"/>
  <c r="BH414"/>
  <c r="BG414"/>
  <c r="BF414"/>
  <c r="T414"/>
  <c r="R414"/>
  <c r="P414"/>
  <c r="BI405"/>
  <c r="BH405"/>
  <c r="BG405"/>
  <c r="BF405"/>
  <c r="T405"/>
  <c r="R405"/>
  <c r="P405"/>
  <c r="BI402"/>
  <c r="BH402"/>
  <c r="BG402"/>
  <c r="BF402"/>
  <c r="T402"/>
  <c r="R402"/>
  <c r="P402"/>
  <c r="BI393"/>
  <c r="BH393"/>
  <c r="BG393"/>
  <c r="BF393"/>
  <c r="T393"/>
  <c r="R393"/>
  <c r="P393"/>
  <c r="BI381"/>
  <c r="BH381"/>
  <c r="BG381"/>
  <c r="BF381"/>
  <c r="T381"/>
  <c r="R381"/>
  <c r="P381"/>
  <c r="BI364"/>
  <c r="BH364"/>
  <c r="BG364"/>
  <c r="BF364"/>
  <c r="T364"/>
  <c r="R364"/>
  <c r="P364"/>
  <c r="BI355"/>
  <c r="BH355"/>
  <c r="BG355"/>
  <c r="BF355"/>
  <c r="T355"/>
  <c r="R355"/>
  <c r="P355"/>
  <c r="BI350"/>
  <c r="BH350"/>
  <c r="BG350"/>
  <c r="BF350"/>
  <c r="T350"/>
  <c r="R350"/>
  <c r="P350"/>
  <c r="BI346"/>
  <c r="BH346"/>
  <c r="BG346"/>
  <c r="BF346"/>
  <c r="T346"/>
  <c r="R346"/>
  <c r="P346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77"/>
  <c r="BH277"/>
  <c r="BG277"/>
  <c r="BF277"/>
  <c r="T277"/>
  <c r="R277"/>
  <c r="P277"/>
  <c r="BI267"/>
  <c r="BH267"/>
  <c r="BG267"/>
  <c r="BF267"/>
  <c r="T267"/>
  <c r="R267"/>
  <c r="P267"/>
  <c r="BI263"/>
  <c r="BH263"/>
  <c r="BG263"/>
  <c r="BF263"/>
  <c r="T263"/>
  <c r="R263"/>
  <c r="P263"/>
  <c r="BI256"/>
  <c r="BH256"/>
  <c r="BG256"/>
  <c r="BF256"/>
  <c r="T256"/>
  <c r="R256"/>
  <c r="P256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R118"/>
  <c r="P118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55"/>
  <c r="J17"/>
  <c r="J12"/>
  <c r="J52"/>
  <c r="E7"/>
  <c r="E89"/>
  <c i="2" r="J37"/>
  <c r="J36"/>
  <c i="1" r="AY55"/>
  <c i="2" r="J35"/>
  <c i="1" r="AX55"/>
  <c i="2" r="BI582"/>
  <c r="BH582"/>
  <c r="BG582"/>
  <c r="BF582"/>
  <c r="T582"/>
  <c r="R582"/>
  <c r="P582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43"/>
  <c r="BH543"/>
  <c r="BG543"/>
  <c r="BF543"/>
  <c r="T543"/>
  <c r="T542"/>
  <c r="R543"/>
  <c r="R542"/>
  <c r="P543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2"/>
  <c r="BH532"/>
  <c r="BG532"/>
  <c r="BF532"/>
  <c r="T532"/>
  <c r="R532"/>
  <c r="P532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7"/>
  <c r="BH517"/>
  <c r="BG517"/>
  <c r="BF517"/>
  <c r="T517"/>
  <c r="T516"/>
  <c r="R517"/>
  <c r="R516"/>
  <c r="P517"/>
  <c r="P516"/>
  <c r="BI514"/>
  <c r="BH514"/>
  <c r="BG514"/>
  <c r="BF514"/>
  <c r="T514"/>
  <c r="R514"/>
  <c r="P514"/>
  <c r="BI512"/>
  <c r="BH512"/>
  <c r="BG512"/>
  <c r="BF512"/>
  <c r="T512"/>
  <c r="R512"/>
  <c r="P512"/>
  <c r="BI502"/>
  <c r="BH502"/>
  <c r="BG502"/>
  <c r="BF502"/>
  <c r="T502"/>
  <c r="R502"/>
  <c r="P502"/>
  <c r="BI499"/>
  <c r="BH499"/>
  <c r="BG499"/>
  <c r="BF499"/>
  <c r="T499"/>
  <c r="R499"/>
  <c r="P499"/>
  <c r="BI491"/>
  <c r="BH491"/>
  <c r="BG491"/>
  <c r="BF491"/>
  <c r="T491"/>
  <c r="R491"/>
  <c r="P491"/>
  <c r="BI481"/>
  <c r="BH481"/>
  <c r="BG481"/>
  <c r="BF481"/>
  <c r="T481"/>
  <c r="R481"/>
  <c r="P481"/>
  <c r="BI477"/>
  <c r="BH477"/>
  <c r="BG477"/>
  <c r="BF477"/>
  <c r="T477"/>
  <c r="T476"/>
  <c r="R477"/>
  <c r="R476"/>
  <c r="P477"/>
  <c r="P476"/>
  <c r="BI472"/>
  <c r="BH472"/>
  <c r="BG472"/>
  <c r="BF472"/>
  <c r="T472"/>
  <c r="R472"/>
  <c r="P472"/>
  <c r="BI465"/>
  <c r="BH465"/>
  <c r="BG465"/>
  <c r="BF465"/>
  <c r="T465"/>
  <c r="R465"/>
  <c r="P465"/>
  <c r="BI462"/>
  <c r="BH462"/>
  <c r="BG462"/>
  <c r="BF462"/>
  <c r="T462"/>
  <c r="R462"/>
  <c r="P462"/>
  <c r="BI455"/>
  <c r="BH455"/>
  <c r="BG455"/>
  <c r="BF455"/>
  <c r="T455"/>
  <c r="R455"/>
  <c r="P455"/>
  <c r="BI444"/>
  <c r="BH444"/>
  <c r="BG444"/>
  <c r="BF444"/>
  <c r="T444"/>
  <c r="R444"/>
  <c r="P444"/>
  <c r="BI429"/>
  <c r="BH429"/>
  <c r="BG429"/>
  <c r="BF429"/>
  <c r="T429"/>
  <c r="R429"/>
  <c r="P429"/>
  <c r="BI416"/>
  <c r="BH416"/>
  <c r="BG416"/>
  <c r="BF416"/>
  <c r="T416"/>
  <c r="R416"/>
  <c r="P416"/>
  <c r="BI411"/>
  <c r="BH411"/>
  <c r="BG411"/>
  <c r="BF411"/>
  <c r="T411"/>
  <c r="R411"/>
  <c r="P411"/>
  <c r="BI365"/>
  <c r="BH365"/>
  <c r="BG365"/>
  <c r="BF365"/>
  <c r="T365"/>
  <c r="R365"/>
  <c r="P365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36"/>
  <c r="BH336"/>
  <c r="BG336"/>
  <c r="BF336"/>
  <c r="T336"/>
  <c r="R336"/>
  <c r="P336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3"/>
  <c r="BH303"/>
  <c r="BG303"/>
  <c r="BF303"/>
  <c r="T303"/>
  <c r="R303"/>
  <c r="P303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53"/>
  <c r="BH253"/>
  <c r="BG253"/>
  <c r="BF253"/>
  <c r="T253"/>
  <c r="R253"/>
  <c r="P253"/>
  <c r="BI250"/>
  <c r="BH250"/>
  <c r="BG250"/>
  <c r="BF250"/>
  <c r="T250"/>
  <c r="R250"/>
  <c r="P250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0"/>
  <c r="BH170"/>
  <c r="BG170"/>
  <c r="BF170"/>
  <c r="T170"/>
  <c r="R170"/>
  <c r="P170"/>
  <c r="BI163"/>
  <c r="BH163"/>
  <c r="BG163"/>
  <c r="BF163"/>
  <c r="T163"/>
  <c r="R163"/>
  <c r="P163"/>
  <c r="BI156"/>
  <c r="BH156"/>
  <c r="BG156"/>
  <c r="BF156"/>
  <c r="T156"/>
  <c r="R156"/>
  <c r="P156"/>
  <c r="BI146"/>
  <c r="BH146"/>
  <c r="BG146"/>
  <c r="BF146"/>
  <c r="T146"/>
  <c r="R146"/>
  <c r="P146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2"/>
  <c r="BH122"/>
  <c r="BG122"/>
  <c r="BF122"/>
  <c r="T122"/>
  <c r="R122"/>
  <c r="P122"/>
  <c r="BI111"/>
  <c r="BH111"/>
  <c r="BG111"/>
  <c r="BF111"/>
  <c r="T111"/>
  <c r="R111"/>
  <c r="P111"/>
  <c r="BI105"/>
  <c r="BH105"/>
  <c r="BG105"/>
  <c r="BF105"/>
  <c r="T105"/>
  <c r="R105"/>
  <c r="P105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52"/>
  <c r="E7"/>
  <c r="E85"/>
  <c i="1" r="L50"/>
  <c r="AM50"/>
  <c r="AM49"/>
  <c r="L49"/>
  <c r="AM47"/>
  <c r="L47"/>
  <c r="L45"/>
  <c r="L44"/>
  <c i="4" r="J335"/>
  <c r="J308"/>
  <c r="J219"/>
  <c r="BK175"/>
  <c r="BK154"/>
  <c r="BK113"/>
  <c i="3" r="J614"/>
  <c r="J608"/>
  <c r="J541"/>
  <c r="J511"/>
  <c r="BK488"/>
  <c r="BK482"/>
  <c r="J475"/>
  <c r="BK449"/>
  <c r="BK433"/>
  <c r="BK381"/>
  <c r="BK263"/>
  <c r="BK193"/>
  <c r="J174"/>
  <c r="BK165"/>
  <c r="J149"/>
  <c r="J118"/>
  <c i="2" r="BK577"/>
  <c r="J525"/>
  <c r="BK499"/>
  <c r="J411"/>
  <c r="BK336"/>
  <c r="BK213"/>
  <c r="J190"/>
  <c r="J170"/>
  <c r="BK98"/>
  <c i="4" r="BK349"/>
  <c r="BK308"/>
  <c r="BK266"/>
  <c r="J208"/>
  <c r="J184"/>
  <c r="J162"/>
  <c i="3" r="BK605"/>
  <c r="J526"/>
  <c r="J502"/>
  <c r="J486"/>
  <c r="BK476"/>
  <c r="BK464"/>
  <c r="J455"/>
  <c r="BK421"/>
  <c r="J346"/>
  <c r="J263"/>
  <c r="BK161"/>
  <c r="BK111"/>
  <c i="2" r="BK525"/>
  <c r="BK502"/>
  <c r="BK411"/>
  <c r="BK355"/>
  <c r="J283"/>
  <c r="J199"/>
  <c r="BK146"/>
  <c i="4" r="J360"/>
  <c r="BK335"/>
  <c r="J326"/>
  <c r="BK283"/>
  <c r="BK252"/>
  <c r="BK200"/>
  <c r="BK191"/>
  <c r="BK139"/>
  <c r="BK101"/>
  <c i="3" r="J557"/>
  <c r="BK518"/>
  <c r="J491"/>
  <c r="J481"/>
  <c r="BK478"/>
  <c r="BK471"/>
  <c r="J467"/>
  <c r="J449"/>
  <c r="J425"/>
  <c r="J355"/>
  <c r="BK267"/>
  <c r="J227"/>
  <c r="J186"/>
  <c r="BK172"/>
  <c r="BK146"/>
  <c r="BK129"/>
  <c i="2" r="J543"/>
  <c r="J532"/>
  <c r="J499"/>
  <c r="BK472"/>
  <c r="BK416"/>
  <c r="BK312"/>
  <c r="BK283"/>
  <c r="J202"/>
  <c r="BK182"/>
  <c r="J129"/>
  <c i="4" r="BK347"/>
  <c r="BK326"/>
  <c r="J252"/>
  <c r="BK219"/>
  <c r="BK211"/>
  <c r="J175"/>
  <c r="J166"/>
  <c r="J143"/>
  <c r="J125"/>
  <c r="BK96"/>
  <c i="3" r="BK553"/>
  <c r="J520"/>
  <c r="J492"/>
  <c r="BK487"/>
  <c r="BK475"/>
  <c r="BK467"/>
  <c r="BK465"/>
  <c r="BK459"/>
  <c r="BK429"/>
  <c r="BK405"/>
  <c r="BK296"/>
  <c r="J288"/>
  <c r="J235"/>
  <c r="BK134"/>
  <c i="2" r="BK582"/>
  <c r="J577"/>
  <c r="J536"/>
  <c r="BK514"/>
  <c r="BK455"/>
  <c r="BK351"/>
  <c r="J312"/>
  <c r="BK253"/>
  <c r="J213"/>
  <c r="BK186"/>
  <c r="BK122"/>
  <c i="5" r="F36"/>
  <c i="1" r="BC58"/>
  <c i="2" r="J455"/>
  <c r="BK326"/>
  <c r="J250"/>
  <c r="J209"/>
  <c r="J182"/>
  <c r="J146"/>
  <c i="4" r="BK361"/>
  <c r="BK340"/>
  <c r="J275"/>
  <c r="BK223"/>
  <c r="BK188"/>
  <c r="BK167"/>
  <c r="BK158"/>
  <c i="3" r="BK564"/>
  <c r="J533"/>
  <c r="BK492"/>
  <c r="J485"/>
  <c r="BK477"/>
  <c r="BK469"/>
  <c r="J461"/>
  <c r="J437"/>
  <c r="J364"/>
  <c r="BK288"/>
  <c r="BK124"/>
  <c i="2" r="BK529"/>
  <c r="J512"/>
  <c r="BK444"/>
  <c r="BK359"/>
  <c r="J336"/>
  <c r="J200"/>
  <c r="J138"/>
  <c i="5" r="J82"/>
  <c i="4" r="J349"/>
  <c r="BK305"/>
  <c r="BK275"/>
  <c r="BK208"/>
  <c r="BK195"/>
  <c r="BK143"/>
  <c r="J96"/>
  <c i="3" r="BK559"/>
  <c r="BK541"/>
  <c r="BK511"/>
  <c r="BK486"/>
  <c r="J479"/>
  <c r="J469"/>
  <c r="J460"/>
  <c r="BK453"/>
  <c r="BK393"/>
  <c r="BK300"/>
  <c r="J243"/>
  <c r="BK182"/>
  <c r="J165"/>
  <c r="BK142"/>
  <c r="BK122"/>
  <c i="2" r="BK540"/>
  <c r="BK512"/>
  <c r="J429"/>
  <c r="BK320"/>
  <c r="J286"/>
  <c r="BK199"/>
  <c r="J163"/>
  <c i="5" r="BK82"/>
  <c i="4" r="BK270"/>
  <c r="J248"/>
  <c r="J215"/>
  <c r="BK180"/>
  <c r="J158"/>
  <c r="J139"/>
  <c i="3" r="J605"/>
  <c r="BK536"/>
  <c r="BK505"/>
  <c r="BK484"/>
  <c r="J473"/>
  <c r="BK461"/>
  <c r="BK425"/>
  <c r="J393"/>
  <c r="BK346"/>
  <c r="BK277"/>
  <c r="BK227"/>
  <c r="J107"/>
  <c i="2" r="BK579"/>
  <c r="J540"/>
  <c r="BK462"/>
  <c r="J359"/>
  <c r="BK316"/>
  <c r="J220"/>
  <c r="BK200"/>
  <c r="BK170"/>
  <c r="J105"/>
  <c i="5" r="J34"/>
  <c i="1" r="AW58"/>
  <c i="4" r="J340"/>
  <c r="BK318"/>
  <c r="BK248"/>
  <c r="J200"/>
  <c r="BK165"/>
  <c r="J146"/>
  <c r="J118"/>
  <c i="3" r="BK614"/>
  <c r="J611"/>
  <c r="BK604"/>
  <c r="J564"/>
  <c r="J524"/>
  <c r="J498"/>
  <c r="BK490"/>
  <c r="BK485"/>
  <c r="J483"/>
  <c r="BK479"/>
  <c r="BK473"/>
  <c r="BK446"/>
  <c r="J440"/>
  <c r="J421"/>
  <c r="J292"/>
  <c r="J256"/>
  <c r="BK196"/>
  <c r="J182"/>
  <c r="BK173"/>
  <c r="J169"/>
  <c r="BK157"/>
  <c r="J142"/>
  <c r="J111"/>
  <c r="J102"/>
  <c i="2" r="BK536"/>
  <c r="BK532"/>
  <c r="J502"/>
  <c r="BK465"/>
  <c r="J444"/>
  <c r="J365"/>
  <c r="J322"/>
  <c r="BK216"/>
  <c r="J197"/>
  <c r="BK194"/>
  <c r="BK163"/>
  <c r="J122"/>
  <c i="4" r="BK352"/>
  <c r="J343"/>
  <c r="J318"/>
  <c r="J283"/>
  <c r="BK244"/>
  <c r="BK215"/>
  <c r="BK203"/>
  <c r="BK170"/>
  <c r="J165"/>
  <c r="J120"/>
  <c i="3" r="J603"/>
  <c r="J553"/>
  <c r="J518"/>
  <c r="BK491"/>
  <c r="J489"/>
  <c r="BK481"/>
  <c r="J474"/>
  <c r="J465"/>
  <c r="BK462"/>
  <c r="BK440"/>
  <c r="J405"/>
  <c r="BK350"/>
  <c r="J296"/>
  <c r="BK247"/>
  <c r="J190"/>
  <c r="BK174"/>
  <c r="J122"/>
  <c i="2" r="J521"/>
  <c r="BK477"/>
  <c r="BK361"/>
  <c r="BK347"/>
  <c r="BK250"/>
  <c r="J177"/>
  <c r="J131"/>
  <c i="4" r="J352"/>
  <c r="J330"/>
  <c r="J295"/>
  <c r="BK256"/>
  <c r="J203"/>
  <c r="J168"/>
  <c r="BK118"/>
  <c i="3" r="J561"/>
  <c r="BK520"/>
  <c r="BK502"/>
  <c r="BK483"/>
  <c r="BK474"/>
  <c r="J468"/>
  <c r="J459"/>
  <c r="BK437"/>
  <c r="BK364"/>
  <c r="J247"/>
  <c r="J196"/>
  <c r="J177"/>
  <c r="J157"/>
  <c r="J134"/>
  <c i="2" r="BK578"/>
  <c r="J529"/>
  <c r="J481"/>
  <c r="J465"/>
  <c r="J361"/>
  <c r="J303"/>
  <c r="BK209"/>
  <c r="J156"/>
  <c r="J111"/>
  <c i="4" r="BK343"/>
  <c r="J266"/>
  <c r="J223"/>
  <c r="J195"/>
  <c r="J167"/>
  <c r="BK146"/>
  <c r="J105"/>
  <c i="3" r="J559"/>
  <c r="BK526"/>
  <c r="BK489"/>
  <c r="J477"/>
  <c r="J472"/>
  <c r="J464"/>
  <c r="BK457"/>
  <c r="BK414"/>
  <c r="J350"/>
  <c r="BK243"/>
  <c r="J193"/>
  <c r="BK102"/>
  <c i="2" r="J578"/>
  <c r="BK538"/>
  <c r="J491"/>
  <c r="BK429"/>
  <c r="BK322"/>
  <c r="J290"/>
  <c r="J216"/>
  <c r="BK190"/>
  <c r="BK111"/>
  <c i="5" r="F37"/>
  <c i="1" r="BD58"/>
  <c i="4" r="BK360"/>
  <c r="BK295"/>
  <c r="J244"/>
  <c r="J188"/>
  <c r="J170"/>
  <c r="J131"/>
  <c r="BK125"/>
  <c r="BK105"/>
  <c i="3" r="BK611"/>
  <c r="BK608"/>
  <c r="BK603"/>
  <c r="J536"/>
  <c r="BK509"/>
  <c r="J494"/>
  <c r="J487"/>
  <c r="J484"/>
  <c r="J480"/>
  <c r="J462"/>
  <c r="BK455"/>
  <c r="BK444"/>
  <c r="J429"/>
  <c r="J414"/>
  <c r="J267"/>
  <c r="BK235"/>
  <c r="J232"/>
  <c r="BK186"/>
  <c r="BK175"/>
  <c r="J172"/>
  <c r="J161"/>
  <c r="J146"/>
  <c r="J129"/>
  <c r="BK107"/>
  <c i="2" r="J579"/>
  <c r="BK521"/>
  <c r="BK491"/>
  <c r="J416"/>
  <c r="J347"/>
  <c r="BK286"/>
  <c r="BK220"/>
  <c r="BK198"/>
  <c r="J186"/>
  <c r="BK177"/>
  <c r="BK129"/>
  <c r="BK105"/>
  <c i="4" r="J361"/>
  <c r="J347"/>
  <c r="J305"/>
  <c r="J270"/>
  <c r="BK233"/>
  <c r="J211"/>
  <c r="J191"/>
  <c r="J180"/>
  <c r="BK166"/>
  <c r="J113"/>
  <c i="3" r="BK561"/>
  <c r="J548"/>
  <c r="J509"/>
  <c r="J505"/>
  <c r="J490"/>
  <c r="J478"/>
  <c r="J471"/>
  <c r="BK466"/>
  <c r="BK463"/>
  <c r="J444"/>
  <c r="J433"/>
  <c r="BK402"/>
  <c r="J300"/>
  <c r="BK256"/>
  <c r="J240"/>
  <c r="BK177"/>
  <c r="J173"/>
  <c i="2" r="J538"/>
  <c r="J514"/>
  <c r="BK481"/>
  <c r="BK365"/>
  <c r="J351"/>
  <c r="J316"/>
  <c r="J198"/>
  <c r="BK156"/>
  <c i="1" r="AS54"/>
  <c i="4" r="BK162"/>
  <c r="BK120"/>
  <c i="3" r="J604"/>
  <c r="BK548"/>
  <c r="BK533"/>
  <c r="BK498"/>
  <c r="J482"/>
  <c r="BK480"/>
  <c r="BK472"/>
  <c r="J463"/>
  <c r="J457"/>
  <c r="J446"/>
  <c r="J381"/>
  <c r="J277"/>
  <c r="BK232"/>
  <c r="BK190"/>
  <c r="J175"/>
  <c r="BK149"/>
  <c r="J124"/>
  <c r="BK118"/>
  <c i="2" r="J517"/>
  <c r="J477"/>
  <c r="J462"/>
  <c r="J326"/>
  <c r="BK290"/>
  <c r="J253"/>
  <c r="BK197"/>
  <c r="BK131"/>
  <c r="J98"/>
  <c i="4" r="BK330"/>
  <c r="J256"/>
  <c r="J233"/>
  <c r="BK184"/>
  <c r="BK168"/>
  <c r="J154"/>
  <c r="BK131"/>
  <c r="J101"/>
  <c i="3" r="BK557"/>
  <c r="BK524"/>
  <c r="BK494"/>
  <c r="J488"/>
  <c r="J476"/>
  <c r="BK468"/>
  <c r="J466"/>
  <c r="BK460"/>
  <c r="J453"/>
  <c r="J402"/>
  <c r="BK355"/>
  <c r="BK292"/>
  <c r="BK240"/>
  <c r="BK169"/>
  <c i="2" r="J582"/>
  <c r="BK543"/>
  <c r="BK517"/>
  <c r="J472"/>
  <c r="J355"/>
  <c r="J320"/>
  <c r="BK303"/>
  <c r="BK202"/>
  <c r="J194"/>
  <c r="BK138"/>
  <c i="5" r="F35"/>
  <c i="1" r="BB58"/>
  <c i="2" l="1" r="BK97"/>
  <c r="BK181"/>
  <c r="J181"/>
  <c r="J62"/>
  <c r="BK201"/>
  <c r="J201"/>
  <c r="J63"/>
  <c r="BK215"/>
  <c r="J215"/>
  <c r="J64"/>
  <c r="BK335"/>
  <c r="J335"/>
  <c r="J65"/>
  <c r="BK443"/>
  <c r="J443"/>
  <c r="J66"/>
  <c r="R480"/>
  <c r="P501"/>
  <c r="P520"/>
  <c r="P531"/>
  <c r="P576"/>
  <c i="3" r="R101"/>
  <c r="R156"/>
  <c r="BK192"/>
  <c r="J192"/>
  <c r="J64"/>
  <c r="BK276"/>
  <c r="J276"/>
  <c r="J65"/>
  <c r="R380"/>
  <c r="P424"/>
  <c r="P439"/>
  <c r="R452"/>
  <c r="BK504"/>
  <c r="J504"/>
  <c r="J74"/>
  <c r="BK540"/>
  <c r="J540"/>
  <c r="J76"/>
  <c r="BK552"/>
  <c r="J552"/>
  <c r="J77"/>
  <c r="P552"/>
  <c r="P602"/>
  <c i="4" r="BK282"/>
  <c r="J282"/>
  <c r="J67"/>
  <c i="2" r="R97"/>
  <c r="T181"/>
  <c r="T201"/>
  <c r="P215"/>
  <c r="P335"/>
  <c r="T443"/>
  <c r="T480"/>
  <c r="T501"/>
  <c r="R520"/>
  <c r="T531"/>
  <c r="T576"/>
  <c i="3" r="T101"/>
  <c r="BK176"/>
  <c r="J176"/>
  <c r="J63"/>
  <c r="T176"/>
  <c r="P192"/>
  <c r="T276"/>
  <c r="T380"/>
  <c r="T424"/>
  <c r="R439"/>
  <c r="BK452"/>
  <c r="J452"/>
  <c r="J72"/>
  <c r="BK493"/>
  <c r="J493"/>
  <c r="J73"/>
  <c r="T493"/>
  <c r="R504"/>
  <c r="P540"/>
  <c r="T540"/>
  <c r="R552"/>
  <c r="R602"/>
  <c i="4" r="T95"/>
  <c r="T153"/>
  <c r="P174"/>
  <c r="T174"/>
  <c r="R190"/>
  <c r="BK232"/>
  <c r="J232"/>
  <c r="J66"/>
  <c r="R232"/>
  <c r="T282"/>
  <c i="2" r="P97"/>
  <c r="R181"/>
  <c r="P201"/>
  <c r="R215"/>
  <c r="R335"/>
  <c r="R443"/>
  <c r="P480"/>
  <c r="P479"/>
  <c r="R501"/>
  <c r="BK520"/>
  <c r="J520"/>
  <c r="J72"/>
  <c r="BK531"/>
  <c r="J531"/>
  <c r="J73"/>
  <c r="R576"/>
  <c i="3" r="P101"/>
  <c r="P156"/>
  <c r="P176"/>
  <c r="R192"/>
  <c r="R276"/>
  <c r="P380"/>
  <c r="R424"/>
  <c r="T439"/>
  <c r="P452"/>
  <c r="R493"/>
  <c r="T504"/>
  <c r="R540"/>
  <c r="T552"/>
  <c r="BK602"/>
  <c r="J602"/>
  <c r="J79"/>
  <c i="4" r="BK95"/>
  <c r="J95"/>
  <c r="J61"/>
  <c r="R95"/>
  <c r="R153"/>
  <c r="R174"/>
  <c r="P190"/>
  <c r="P232"/>
  <c r="P282"/>
  <c r="BK329"/>
  <c r="J329"/>
  <c r="J70"/>
  <c r="R329"/>
  <c r="BK342"/>
  <c r="J342"/>
  <c r="J71"/>
  <c r="R342"/>
  <c r="BK359"/>
  <c r="J359"/>
  <c r="J73"/>
  <c r="T359"/>
  <c i="2" r="T97"/>
  <c r="P181"/>
  <c r="R201"/>
  <c r="T215"/>
  <c r="T335"/>
  <c r="P443"/>
  <c r="BK480"/>
  <c r="J480"/>
  <c r="J69"/>
  <c r="BK501"/>
  <c r="J501"/>
  <c r="J70"/>
  <c r="T520"/>
  <c r="R531"/>
  <c r="BK576"/>
  <c r="J576"/>
  <c r="J75"/>
  <c i="3" r="BK101"/>
  <c r="J101"/>
  <c r="J61"/>
  <c r="BK156"/>
  <c r="J156"/>
  <c r="J62"/>
  <c r="T156"/>
  <c r="R176"/>
  <c r="T192"/>
  <c r="P276"/>
  <c r="BK380"/>
  <c r="J380"/>
  <c r="J66"/>
  <c r="BK424"/>
  <c r="J424"/>
  <c r="J69"/>
  <c r="BK439"/>
  <c r="J439"/>
  <c r="J70"/>
  <c r="T452"/>
  <c r="P493"/>
  <c r="P504"/>
  <c r="T602"/>
  <c i="4" r="P95"/>
  <c r="BK153"/>
  <c r="J153"/>
  <c r="J62"/>
  <c r="P153"/>
  <c r="BK174"/>
  <c r="J174"/>
  <c r="J64"/>
  <c r="BK190"/>
  <c r="J190"/>
  <c r="J65"/>
  <c r="T190"/>
  <c r="T232"/>
  <c r="R282"/>
  <c r="P329"/>
  <c r="T329"/>
  <c r="P342"/>
  <c r="T342"/>
  <c r="P359"/>
  <c r="R359"/>
  <c i="2" r="BE98"/>
  <c r="BE129"/>
  <c r="BE146"/>
  <c r="BE156"/>
  <c r="BE177"/>
  <c r="BE197"/>
  <c r="BE198"/>
  <c r="BE283"/>
  <c r="BE326"/>
  <c r="BE347"/>
  <c r="BE351"/>
  <c r="BE361"/>
  <c r="BE411"/>
  <c r="BE429"/>
  <c r="BE444"/>
  <c r="BE481"/>
  <c r="BE529"/>
  <c r="BE578"/>
  <c r="BE579"/>
  <c r="BE582"/>
  <c r="BK476"/>
  <c r="J476"/>
  <c r="J67"/>
  <c i="3" r="J93"/>
  <c r="BE111"/>
  <c r="BE124"/>
  <c r="BE129"/>
  <c r="BE142"/>
  <c r="BE149"/>
  <c r="BE174"/>
  <c r="BE186"/>
  <c r="BE196"/>
  <c r="BE232"/>
  <c r="BE364"/>
  <c r="BE421"/>
  <c r="BE433"/>
  <c r="BE437"/>
  <c r="BE444"/>
  <c r="BE446"/>
  <c r="BE455"/>
  <c r="BE462"/>
  <c r="BE469"/>
  <c r="BE474"/>
  <c r="BE478"/>
  <c r="BE479"/>
  <c r="BE480"/>
  <c r="BE481"/>
  <c r="BE485"/>
  <c r="BE486"/>
  <c r="BE490"/>
  <c r="BE498"/>
  <c r="BE511"/>
  <c r="BE518"/>
  <c r="BE533"/>
  <c r="BE541"/>
  <c r="BE548"/>
  <c r="BE561"/>
  <c r="BE564"/>
  <c r="BE603"/>
  <c r="BK535"/>
  <c r="J535"/>
  <c r="J75"/>
  <c i="4" r="BE120"/>
  <c r="BE162"/>
  <c r="BE188"/>
  <c r="BE266"/>
  <c r="BE275"/>
  <c r="BE318"/>
  <c r="BE335"/>
  <c r="BE349"/>
  <c i="5" r="BE82"/>
  <c i="2" r="J89"/>
  <c r="BE138"/>
  <c r="BE170"/>
  <c r="BE186"/>
  <c r="BE213"/>
  <c r="BE220"/>
  <c r="BE316"/>
  <c r="BE320"/>
  <c r="BE336"/>
  <c r="BE365"/>
  <c r="BE499"/>
  <c r="BE512"/>
  <c r="BE521"/>
  <c r="BE532"/>
  <c r="BE538"/>
  <c i="3" r="E48"/>
  <c r="BE102"/>
  <c r="BE157"/>
  <c r="BE161"/>
  <c r="BE175"/>
  <c r="BE256"/>
  <c r="BE263"/>
  <c r="BE277"/>
  <c r="BE288"/>
  <c r="BE292"/>
  <c r="BE346"/>
  <c r="BE355"/>
  <c r="BE405"/>
  <c r="BE429"/>
  <c r="BE440"/>
  <c r="BE461"/>
  <c r="BE465"/>
  <c r="BE476"/>
  <c r="BE487"/>
  <c r="BE488"/>
  <c r="BE492"/>
  <c r="BE505"/>
  <c r="BE509"/>
  <c r="BE524"/>
  <c r="BE536"/>
  <c i="4" r="J52"/>
  <c r="BE118"/>
  <c r="BE125"/>
  <c r="BE154"/>
  <c r="BE165"/>
  <c r="BE168"/>
  <c r="BE175"/>
  <c r="BE180"/>
  <c r="BE184"/>
  <c r="BE211"/>
  <c r="BE215"/>
  <c r="BE219"/>
  <c r="BE233"/>
  <c r="BE244"/>
  <c r="BE305"/>
  <c r="BE308"/>
  <c r="BE340"/>
  <c r="BE343"/>
  <c i="2" r="F55"/>
  <c r="BE105"/>
  <c r="BE122"/>
  <c r="BE163"/>
  <c r="BE182"/>
  <c r="BE190"/>
  <c r="BE194"/>
  <c r="BE202"/>
  <c r="BE209"/>
  <c r="BE216"/>
  <c r="BE286"/>
  <c r="BE290"/>
  <c r="BE322"/>
  <c r="BE416"/>
  <c r="BE455"/>
  <c r="BE465"/>
  <c r="BE491"/>
  <c r="BE536"/>
  <c r="BE540"/>
  <c r="BK542"/>
  <c r="J542"/>
  <c r="J74"/>
  <c i="3" r="F96"/>
  <c r="BE107"/>
  <c r="BE122"/>
  <c r="BE134"/>
  <c r="BE146"/>
  <c r="BE169"/>
  <c r="BE172"/>
  <c r="BE173"/>
  <c r="BE182"/>
  <c r="BE193"/>
  <c r="BE227"/>
  <c r="BE235"/>
  <c r="BE243"/>
  <c r="BE381"/>
  <c r="BE414"/>
  <c r="BE425"/>
  <c r="BE449"/>
  <c r="BE453"/>
  <c r="BE459"/>
  <c r="BE467"/>
  <c r="BE472"/>
  <c r="BE473"/>
  <c r="BE482"/>
  <c r="BE483"/>
  <c r="BE494"/>
  <c r="BE520"/>
  <c r="BE553"/>
  <c r="BE604"/>
  <c r="BK563"/>
  <c r="J563"/>
  <c r="J78"/>
  <c i="4" r="F55"/>
  <c r="BE96"/>
  <c r="BE101"/>
  <c r="BE105"/>
  <c r="BE113"/>
  <c r="BE131"/>
  <c r="BE139"/>
  <c r="BE143"/>
  <c r="BE146"/>
  <c r="BE170"/>
  <c r="BE200"/>
  <c r="BE248"/>
  <c r="BE295"/>
  <c r="BE326"/>
  <c r="BE330"/>
  <c r="BE360"/>
  <c r="BE361"/>
  <c r="BK325"/>
  <c r="J325"/>
  <c r="J68"/>
  <c r="BK351"/>
  <c r="J351"/>
  <c r="J72"/>
  <c i="5" r="F55"/>
  <c i="2" r="E48"/>
  <c r="BE111"/>
  <c r="BE131"/>
  <c r="BE199"/>
  <c r="BE200"/>
  <c r="BE250"/>
  <c r="BE253"/>
  <c r="BE303"/>
  <c r="BE312"/>
  <c r="BE355"/>
  <c r="BE359"/>
  <c r="BE462"/>
  <c r="BE472"/>
  <c r="BE477"/>
  <c r="BE502"/>
  <c r="BE514"/>
  <c r="BE517"/>
  <c r="BE525"/>
  <c r="BE543"/>
  <c r="BE577"/>
  <c r="BK516"/>
  <c r="J516"/>
  <c r="J71"/>
  <c i="3" r="BE118"/>
  <c r="BE165"/>
  <c r="BE177"/>
  <c r="BE190"/>
  <c r="BE240"/>
  <c r="BE247"/>
  <c r="BE267"/>
  <c r="BE296"/>
  <c r="BE300"/>
  <c r="BE350"/>
  <c r="BE393"/>
  <c r="BE402"/>
  <c r="BE457"/>
  <c r="BE460"/>
  <c r="BE463"/>
  <c r="BE464"/>
  <c r="BE466"/>
  <c r="BE468"/>
  <c r="BE471"/>
  <c r="BE475"/>
  <c r="BE477"/>
  <c r="BE484"/>
  <c r="BE489"/>
  <c r="BE491"/>
  <c r="BE502"/>
  <c r="BE526"/>
  <c r="BE557"/>
  <c r="BE559"/>
  <c r="BE605"/>
  <c r="BE608"/>
  <c r="BE611"/>
  <c r="BE614"/>
  <c r="BK420"/>
  <c r="J420"/>
  <c r="J67"/>
  <c r="BK448"/>
  <c r="J448"/>
  <c r="J71"/>
  <c i="4" r="E48"/>
  <c r="BE158"/>
  <c r="BE166"/>
  <c r="BE167"/>
  <c r="BE191"/>
  <c r="BE195"/>
  <c r="BE203"/>
  <c r="BE208"/>
  <c r="BE223"/>
  <c r="BE252"/>
  <c r="BE256"/>
  <c r="BE270"/>
  <c r="BE283"/>
  <c r="BE347"/>
  <c r="BE352"/>
  <c r="BK169"/>
  <c r="J169"/>
  <c r="J63"/>
  <c i="5" r="E48"/>
  <c r="J52"/>
  <c r="BK81"/>
  <c r="BK80"/>
  <c r="J80"/>
  <c i="3" r="F36"/>
  <c i="1" r="BC56"/>
  <c i="4" r="F35"/>
  <c i="1" r="BB57"/>
  <c i="3" r="F37"/>
  <c i="1" r="BD56"/>
  <c i="2" r="F36"/>
  <c i="1" r="BC55"/>
  <c i="3" r="F34"/>
  <c i="1" r="BA56"/>
  <c i="4" r="F37"/>
  <c i="1" r="BD57"/>
  <c i="2" r="F34"/>
  <c i="1" r="BA55"/>
  <c i="2" r="F37"/>
  <c i="1" r="BD55"/>
  <c i="5" r="F34"/>
  <c i="1" r="BA58"/>
  <c i="3" r="F35"/>
  <c i="1" r="BB56"/>
  <c i="4" r="J34"/>
  <c i="1" r="AW57"/>
  <c i="4" r="F34"/>
  <c i="1" r="BA57"/>
  <c i="4" r="F36"/>
  <c i="1" r="BC57"/>
  <c i="2" r="F35"/>
  <c i="1" r="BB55"/>
  <c i="5" r="J33"/>
  <c i="1" r="AV58"/>
  <c r="AT58"/>
  <c i="5" r="J30"/>
  <c i="1" r="AG58"/>
  <c r="AN58"/>
  <c i="3" r="J34"/>
  <c i="1" r="AW56"/>
  <c i="2" r="J34"/>
  <c i="1" r="AW55"/>
  <c i="4" l="1" r="P328"/>
  <c r="P94"/>
  <c r="P93"/>
  <c i="1" r="AU57"/>
  <c i="2" r="R96"/>
  <c r="P96"/>
  <c r="P95"/>
  <c i="1" r="AU55"/>
  <c i="4" r="T94"/>
  <c i="3" r="T423"/>
  <c r="R100"/>
  <c i="4" r="R328"/>
  <c r="R94"/>
  <c r="R93"/>
  <c i="3" r="T100"/>
  <c r="T99"/>
  <c i="2" r="T479"/>
  <c r="R479"/>
  <c r="BK96"/>
  <c r="J96"/>
  <c r="J60"/>
  <c i="4" r="T328"/>
  <c i="2" r="T96"/>
  <c r="T95"/>
  <c i="3" r="R423"/>
  <c r="P100"/>
  <c r="P423"/>
  <c i="2" r="J97"/>
  <c r="J61"/>
  <c r="BK479"/>
  <c r="J479"/>
  <c r="J68"/>
  <c i="5" r="J59"/>
  <c i="3" r="BK100"/>
  <c r="J100"/>
  <c r="J60"/>
  <c i="4" r="BK94"/>
  <c r="J94"/>
  <c r="J60"/>
  <c i="5" r="J81"/>
  <c r="J60"/>
  <c i="3" r="BK423"/>
  <c r="J423"/>
  <c r="J68"/>
  <c i="4" r="BK328"/>
  <c r="J328"/>
  <c r="J69"/>
  <c i="5" r="J39"/>
  <c i="1" r="BC54"/>
  <c r="W32"/>
  <c i="3" r="J33"/>
  <c i="1" r="AV56"/>
  <c r="AT56"/>
  <c r="BB54"/>
  <c r="AX54"/>
  <c i="2" r="J33"/>
  <c i="1" r="AV55"/>
  <c r="AT55"/>
  <c i="4" r="F33"/>
  <c i="1" r="AZ57"/>
  <c i="2" r="F33"/>
  <c i="1" r="AZ55"/>
  <c i="4" r="J33"/>
  <c i="1" r="AV57"/>
  <c r="AT57"/>
  <c r="BD54"/>
  <c r="W33"/>
  <c i="5" r="F33"/>
  <c i="1" r="AZ58"/>
  <c r="BA54"/>
  <c r="W30"/>
  <c i="3" r="F33"/>
  <c i="1" r="AZ56"/>
  <c i="3" l="1" r="P99"/>
  <c i="1" r="AU56"/>
  <c i="2" r="R95"/>
  <c i="3" r="R99"/>
  <c i="4" r="T93"/>
  <c i="3" r="BK99"/>
  <c r="J99"/>
  <c i="2" r="BK95"/>
  <c r="J95"/>
  <c i="4" r="BK93"/>
  <c r="J93"/>
  <c i="1" r="AW54"/>
  <c r="AK30"/>
  <c r="AY54"/>
  <c r="W31"/>
  <c i="2" r="J30"/>
  <c i="1" r="AG55"/>
  <c r="AN55"/>
  <c r="AU54"/>
  <c r="AZ54"/>
  <c r="AV54"/>
  <c r="AK29"/>
  <c i="4" r="J30"/>
  <c i="1" r="AG57"/>
  <c r="AN57"/>
  <c i="3" r="J30"/>
  <c i="1" r="AG56"/>
  <c r="AN56"/>
  <c i="2" l="1" r="J59"/>
  <c i="3" r="J59"/>
  <c i="4" r="J59"/>
  <c i="2" r="J39"/>
  <c i="4" r="J39"/>
  <c i="3" r="J39"/>
  <c i="1" r="AG54"/>
  <c r="W29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<sst xmlns="http://schemas.openxmlformats.org/spreadsheetml/2006/main">
  <si>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</si>
  <si>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</si>
  <si>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</si>
  <si>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</si>
  <si>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</si>
  <si>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{8430b385-5ed6-4cee-91d9-86bc1a20616f}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</si>
  <si>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</si>
  <si>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</si>
  <si>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</si>
  <si>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</si>
  <si>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</si>
  <si>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</si>
  <si>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</si>
  <si>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</si>
  <si>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ROU12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</si>
  <si>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</si>
  <si>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</si>
  <si>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Sanační opatření části suterénu obj. Opuštěná 9/2, Brno</t>
  </si>
  <si>
    <t>KSO:</t>
  </si>
  <si>
    <t>801 61</t>
  </si>
  <si>
    <t>CC-CZ:</t>
  </si>
  <si>
    <t>122</t>
  </si>
  <si>
    <t>Místo:</t>
  </si>
  <si>
    <t>Brno</t>
  </si>
  <si>
    <t>Datum:</t>
  </si>
  <si>
    <t>26. 2. 2021</t>
  </si>
  <si>
    <t>CZ-CPV:</t>
  </si>
  <si>
    <t>45000000-7</t>
  </si>
  <si>
    <t>CZ-CPA:</t>
  </si>
  <si>
    <t>41.0</t>
  </si>
  <si>
    <t>Zadavatel:</t>
  </si>
  <si>
    <t>IČ:</t>
  </si>
  <si>
    <t/>
  </si>
  <si>
    <t>Město Šlapanice</t>
  </si>
  <si>
    <t>DIČ:</t>
  </si>
  <si>
    <t>Účastník:</t>
  </si>
  <si>
    <t>Vyplň údaj</t>
  </si>
  <si>
    <t>Projektant:</t>
  </si>
  <si>
    <t>Studio Zlamal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</si>
  <si>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</si>
  <si>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</si>
  <si>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</si>
  <si>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</si>
  <si>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</si>
  <si>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</si>
  <si>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</si>
  <si>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</si>
  <si>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</si>
  <si>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</si>
  <si>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</si>
  <si>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</si>
  <si>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</si>
  <si>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</si>
  <si>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</si>
  <si>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</si>
  <si>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</si>
  <si>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</si>
  <si>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</si>
  <si>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</si>
  <si>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</si>
  <si>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</si>
  <si>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</si>
  <si>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</si>
  <si>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</si>
  <si>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</si>
  <si>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</si>
  <si>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</si>
  <si>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</si>
  <si>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</si>
  <si>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</si>
  <si>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</si>
  <si>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</si>
  <si>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</si>
  <si>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</si>
  <si>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</si>
  <si>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</si>
  <si>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</si>
  <si>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</si>
  <si>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</si>
  <si>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</si>
  <si>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</si>
  <si>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</si>
  <si>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</si>
  <si>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ROU121</t>
  </si>
  <si>
    <t>SO 01 křídlo A</t>
  </si>
  <si>
    <t>STA</t>
  </si>
  <si>
    <t>1</t>
  </si>
  <si>
    <t>{c294d5cf-2f19-492a-929e-37cb94136490}</t>
  </si>
  <si>
    <t>2</t>
  </si>
  <si>
    <t>ROU122</t>
  </si>
  <si>
    <t>SO 02 křídlo B</t>
  </si>
  <si>
    <t>{14b1d4fb-8f0b-42a4-878e-ebaf2267b27c}</t>
  </si>
  <si>
    <t>ROU123</t>
  </si>
  <si>
    <t>SO 03 křídlo C</t>
  </si>
  <si>
    <t>{7fe5e970-1bce-4af0-935a-97afcdfa58e9}</t>
  </si>
  <si>
    <t>ROU124</t>
  </si>
  <si>
    <t>VRN</t>
  </si>
  <si>
    <t>{79ca4831-d070-4ac5-9ab5-c9899cf7366a}</t>
  </si>
  <si>
    <t>KRYCÍ LIST SOUPISU PRACÍ</t>
  </si>
  <si>
    <t>Objekt:</t>
  </si>
  <si>
    <t>ROU121 - SO 01 křídlo 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</si>
  <si>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</si>
  <si>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</si>
  <si>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</si>
  <si>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</si>
  <si>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</si>
  <si>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</si>
  <si>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</si>
  <si>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</si>
  <si>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</si>
  <si>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</si>
  <si>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</si>
  <si>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</si>
  <si>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</si>
  <si>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</si>
  <si>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</si>
  <si>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735 - Ústřední vytápění - otopná tělesa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</si>
  <si>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</si>
  <si>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</si>
  <si>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</si>
  <si>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</si>
  <si>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</si>
  <si>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</si>
  <si>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</si>
  <si>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</si>
  <si>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</si>
  <si>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</si>
  <si>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</si>
  <si>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</si>
  <si>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</si>
  <si>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</si>
  <si>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</si>
  <si>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</si>
  <si>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</si>
  <si>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</si>
  <si>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</si>
  <si>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</si>
  <si>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</si>
  <si>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</si>
  <si>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</si>
  <si>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</si>
  <si>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</si>
  <si>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</si>
  <si>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</si>
  <si>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1963360590</t>
  </si>
  <si>
    <t>Online PSC</t>
  </si>
  <si>
    <t>https://podminky.urs.cz/item/CS_URS_2025_01/113106123</t>
  </si>
  <si>
    <t>VV</t>
  </si>
  <si>
    <t>" okapový chodník - viz situace "</t>
  </si>
  <si>
    <t>(5,5+1)*1</t>
  </si>
  <si>
    <t>(11,15++1,6)*1,1+1,5*0,2</t>
  </si>
  <si>
    <t>(2,59+7,035)*0,96</t>
  </si>
  <si>
    <t>Součet</t>
  </si>
  <si>
    <t>121112003</t>
  </si>
  <si>
    <t>Sejmutí ornice ručně při souvislé ploše, tl. vrstvy do 200 mm</t>
  </si>
  <si>
    <t>629385091</t>
  </si>
  <si>
    <t>https://podminky.urs.cz/item/CS_URS_2025_01/121112003</t>
  </si>
  <si>
    <t>(5,65+2,755+2,6)*1,3</t>
  </si>
  <si>
    <t>(1,8+0,8)/2*1,2</t>
  </si>
  <si>
    <t>3</t>
  </si>
  <si>
    <t>132212121</t>
  </si>
  <si>
    <t>Hloubení zapažených rýh šířky do 800 mm ručně s urovnáním dna do předepsaného profilu a spádu v hornině třídy těžitelnosti I skupiny 3 soudržných</t>
  </si>
  <si>
    <t>m3</t>
  </si>
  <si>
    <t>1934175072</t>
  </si>
  <si>
    <t>https://podminky.urs.cz/item/CS_URS_2025_01/132212121</t>
  </si>
  <si>
    <t>" pro venkovní izolaci zdiva - viz situace a řezy a,b,c,d "</t>
  </si>
  <si>
    <t>" plocha okapového chodníku z ulice x prům. hloubka výkopu"</t>
  </si>
  <si>
    <t>" plocha - viz sejmutí ornice a monolitický beton "</t>
  </si>
  <si>
    <t>(15,867+30,03)*(1,88+1,69)/2</t>
  </si>
  <si>
    <t>" plocha ok. chodníku ze dvora - viz část plochy zámkové dl. "</t>
  </si>
  <si>
    <t>(14,325+9,24)*(1,1+0,6)/2</t>
  </si>
  <si>
    <t>" plocha zámk. dl. před schodištěm z ulice "</t>
  </si>
  <si>
    <t>(5,5+1)*1*0,15</t>
  </si>
  <si>
    <t>151101101</t>
  </si>
  <si>
    <t>Zřízení pažení a rozepření stěn rýh pro podzemní vedení příložné pro jakoukoliv mezerovitost, hloubky do 2 m</t>
  </si>
  <si>
    <t>-1774945712</t>
  </si>
  <si>
    <t>https://podminky.urs.cz/item/CS_URS_2025_01/151101101</t>
  </si>
  <si>
    <t xml:space="preserve">" výkop z ulice - délka viz situace " </t>
  </si>
  <si>
    <t>(1+17,275+11,45+5,65+1,045+2,6+1)*(1,79+1,98)/2</t>
  </si>
  <si>
    <t>" dtto, výkop ze dvora "</t>
  </si>
  <si>
    <t>(1,1+11,15+1,5+2,59+6,075+1)*(1,15+0,64)/2</t>
  </si>
  <si>
    <t>5</t>
  </si>
  <si>
    <t>151101111</t>
  </si>
  <si>
    <t>Odstranění pažení a rozepření stěn rýh pro podzemní vedení s uložením materiálu na vzdálenost do 3 m od kraje výkopu příložné, hloubky do 2 m</t>
  </si>
  <si>
    <t>-2085159156</t>
  </si>
  <si>
    <t>https://podminky.urs.cz/item/CS_URS_2025_01/151101111</t>
  </si>
  <si>
    <t>6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</si>
  <si>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</si>
  <si>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</si>
  <si>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-977017253</t>
  </si>
  <si>
    <t>https://podminky.urs.cz/item/CS_URS_2025_01/162211311</t>
  </si>
  <si>
    <t xml:space="preserve">" ornice na ohumusování  na skládku a zpět "</t>
  </si>
  <si>
    <t>8,717*0,1*2</t>
  </si>
  <si>
    <t>" zemina pro zásyp na skládku a zpět "</t>
  </si>
  <si>
    <t>87,5*2</t>
  </si>
  <si>
    <t>7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</si>
  <si>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</si>
  <si>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</si>
  <si>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-687529225</t>
  </si>
  <si>
    <t>https://podminky.urs.cz/item/CS_URS_2025_01/162211319</t>
  </si>
  <si>
    <t>" předpoklad do 20m "</t>
  </si>
  <si>
    <t>8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</si>
  <si>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</si>
  <si>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</si>
  <si>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1088156335</t>
  </si>
  <si>
    <t>https://podminky.urs.cz/item/CS_URS_2025_01/162651112</t>
  </si>
  <si>
    <t>" vytlačená kubatura na skládku "</t>
  </si>
  <si>
    <t xml:space="preserve">"objem podsypu pod okapové chodníky  "</t>
  </si>
  <si>
    <t>10,219</t>
  </si>
  <si>
    <t>" přebytek ornice - plocha nové bet. dlažby 500/500mm "</t>
  </si>
  <si>
    <t>7,15*0,1</t>
  </si>
  <si>
    <t>" objem izolace "</t>
  </si>
  <si>
    <t>105*0,05</t>
  </si>
  <si>
    <t>9</t>
  </si>
  <si>
    <t>167111101</t>
  </si>
  <si>
    <t>Nakládání, skládání a překládání neulehlého výkopku nebo sypaniny ručně nakládání, z hornin třídy těžitelnosti I, skupiny 1 až 3</t>
  </si>
  <si>
    <t>800315497</t>
  </si>
  <si>
    <t>https://podminky.urs.cz/item/CS_URS_2025_01/167111101</t>
  </si>
  <si>
    <t xml:space="preserve">" ornice na ohumusování  na skládce "</t>
  </si>
  <si>
    <t>8,717*0,1</t>
  </si>
  <si>
    <t>" zemina pro zásyp na skládce "</t>
  </si>
  <si>
    <t>87,5</t>
  </si>
  <si>
    <t>10</t>
  </si>
  <si>
    <t>171201221</t>
  </si>
  <si>
    <t>Poplatek za uložení stavebního odpadu na skládce (skládkovné) zeminy a kamení zatříděného do Katalogu odpadů pod kódem 17 05 04</t>
  </si>
  <si>
    <t>t</t>
  </si>
  <si>
    <t>2060495146</t>
  </si>
  <si>
    <t>https://podminky.urs.cz/item/CS_URS_2025_01/171201221</t>
  </si>
  <si>
    <t>" výkop "</t>
  </si>
  <si>
    <t>103</t>
  </si>
  <si>
    <t>" odpočet vytlačené zeminy - viz vodorovné přemístění ""</t>
  </si>
  <si>
    <t>-10,219-5,25</t>
  </si>
  <si>
    <t>11</t>
  </si>
  <si>
    <t>174111101</t>
  </si>
  <si>
    <t>Zásyp sypaninou z jakékoliv horniny ručně s uložením výkopku ve vrstvách se zhutněním jam, šachet, rýh nebo kolem objektů v těchto vykopávkách</t>
  </si>
  <si>
    <t>-109922685</t>
  </si>
  <si>
    <t>https://podminky.urs.cz/item/CS_URS_2025_01/174111101</t>
  </si>
  <si>
    <t>12</t>
  </si>
  <si>
    <t>181311103</t>
  </si>
  <si>
    <t>Rozprostření a urovnání ornice v rovině nebo ve svahu sklonu do 1:5 ručně při souvislé ploše, tl. vrstvy do 200 mm</t>
  </si>
  <si>
    <t>1085466679</t>
  </si>
  <si>
    <t>https://podminky.urs.cz/item/CS_URS_2025_01/181311103</t>
  </si>
  <si>
    <t>" položka sejmutí ornice minus bet. dlažba "</t>
  </si>
  <si>
    <t>15,867-7,15</t>
  </si>
  <si>
    <t>Svislé a kompletní konstrukce</t>
  </si>
  <si>
    <t>13</t>
  </si>
  <si>
    <t>31901(R)</t>
  </si>
  <si>
    <t>Dodatečná izolace zdiva, aplikace injektážní látky tlakovým čerpadlem, 2 řady, horizontální (odečet - půdorysná plocha s přesahy, šikmé vrty pod úhlem 45st)</t>
  </si>
  <si>
    <t>1128175057</t>
  </si>
  <si>
    <t>" materiál a technologie provádění viz TZ sanace "</t>
  </si>
  <si>
    <t>" viz VV sanací "</t>
  </si>
  <si>
    <t>140,95</t>
  </si>
  <si>
    <t>14</t>
  </si>
  <si>
    <t>31902(R)</t>
  </si>
  <si>
    <t>Dodatečná izolace zdiva, aplikace injektážní látky tlakovým čerpadlem, 2 řady, vertikální</t>
  </si>
  <si>
    <t>1127635829</t>
  </si>
  <si>
    <t>11,76</t>
  </si>
  <si>
    <t>31903(R)</t>
  </si>
  <si>
    <t>Dodatečná izolace zdiva , aplikace injektážní látky tlakovým čerpadlem, plošná do hl. 0,4m</t>
  </si>
  <si>
    <t>923363664</t>
  </si>
  <si>
    <t>4,59</t>
  </si>
  <si>
    <t>16</t>
  </si>
  <si>
    <t>31904(R)</t>
  </si>
  <si>
    <t>Osazení pakrů pro nizkotlakou injektáž</t>
  </si>
  <si>
    <t>ks</t>
  </si>
  <si>
    <t>-2018294561</t>
  </si>
  <si>
    <t>4328</t>
  </si>
  <si>
    <t>17</t>
  </si>
  <si>
    <t>M</t>
  </si>
  <si>
    <t>31905(R)</t>
  </si>
  <si>
    <t>Dodání injektážního roztoku do velmi vysokého stupně zavlhčení (95% nasycení zdiva vodou) - viz TZ sanací</t>
  </si>
  <si>
    <t>l</t>
  </si>
  <si>
    <t>2122123321</t>
  </si>
  <si>
    <t>18</t>
  </si>
  <si>
    <t>31906(R)</t>
  </si>
  <si>
    <t>injektáž vrtú - utěsnění zálivkou</t>
  </si>
  <si>
    <t>1325280255</t>
  </si>
  <si>
    <t>19</t>
  </si>
  <si>
    <t>31907(R)</t>
  </si>
  <si>
    <t>výplňová malta injektážní s pevností do 10 MPa, zrnitost do 0,3mm. pojivo hydraulické, omezené smrštění</t>
  </si>
  <si>
    <t>kg</t>
  </si>
  <si>
    <t>1572431094</t>
  </si>
  <si>
    <t>20</t>
  </si>
  <si>
    <t>31908(R)</t>
  </si>
  <si>
    <t>osazení a demontáž pakrů pro výplňovou injektáž (horizontální/vertikální)</t>
  </si>
  <si>
    <t>-1782371364</t>
  </si>
  <si>
    <t>Komunikace pozemní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</si>
  <si>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</si>
  <si>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</si>
  <si>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-330688494</t>
  </si>
  <si>
    <t>https://podminky.urs.cz/item/CS_URS_2025_01/596211110</t>
  </si>
  <si>
    <t>22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</si>
  <si>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</si>
  <si>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</si>
  <si>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-520926752</t>
  </si>
  <si>
    <t>https://podminky.urs.cz/item/CS_URS_2025_01/596811220</t>
  </si>
  <si>
    <t>" nová betonová dlažba - viz situace - S3 "</t>
  </si>
  <si>
    <t>0,5*(5,5+1,6+1,3+3,2+2,7)</t>
  </si>
  <si>
    <t>23</t>
  </si>
  <si>
    <t>59246003(R)</t>
  </si>
  <si>
    <t>dlažba plošná betonová hladká 500x500x60mm</t>
  </si>
  <si>
    <t>1717208237</t>
  </si>
  <si>
    <t>7,150*1,03</t>
  </si>
  <si>
    <t>Úpravy povrchů, podlahy a osazování výplní</t>
  </si>
  <si>
    <t>24</t>
  </si>
  <si>
    <t>612311131</t>
  </si>
  <si>
    <t>Vápenný štuk vnitřních ploch tloušťky do 3 mm svislých konstrukcí stěn</t>
  </si>
  <si>
    <t>105565257</t>
  </si>
  <si>
    <t>https://podminky.urs.cz/item/CS_URS_2025_01/612311131</t>
  </si>
  <si>
    <t>" SI 1 a SI 2, viz položka vyrovnávací vrstva "</t>
  </si>
  <si>
    <t>212</t>
  </si>
  <si>
    <t>25</t>
  </si>
  <si>
    <t>612324111</t>
  </si>
  <si>
    <t>Omítka sanační vnitřních ploch podkladní (vyrovnávací) tloušťky do 10 mm nanášená ručně svislých konstrukcí stěn</t>
  </si>
  <si>
    <t>-318957301</t>
  </si>
  <si>
    <t>https://podminky.urs.cz/item/CS_URS_2025_01/612324111</t>
  </si>
  <si>
    <t>" SI 1 a SI 2, viz půdorys a řezy "</t>
  </si>
  <si>
    <t>" m.č.001 - po strop "</t>
  </si>
  <si>
    <t>(1,95+2,25+1+1+1,905+0,775+0,775+1,905)*2,74</t>
  </si>
  <si>
    <t>(0,55+0,55+2,905+2,815+1,1)*2,74</t>
  </si>
  <si>
    <t>0,65*1,74*3</t>
  </si>
  <si>
    <t>-1,1*2</t>
  </si>
  <si>
    <t>" dtto, v.2m "</t>
  </si>
  <si>
    <t>3,9*2</t>
  </si>
  <si>
    <t>" dtto, v 1m "</t>
  </si>
  <si>
    <t>(2,25+6*0,85+3*0,65+1,9*2+2,9+1,435)*1</t>
  </si>
  <si>
    <t xml:space="preserve">" okna " </t>
  </si>
  <si>
    <t>(1,3+0,8)/2*0,8*2*2</t>
  </si>
  <si>
    <t>0,8*0,8*2*2</t>
  </si>
  <si>
    <t>" m.č.002 - v.1m "</t>
  </si>
  <si>
    <t>(2,25+6*1,3+3*0,65+2*1,9+2,9+6,7)*1</t>
  </si>
  <si>
    <t>" dtto, v.1,8m "</t>
  </si>
  <si>
    <t>(6,7+2,25+6*1,5+3*0,65+2*1,9+2,9)*1,8</t>
  </si>
  <si>
    <t>" okna "</t>
  </si>
  <si>
    <t>(1,3+0,8)/2*0,8*2*6</t>
  </si>
  <si>
    <t>0,8*0,8*2*6</t>
  </si>
  <si>
    <t>" m.č.009 - v.1,5m "</t>
  </si>
  <si>
    <t>2*3,14*1,5</t>
  </si>
  <si>
    <t>4,5*3,14*2</t>
  </si>
  <si>
    <t>-0,9*2+0,4*2*2</t>
  </si>
  <si>
    <t>26</t>
  </si>
  <si>
    <t>612324191</t>
  </si>
  <si>
    <t>Omítka sanační vnitřních ploch podkladní (vyrovnávací) Příplatek k cenám podkladní sanační omítky nanášené ručně za každých dalších i započatých 5 mm tloušťky omítky přes 10 mm stěn</t>
  </si>
  <si>
    <t>-1543865473</t>
  </si>
  <si>
    <t>https://podminky.urs.cz/item/CS_URS_2025_01/612324191</t>
  </si>
  <si>
    <t>212,043*2</t>
  </si>
  <si>
    <t>27</t>
  </si>
  <si>
    <t>612325131</t>
  </si>
  <si>
    <t>Omítka sanační vnitřních ploch jádrová tloušťky do 15 mm nanášená ručně svislých konstrukcí stěn</t>
  </si>
  <si>
    <t>1320936390</t>
  </si>
  <si>
    <t>https://podminky.urs.cz/item/CS_URS_2025_01/612325131</t>
  </si>
  <si>
    <t>28</t>
  </si>
  <si>
    <t>612325191</t>
  </si>
  <si>
    <t>Omítka sanační vnitřních ploch jádrová Příplatek k cenám za každých dalších i započatých 5 mm tloušťky omítky přes 15 mm stěn</t>
  </si>
  <si>
    <t>-310364367</t>
  </si>
  <si>
    <t>https://podminky.urs.cz/item/CS_URS_2025_01/612325191</t>
  </si>
  <si>
    <t>212,043*3</t>
  </si>
  <si>
    <t>29</t>
  </si>
  <si>
    <t>61283(R)</t>
  </si>
  <si>
    <t>Úprava podkladu difúzně propustnou stěrkou, stěrka sulfátostálá - 2kg/m2</t>
  </si>
  <si>
    <t>1148419526</t>
  </si>
  <si>
    <t>" skladba SI 2 - m.č.001"</t>
  </si>
  <si>
    <t>(2,25+1,905)*1,2</t>
  </si>
  <si>
    <t>30</t>
  </si>
  <si>
    <t>619991011</t>
  </si>
  <si>
    <t>Zakrytí vnitřních ploch před znečištěním PE fólií včetně pozdějšího odkrytí samostatných konstrukcí a prvků</t>
  </si>
  <si>
    <t>1385405206</t>
  </si>
  <si>
    <t>https://podminky.urs.cz/item/CS_URS_2025_01/619991011</t>
  </si>
  <si>
    <t>" okna v m.č.001,002 "</t>
  </si>
  <si>
    <t>0,8*0,8*(2+6)</t>
  </si>
  <si>
    <t xml:space="preserve">" neprodyšné utěsnění  dveří  mezi m.č.3-4 "</t>
  </si>
  <si>
    <t>1*2</t>
  </si>
  <si>
    <t>" dtto, v centrální chodbě "</t>
  </si>
  <si>
    <t>1*2*2</t>
  </si>
  <si>
    <t xml:space="preserve">" dtto, v I n.p. schodiště " </t>
  </si>
  <si>
    <t>" hydrant "</t>
  </si>
  <si>
    <t>0,7*0,7</t>
  </si>
  <si>
    <t>31</t>
  </si>
  <si>
    <t>622901(R)</t>
  </si>
  <si>
    <t>Vyrovnávací vrstva z rychlovazné těsnící (izolační) malty na cementové bázi tl. do 15mm</t>
  </si>
  <si>
    <t>-1666550835</t>
  </si>
  <si>
    <t>" izolace z exterieru - viz situace , skladba SE1,SE2 "</t>
  </si>
  <si>
    <t>" uliční část "</t>
  </si>
  <si>
    <t>(15,31+12,75+5,6+1,6+0,37+1,3+2,35+2,38)*(1,79+1,98)/2</t>
  </si>
  <si>
    <t>(2,4+1,3+0,5+1,8)*0,3</t>
  </si>
  <si>
    <t>" dvorní část "</t>
  </si>
  <si>
    <t>(11,15+1,7+2,59+6,075+0,96)*(1,5+0,64)/2</t>
  </si>
  <si>
    <t>32</t>
  </si>
  <si>
    <t>622902(R)</t>
  </si>
  <si>
    <t>Flexibilní dvoukomponentní polymerová hydroizolační stěrka tl. 4mm vč. penetračního nátěru</t>
  </si>
  <si>
    <t>1476922087</t>
  </si>
  <si>
    <t>" viz pol. vyrovnávací vrstva "</t>
  </si>
  <si>
    <t>105</t>
  </si>
  <si>
    <t>33</t>
  </si>
  <si>
    <t>631311125</t>
  </si>
  <si>
    <t>Mazanina z betonu prostého bez zvýšených nároků na prostředí tl. přes 80 do 120 mm tř. C 20/25</t>
  </si>
  <si>
    <t>-153780684</t>
  </si>
  <si>
    <t>https://podminky.urs.cz/item/CS_URS_2025_01/631311125</t>
  </si>
  <si>
    <t>(17,275+12,75)*1*0,1</t>
  </si>
  <si>
    <t>34</t>
  </si>
  <si>
    <t>631319173</t>
  </si>
  <si>
    <t>Příplatek k cenám mazanin za stržení povrchu spodní vrstvy mazaniny latí před vložením výztuže nebo pletiva pro tl. obou vrstev mazaniny přes 80 do 120 mm</t>
  </si>
  <si>
    <t>-904812532</t>
  </si>
  <si>
    <t>https://podminky.urs.cz/item/CS_URS_2025_01/631319173</t>
  </si>
  <si>
    <t>35</t>
  </si>
  <si>
    <t>631362021</t>
  </si>
  <si>
    <t>Výztuž mazanin ze svařovaných sítí z drátů typu KARI</t>
  </si>
  <si>
    <t>-1904427265</t>
  </si>
  <si>
    <t>https://podminky.urs.cz/item/CS_URS_2025_01/631362021</t>
  </si>
  <si>
    <t>" síť 6/100 "</t>
  </si>
  <si>
    <t>(17,275+12,75)*4,44*1,2*0,001</t>
  </si>
  <si>
    <t>36</t>
  </si>
  <si>
    <t>635111242</t>
  </si>
  <si>
    <t>Násyp ze štěrkopísku, písku nebo kameniva pod podlahy se zhutněním z kameniva hrubého 16-32</t>
  </si>
  <si>
    <t>-314274674</t>
  </si>
  <si>
    <t>https://podminky.urs.cz/item/CS_URS_2025_01/635111242</t>
  </si>
  <si>
    <t>" okapový chodník - viz pol. mazanina tl. 10cm - S2 "</t>
  </si>
  <si>
    <t>(17,275+12,75)*1*0,15</t>
  </si>
  <si>
    <t>" dtto, zámková dlažba - viz pol. kladení dlažby - S5 "</t>
  </si>
  <si>
    <t>30,1*0,15</t>
  </si>
  <si>
    <t>" dtto, bet. dlažba 500/500mm - viz pol. kladení dlažby - S3 "</t>
  </si>
  <si>
    <t>8*0,15</t>
  </si>
  <si>
    <t>Ostatní konstrukce a práce, bourání</t>
  </si>
  <si>
    <t>37</t>
  </si>
  <si>
    <t>919726123</t>
  </si>
  <si>
    <t>Geotextilie netkaná pro ochranu, separaci nebo filtraci měrná hmotnost přes 300 do 500 g/m2</t>
  </si>
  <si>
    <t>-404422592</t>
  </si>
  <si>
    <t>https://podminky.urs.cz/item/CS_URS_2025_01/919726123</t>
  </si>
  <si>
    <t>(17,275+12,75)*1</t>
  </si>
  <si>
    <t>30,1</t>
  </si>
  <si>
    <t>" ochrana svislé izolace viz SE2 - mělký výkop u schodiště "</t>
  </si>
  <si>
    <t>38</t>
  </si>
  <si>
    <t>949101111</t>
  </si>
  <si>
    <t>Lešení pomocné pracovní pro objekty pozemních staveb pro zatížení do 150 kg/m2, o výšce lešeňové podlahy do 1,9 m</t>
  </si>
  <si>
    <t>1291949931</t>
  </si>
  <si>
    <t>https://podminky.urs.cz/item/CS_URS_2025_01/949101111</t>
  </si>
  <si>
    <t>" m.č. 001,002,004-009 - viz legenda "</t>
  </si>
  <si>
    <t>58,19+67,72+50,14+1,52+1,27+8,6+7,34+16,32</t>
  </si>
  <si>
    <t>39</t>
  </si>
  <si>
    <t>952901111</t>
  </si>
  <si>
    <t>Vyčištění budov nebo objektů před předáním do užívání budov bytové nebo občanské výstavby, světlé výšky podlaží do 4 m</t>
  </si>
  <si>
    <t>1545705116</t>
  </si>
  <si>
    <t>https://podminky.urs.cz/item/CS_URS_2025_01/952901111</t>
  </si>
  <si>
    <t>40</t>
  </si>
  <si>
    <t>965042141</t>
  </si>
  <si>
    <t>Bourání mazanin betonových nebo z litého asfaltu tl. do 100 mm, plochy přes 4 m2</t>
  </si>
  <si>
    <t>-2105539256</t>
  </si>
  <si>
    <t>https://podminky.urs.cz/item/CS_URS_2025_01/965042141</t>
  </si>
  <si>
    <t>41</t>
  </si>
  <si>
    <t>965049111</t>
  </si>
  <si>
    <t>Bourání mazanin Příplatek k cenám za bourání mazanin betonových se svařovanou sítí, tl. do 100 mm</t>
  </si>
  <si>
    <t>-1390348116</t>
  </si>
  <si>
    <t>https://podminky.urs.cz/item/CS_URS_2025_01/965049111</t>
  </si>
  <si>
    <t>42</t>
  </si>
  <si>
    <t>977131110</t>
  </si>
  <si>
    <t>Vrty příklepovými vrtáky do cihelného zdiva nebo prostého betonu průměru do 16 mm</t>
  </si>
  <si>
    <t>m</t>
  </si>
  <si>
    <t>-291055691</t>
  </si>
  <si>
    <t>https://podminky.urs.cz/item/CS_URS_2025_01/977131110</t>
  </si>
  <si>
    <t>" pro injektáž - viz VV části sanace "</t>
  </si>
  <si>
    <t>2128,4</t>
  </si>
  <si>
    <t>43</t>
  </si>
  <si>
    <t>978013191</t>
  </si>
  <si>
    <t>Otlučení vápenných nebo vápenocementových omítek vnitřních ploch stěn s vyškrabáním spar, s očištěním zdiva, v rozsahu přes 50 do 100 %</t>
  </si>
  <si>
    <t>722841628</t>
  </si>
  <si>
    <t>https://podminky.urs.cz/item/CS_URS_2025_01/978013191</t>
  </si>
  <si>
    <t>" viz půdorys a řezy "</t>
  </si>
  <si>
    <t xml:space="preserve">Mezisoučet        </t>
  </si>
  <si>
    <t>" m.č.004 - v. 1,5m "</t>
  </si>
  <si>
    <t>(0,8+0,3+4,26+11,68+2,96-1+0,65*6+1,4*2-1-0,82-0,67)*1,5</t>
  </si>
  <si>
    <t>(1,87*4+0,91+0,09+0,77+0,2)*1,5</t>
  </si>
  <si>
    <t>" okna - boční strany "</t>
  </si>
  <si>
    <t>0,4*0,4/2*6</t>
  </si>
  <si>
    <t>" m.č.007 - v.1,5m "</t>
  </si>
  <si>
    <t>(3,67+1,81)*2*1,5</t>
  </si>
  <si>
    <t>-1*1,5+0,5*1,5*2</t>
  </si>
  <si>
    <t>-1,5*1,5+0,92*1,5*2</t>
  </si>
  <si>
    <t>-1,1*1,5+0,3*1,5*2</t>
  </si>
  <si>
    <t>-0,9*1,5+0,4*1,5*2</t>
  </si>
  <si>
    <t>" m.č.008 - v.1m "</t>
  </si>
  <si>
    <t>(2,47+2+0,2*4)*1</t>
  </si>
  <si>
    <t>" dtto. v.2m "</t>
  </si>
  <si>
    <t>(3,67+2+0,3)*2</t>
  </si>
  <si>
    <t>Mezisoučet</t>
  </si>
  <si>
    <t>44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</si>
  <si>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</si>
  <si>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</si>
  <si>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2063866043</t>
  </si>
  <si>
    <t>https://podminky.urs.cz/item/CS_URS_2025_01/979054451</t>
  </si>
  <si>
    <t>" viz rozebrání zámkové dlažby "</t>
  </si>
  <si>
    <t>45</t>
  </si>
  <si>
    <t>985131311</t>
  </si>
  <si>
    <t>Očištění ploch stěn, rubu kleneb a podlah ruční dočištění ocelovými kartáči</t>
  </si>
  <si>
    <t>-1463590735</t>
  </si>
  <si>
    <t>https://podminky.urs.cz/item/CS_URS_2025_01/985131311</t>
  </si>
  <si>
    <t>" viz položka osekání vnitřních omítek "</t>
  </si>
  <si>
    <t>295</t>
  </si>
  <si>
    <t>" izolace z exterieru - viz situace "</t>
  </si>
  <si>
    <t>46</t>
  </si>
  <si>
    <t>99901(R)</t>
  </si>
  <si>
    <t>zaříznutí omítky nad režným zdivem</t>
  </si>
  <si>
    <t>1009947416</t>
  </si>
  <si>
    <t>" m.č.004 "</t>
  </si>
  <si>
    <t>0,8+0,3+4,26-0,8+1,84+0,65+0,48+0,65+1,89+0,65+0,48+0,65</t>
  </si>
  <si>
    <t>1,83+0,65+0,48+1,8+0,6+1,8+0,48+2,43+0,61+2,65</t>
  </si>
  <si>
    <t>0,8*6</t>
  </si>
  <si>
    <t>" m.č.005,006 "</t>
  </si>
  <si>
    <t>1,99*2+0,91+0,09</t>
  </si>
  <si>
    <t>1,85*2+0,77+0,2</t>
  </si>
  <si>
    <t>" m.č.007 "</t>
  </si>
  <si>
    <t>(3,67+1,81)*2-1,5+2*1-1*2*0,5-1,1+2*0,3-0,9+2*0,3</t>
  </si>
  <si>
    <t>" m.č.008 "</t>
  </si>
  <si>
    <t>(3,87+2,2)*2-0,9</t>
  </si>
  <si>
    <t>997</t>
  </si>
  <si>
    <t>Přesun sutě</t>
  </si>
  <si>
    <t>47</t>
  </si>
  <si>
    <t>997013211</t>
  </si>
  <si>
    <t>Vnitrostaveništní doprava suti a vybouraných hmot vodorovně do 50 m s naložením ručně pro budovy a haly výšky do 6 m</t>
  </si>
  <si>
    <t>2015178365</t>
  </si>
  <si>
    <t>https://podminky.urs.cz/item/CS_URS_2025_01/997013211</t>
  </si>
  <si>
    <t>" cena obsahuje použití pásového dopravníku "</t>
  </si>
  <si>
    <t>" suť celkem "</t>
  </si>
  <si>
    <t>30,115</t>
  </si>
  <si>
    <t>" odpočet zámkové dlažby "</t>
  </si>
  <si>
    <t>-30,1*0,06*2,2</t>
  </si>
  <si>
    <t xml:space="preserve">" vytlačená zemina z dvorní části - doprava přes budovu na kontejner " </t>
  </si>
  <si>
    <t>" alikvotní část - 25% objemu "</t>
  </si>
  <si>
    <t>(10,219+5,25)*0,25*2</t>
  </si>
  <si>
    <t>48</t>
  </si>
  <si>
    <t>997013501</t>
  </si>
  <si>
    <t>Odvoz suti a vybouraných hmot na skládku nebo meziskládku se složením, na vzdálenost do 1 km</t>
  </si>
  <si>
    <t>-1275377097</t>
  </si>
  <si>
    <t>https://podminky.urs.cz/item/CS_URS_2025_01/997013501</t>
  </si>
  <si>
    <t>49</t>
  </si>
  <si>
    <t>997013509</t>
  </si>
  <si>
    <t>Odvoz suti a vybouraných hmot na skládku nebo meziskládku se složením, na vzdálenost Příplatek k ceně za každý další započatý 1 km přes 1 km</t>
  </si>
  <si>
    <t>930214974</t>
  </si>
  <si>
    <t>https://podminky.urs.cz/item/CS_URS_2025_01/997013509</t>
  </si>
  <si>
    <t>26,142*4</t>
  </si>
  <si>
    <t>50</t>
  </si>
  <si>
    <t>997013631</t>
  </si>
  <si>
    <t>Poplatek za uložení stavebního odpadu na skládce (skládkovné) směsného stavebního a demoličního zatříděného do Katalogu odpadů pod kódem 17 09 04</t>
  </si>
  <si>
    <t>712411826</t>
  </si>
  <si>
    <t>https://podminky.urs.cz/item/CS_URS_2025_01/997013631</t>
  </si>
  <si>
    <t>51</t>
  </si>
  <si>
    <t>997221151</t>
  </si>
  <si>
    <t>Vodorovná doprava suti stavebním kolečkem s naložením a se složením z kusových materiálů, na vzdálenost do 50 m</t>
  </si>
  <si>
    <t>245753634</t>
  </si>
  <si>
    <t>https://podminky.urs.cz/item/CS_URS_2025_01/997221151</t>
  </si>
  <si>
    <t>" vybouraná zámková dlažba na skládku a zpět "</t>
  </si>
  <si>
    <t>30,065*0,06*2,2*2</t>
  </si>
  <si>
    <t>998</t>
  </si>
  <si>
    <t>Přesun hmot</t>
  </si>
  <si>
    <t>52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</si>
  <si>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</si>
  <si>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</si>
  <si>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-687830085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</si>
  <si>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</si>
  <si>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</si>
  <si>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</si>
  <si>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</si>
  <si>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</si>
  <si>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53</t>
  </si>
  <si>
    <t>711161212</t>
  </si>
  <si>
    <t>Izolace proti zemní vlhkosti a beztlakové vodě nopovými fóliemi na ploše svislé S vrstva ochranná, odvětrávací a drenážní výška nopu 8,0 mm, tl. fólie do 0,6 mm</t>
  </si>
  <si>
    <t>-1535917918</t>
  </si>
  <si>
    <t>https://podminky.urs.cz/item/CS_URS_2025_01/711161212</t>
  </si>
  <si>
    <t>" izolace z exterieru - viz situace , skladba SE1 "</t>
  </si>
  <si>
    <t>(15,31+12,75+5,6+1,6+0,37+1,3+2,35+2,38)*0,8</t>
  </si>
  <si>
    <t>(11,15+1,7+2,59+6,075+0,96)*0,8</t>
  </si>
  <si>
    <t>54</t>
  </si>
  <si>
    <t>711161384</t>
  </si>
  <si>
    <t>Izolace proti zemní vlhkosti a beztlakové vodě nopovými fóliemi ostatní ukončení izolace provětrávací lištou</t>
  </si>
  <si>
    <t>2014808618</t>
  </si>
  <si>
    <t>https://podminky.urs.cz/item/CS_URS_2025_01/711161384</t>
  </si>
  <si>
    <t>" izolace z exterieru - viz situace , skladba SE1"</t>
  </si>
  <si>
    <t>15,31+12,75+5,6+1,6+0,37+1,3+2,35+2,38</t>
  </si>
  <si>
    <t>11,15+1,7+2,59+6,075+0,96</t>
  </si>
  <si>
    <t>55</t>
  </si>
  <si>
    <t>998711101</t>
  </si>
  <si>
    <t>Přesun hmot pro izolace proti vodě, vlhkosti a plynům stanovený z hmotnosti přesunovaného materiálu vodorovná dopravní vzdálenost do 50 m základní v objektech výšky do 6 m</t>
  </si>
  <si>
    <t>-1024079059</t>
  </si>
  <si>
    <t>https://podminky.urs.cz/item/CS_URS_2025_01/998711101</t>
  </si>
  <si>
    <t>713</t>
  </si>
  <si>
    <t>Izolace tepelné</t>
  </si>
  <si>
    <t>56</t>
  </si>
  <si>
    <t>713131151</t>
  </si>
  <si>
    <t>Montáž tepelné izolace stěn rohožemi, pásy, deskami, dílci, bloky (izolační materiál ve specifikaci) vložením jednovrstvě</t>
  </si>
  <si>
    <t>1912917687</t>
  </si>
  <si>
    <t>https://podminky.urs.cz/item/CS_URS_2025_01/713131151</t>
  </si>
  <si>
    <t>" kluzná folie - viz situace, skladba SE1 "</t>
  </si>
  <si>
    <t>57</t>
  </si>
  <si>
    <t>28329042</t>
  </si>
  <si>
    <t>fólie PE separační či ochranná tl 0,2mm</t>
  </si>
  <si>
    <t>-1098152354</t>
  </si>
  <si>
    <t>153,885*1,05 "Přepočtené koeficientem množství</t>
  </si>
  <si>
    <t>58</t>
  </si>
  <si>
    <t>998713101</t>
  </si>
  <si>
    <t>Přesun hmot pro izolace tepelné stanovený z hmotnosti přesunovaného materiálu vodorovná dopravní vzdálenost do 50 m s užitím mechanizace v objektech výšky do 6 m</t>
  </si>
  <si>
    <t>675758838</t>
  </si>
  <si>
    <t>https://podminky.urs.cz/item/CS_URS_2025_01/998713101</t>
  </si>
  <si>
    <t>735</t>
  </si>
  <si>
    <t>Ústřední vytápění - otopná tělesa</t>
  </si>
  <si>
    <t>59</t>
  </si>
  <si>
    <t>73501(R)</t>
  </si>
  <si>
    <t>demontáž, uložení během stavby a zpětná montáž radiátorů vč. zprovoznění ÚT</t>
  </si>
  <si>
    <t>1686925258</t>
  </si>
  <si>
    <t>" m.č.001,002,004,008 "</t>
  </si>
  <si>
    <t>2+2+3+1</t>
  </si>
  <si>
    <t>766</t>
  </si>
  <si>
    <t>Konstrukce truhlářské</t>
  </si>
  <si>
    <t>60</t>
  </si>
  <si>
    <t>766622131</t>
  </si>
  <si>
    <t>Montáž oken plastových včetně montáže rámu plochy přes 1 m2 otevíravých do zdiva, výšky do 1,5 m</t>
  </si>
  <si>
    <t>2037904347</t>
  </si>
  <si>
    <t>https://podminky.urs.cz/item/CS_URS_2025_01/766622131</t>
  </si>
  <si>
    <t>" okno v m.č.002 "</t>
  </si>
  <si>
    <t>0,75*0,75</t>
  </si>
  <si>
    <t>61</t>
  </si>
  <si>
    <t>766622831</t>
  </si>
  <si>
    <t>Demontáž okenních konstrukcí k opětovnému použití rámu zdvojených dřevěných nebo plastových, plochy otvoru do 1 m2</t>
  </si>
  <si>
    <t>-802077929</t>
  </si>
  <si>
    <t>https://podminky.urs.cz/item/CS_URS_2025_01/766622831</t>
  </si>
  <si>
    <t>62</t>
  </si>
  <si>
    <t>766691911</t>
  </si>
  <si>
    <t>Ostatní práce vyvěšení nebo zavěšení křídel dřevěných okenních, plochy do 1,5 m2</t>
  </si>
  <si>
    <t>kus</t>
  </si>
  <si>
    <t>115898369</t>
  </si>
  <si>
    <t>https://podminky.urs.cz/item/CS_URS_2025_01/766691911</t>
  </si>
  <si>
    <t>783</t>
  </si>
  <si>
    <t>Dokončovací práce - nátěry</t>
  </si>
  <si>
    <t>63</t>
  </si>
  <si>
    <t>783301303</t>
  </si>
  <si>
    <t>Příprava podkladu zámečnických konstrukcí před provedením nátěru odrezivění odrezovačem bezoplachovým</t>
  </si>
  <si>
    <t>844871280</t>
  </si>
  <si>
    <t>https://podminky.urs.cz/item/CS_URS_2025_01/783301303</t>
  </si>
  <si>
    <t>" madla schodiště "</t>
  </si>
  <si>
    <t>0,05*3,14*(2+4,5)*3,14</t>
  </si>
  <si>
    <t>64</t>
  </si>
  <si>
    <t>783314101</t>
  </si>
  <si>
    <t>Základní nátěr zámečnických konstrukcí jednonásobný syntetický</t>
  </si>
  <si>
    <t>637456801</t>
  </si>
  <si>
    <t>https://podminky.urs.cz/item/CS_URS_2025_01/783314101</t>
  </si>
  <si>
    <t>65</t>
  </si>
  <si>
    <t>783315101</t>
  </si>
  <si>
    <t>Mezinátěr zámečnických konstrukcí jednonásobný syntetický standardní</t>
  </si>
  <si>
    <t>-208211479</t>
  </si>
  <si>
    <t>https://podminky.urs.cz/item/CS_URS_2025_01/783315101</t>
  </si>
  <si>
    <t>66</t>
  </si>
  <si>
    <t>783317101</t>
  </si>
  <si>
    <t>Krycí nátěr (email) zámečnických konstrukcí jednonásobný syntetický standardní</t>
  </si>
  <si>
    <t>-1417986491</t>
  </si>
  <si>
    <t>https://podminky.urs.cz/item/CS_URS_2025_01/783317101</t>
  </si>
  <si>
    <t>784</t>
  </si>
  <si>
    <t>Dokončovací práce - malby a tapety</t>
  </si>
  <si>
    <t>67</t>
  </si>
  <si>
    <t>784321031</t>
  </si>
  <si>
    <t>Malby silikátové dvojnásobné, bílé v místnostech výšky do 3,80 m</t>
  </si>
  <si>
    <t>247799559</t>
  </si>
  <si>
    <t>https://podminky.urs.cz/item/CS_URS_2025_01/784321031</t>
  </si>
  <si>
    <t>" součinitel difúze 5d je menší 0,05m "</t>
  </si>
  <si>
    <t>" stropy m.č.001,002,009 dle legendy "</t>
  </si>
  <si>
    <t>58,19+67,72+16,32</t>
  </si>
  <si>
    <t>" stěny m.č.001 "</t>
  </si>
  <si>
    <t>(5,85+5,675+5,495+5,45+2,25+1,925+1,905+2,905)*2*2,74</t>
  </si>
  <si>
    <t>-4,05*1,74*2*3</t>
  </si>
  <si>
    <t>" m.č.002 "</t>
  </si>
  <si>
    <t>(6,7*4+2,25+1,9*2+2,9)*2*2,74</t>
  </si>
  <si>
    <t>-3,9*1,74*2*3</t>
  </si>
  <si>
    <t>" m.č.009 "</t>
  </si>
  <si>
    <t>2*3,14*3</t>
  </si>
  <si>
    <t>4,5*3,14*3</t>
  </si>
  <si>
    <t>" stropy m.č.004,005,006,007,008, dle legendy "</t>
  </si>
  <si>
    <t>50,14+1,52+1,27+8,6+7,34</t>
  </si>
  <si>
    <t>" stěny m.č.004 "</t>
  </si>
  <si>
    <t>(3*4,26+4,7+4,26+2,01+1,86+1,89+1,63+1,71+2,43)*2*2,75</t>
  </si>
  <si>
    <t>-2,96*2,4*2*4</t>
  </si>
  <si>
    <t>(1,85*2+0,91+0,09)*2,5</t>
  </si>
  <si>
    <t>(1,85*2+0,77+0,2)*2,5</t>
  </si>
  <si>
    <t>(3,67+1,81)*2*2,75</t>
  </si>
  <si>
    <t>-1,5*2,44+1*(2,44*2+1,5)</t>
  </si>
  <si>
    <t>-1*2,44+(2,44+1+2,44)*0,5</t>
  </si>
  <si>
    <t>(3,87+2,2)*2*2,82</t>
  </si>
  <si>
    <t>" odpočet režného zdiva viz pol. osekání omítek "</t>
  </si>
  <si>
    <t>-83</t>
  </si>
  <si>
    <t>OST</t>
  </si>
  <si>
    <t>Ostatní</t>
  </si>
  <si>
    <t>68</t>
  </si>
  <si>
    <t>OST1</t>
  </si>
  <si>
    <t>provedení detailů hydroizolací a doplňkových sanačních prací</t>
  </si>
  <si>
    <t>hod</t>
  </si>
  <si>
    <t>512</t>
  </si>
  <si>
    <t>331524301</t>
  </si>
  <si>
    <t>69</t>
  </si>
  <si>
    <t>OST2</t>
  </si>
  <si>
    <t>odvlhčení kondenzačními vysoušeči - 2 ks, technolog. vlhkost, hodnocení během stavby</t>
  </si>
  <si>
    <t>den</t>
  </si>
  <si>
    <t>706597931</t>
  </si>
  <si>
    <t>70</t>
  </si>
  <si>
    <t>OST3</t>
  </si>
  <si>
    <t>demontáž, uložení a zpětná montáž hasicích přístrojů</t>
  </si>
  <si>
    <t>-326483685</t>
  </si>
  <si>
    <t>" m.č.001,002 "</t>
  </si>
  <si>
    <t>1+1</t>
  </si>
  <si>
    <t>71</t>
  </si>
  <si>
    <t>OST4</t>
  </si>
  <si>
    <t>stěhování vybavení suterénu k uskladnění a zpět po provedení prací</t>
  </si>
  <si>
    <t>-1786366893</t>
  </si>
  <si>
    <t xml:space="preserve">" předpoklad 4 pracovníci  4 dní "</t>
  </si>
  <si>
    <t>4*4*8</t>
  </si>
  <si>
    <t>ROU122 - SO 02 křídlo B</t>
  </si>
  <si>
    <t xml:space="preserve">    741 - Elektroinstalace - silnoproud</t>
  </si>
  <si>
    <t xml:space="preserve">    771 - Podlahy z dlaždic</t>
  </si>
  <si>
    <t xml:space="preserve">    776 - Podlahy povlakové</t>
  </si>
  <si>
    <t xml:space="preserve">    777 - Podlahy lité</t>
  </si>
  <si>
    <t>-992317889</t>
  </si>
  <si>
    <t>" okapový chodník - od šachty trafostanice ke schodišti "</t>
  </si>
  <si>
    <t>1*(3,6+5,85+1,9+0,4+1,2+2,3+2,38+2,37+1,3+0,5)</t>
  </si>
  <si>
    <t>113106125</t>
  </si>
  <si>
    <t>Rozebrání dlažeb komunikací pro pěší s přemístěním hmot na skládku na vzdálenost do 3 m nebo s naložením na dopravní prostředek s ložem z kameniva nebo živice a s jakoukoliv výplní spár ručně z vegetační dlažby betonové</t>
  </si>
  <si>
    <t>-1057171953</t>
  </si>
  <si>
    <t>https://podminky.urs.cz/item/CS_URS_2025_01/113106125</t>
  </si>
  <si>
    <t>1*(15,04+1,6+6,54)</t>
  </si>
  <si>
    <t>-140344310</t>
  </si>
  <si>
    <t>" pro venkovní izolaci zdiva - viz situace "</t>
  </si>
  <si>
    <t>" plocha okap. chodníku x hloubka "</t>
  </si>
  <si>
    <t>(11,135+12,09)*1,05</t>
  </si>
  <si>
    <t>21,8*0,4</t>
  </si>
  <si>
    <t>6823681</t>
  </si>
  <si>
    <t xml:space="preserve">" výkop  - délka viz situace " </t>
  </si>
  <si>
    <t>1,15*(15,04+1,6+2,2+6,54)</t>
  </si>
  <si>
    <t>-1872863945</t>
  </si>
  <si>
    <t>1275245207</t>
  </si>
  <si>
    <t>24,902*2</t>
  </si>
  <si>
    <t>-583275422</t>
  </si>
  <si>
    <t>" zemina pro zásyp na skládku a zpět - předpoklad do 20m "</t>
  </si>
  <si>
    <t>111811056</t>
  </si>
  <si>
    <t>6,754</t>
  </si>
  <si>
    <t>29*0,05</t>
  </si>
  <si>
    <t>1223263455</t>
  </si>
  <si>
    <t>24,902</t>
  </si>
  <si>
    <t>-1883354302</t>
  </si>
  <si>
    <t>8,204*2</t>
  </si>
  <si>
    <t>-762168638</t>
  </si>
  <si>
    <t>33,106</t>
  </si>
  <si>
    <t>" odpočet vytlačené zeminy - viz vodorovné přemístění "</t>
  </si>
  <si>
    <t>-8,204</t>
  </si>
  <si>
    <t>1317659051</t>
  </si>
  <si>
    <t>131,13</t>
  </si>
  <si>
    <t>-1024833654</t>
  </si>
  <si>
    <t>11,56</t>
  </si>
  <si>
    <t>74008356</t>
  </si>
  <si>
    <t>17,31</t>
  </si>
  <si>
    <t>-1233096331</t>
  </si>
  <si>
    <t>5060</t>
  </si>
  <si>
    <t>1878963164</t>
  </si>
  <si>
    <t>-2122212075</t>
  </si>
  <si>
    <t>1294782600</t>
  </si>
  <si>
    <t>-310653633</t>
  </si>
  <si>
    <t>712916150</t>
  </si>
  <si>
    <t>596411131</t>
  </si>
  <si>
    <t>Kladení dlažby z betonových vegetačních dlaždic komunikací pro pěší s ložem z kameniva těženého nebo drceného tl. do 40 mm, s vyplněním spár a vegetačních otvorů, s hutněním vibrováním velikosti dlaždic do 0,09 m2 tl. do 80 mm, pro plochy do 25 m2</t>
  </si>
  <si>
    <t>-1297035644</t>
  </si>
  <si>
    <t>https://podminky.urs.cz/item/CS_URS_2025_01/596411131</t>
  </si>
  <si>
    <t>0,5*(11,33+2,1+2,8+6,04)</t>
  </si>
  <si>
    <t>449202399</t>
  </si>
  <si>
    <t>" okapový chodník -nová betonová dlažba - viz situace - S3 "</t>
  </si>
  <si>
    <t>0,5*(15,04+1,6+7,04+0,5)</t>
  </si>
  <si>
    <t>-703960351</t>
  </si>
  <si>
    <t>12,09*1,03</t>
  </si>
  <si>
    <t>612135101(R)</t>
  </si>
  <si>
    <t>Hrubá výplň rýh sanační maltou jakékoli šířky rýhy ve stěnách</t>
  </si>
  <si>
    <t>316558875</t>
  </si>
  <si>
    <t>" rýhy pro elektroinstalaci - viz díl elektro"</t>
  </si>
  <si>
    <t>50*0,03+30*0,07</t>
  </si>
  <si>
    <t>1504416935</t>
  </si>
  <si>
    <t>" SI 1 a SI 2, "</t>
  </si>
  <si>
    <t>" m.č.035 - v.1,5m "</t>
  </si>
  <si>
    <t>(5,715+2,665+1,37+0,64+1,37+1,865+1,69+0,64+2,16+6,86+3,235)*1,5</t>
  </si>
  <si>
    <t>(1+0,64+1+1,85+1+0,64+1+0,62+0,78+1,06+0,78+0,76+0,86)*1,5</t>
  </si>
  <si>
    <t>-1+2*0,8*1,5</t>
  </si>
  <si>
    <t>0,8*0,8*2+(0,5+0,1)/2*0,8*4</t>
  </si>
  <si>
    <t>" m.č.033 - v.1,5m "</t>
  </si>
  <si>
    <t>(4,295+4,25+0,65*2)*2*1,5</t>
  </si>
  <si>
    <t>-1*1*1,5</t>
  </si>
  <si>
    <t>0,8*0,8*2+0,8*0,5/2*2*2</t>
  </si>
  <si>
    <t>" m.č.029 - v.1,5m "</t>
  </si>
  <si>
    <t>(7,2+4,295+0,45*2+0,4*2)*2*1,5</t>
  </si>
  <si>
    <t>-1*1,5*2</t>
  </si>
  <si>
    <t>" m.č.025 - v.1,8m "</t>
  </si>
  <si>
    <t>(3,67+1,5)*2*1,8</t>
  </si>
  <si>
    <t>-1*1,8*2*0,5*1,8</t>
  </si>
  <si>
    <t>-1*1,8*2+2*0,5*1,8</t>
  </si>
  <si>
    <t>-1,5*1,8+2*1*1,8</t>
  </si>
  <si>
    <t>" centrální chodba "</t>
  </si>
  <si>
    <t>5,5*1,8</t>
  </si>
  <si>
    <t>" schodiště - v.2,5m "</t>
  </si>
  <si>
    <t>4,5*3,14*2,5*0,75</t>
  </si>
  <si>
    <t>2*3,14*2,5</t>
  </si>
  <si>
    <t>-507994318</t>
  </si>
  <si>
    <t>" viz potažení stěn štukem "</t>
  </si>
  <si>
    <t>199,286</t>
  </si>
  <si>
    <t>431504529</t>
  </si>
  <si>
    <t>199,286*2</t>
  </si>
  <si>
    <t>-2017488694</t>
  </si>
  <si>
    <t>485728833</t>
  </si>
  <si>
    <t>199,286*3</t>
  </si>
  <si>
    <t>-988591748</t>
  </si>
  <si>
    <t>" skladba SI 2 - m.č.035"</t>
  </si>
  <si>
    <t>(2,665+1,865+2,16+6,86)*1,5</t>
  </si>
  <si>
    <t>2002557251</t>
  </si>
  <si>
    <t xml:space="preserve">" okna  "</t>
  </si>
  <si>
    <t>0,8*0,8*9</t>
  </si>
  <si>
    <t xml:space="preserve">" neprodyšné utěsnění  dveří  centr. chodba, schodiště a m.č.033 "</t>
  </si>
  <si>
    <t>1*2*3</t>
  </si>
  <si>
    <t>" hydrant a rozvaděč v centr. chodbě "</t>
  </si>
  <si>
    <t>0,7*0,7+1*2</t>
  </si>
  <si>
    <t>-1366143307</t>
  </si>
  <si>
    <t>1,15*(15,04+1,6+7,54+1)</t>
  </si>
  <si>
    <t>" od šachty trafostanice ke schodišti "</t>
  </si>
  <si>
    <t>0,4*(3,6+5,85+1,9+0,4+1,2+2,3+2,38+2,37+1,3+0,5)</t>
  </si>
  <si>
    <t>-1790769112</t>
  </si>
  <si>
    <t>962978809</t>
  </si>
  <si>
    <t>" okapový chodník - viz pol. zatr. dlažba - S4 "</t>
  </si>
  <si>
    <t>11,135*0,15</t>
  </si>
  <si>
    <t>12,09*0,15</t>
  </si>
  <si>
    <t>" zámková dlažba - viz pol. kladení dlažby - S5 "</t>
  </si>
  <si>
    <t>21,8*0,15</t>
  </si>
  <si>
    <t>-130208611</t>
  </si>
  <si>
    <t>11,135</t>
  </si>
  <si>
    <t>12,09</t>
  </si>
  <si>
    <t>21,8</t>
  </si>
  <si>
    <t>1282633834</t>
  </si>
  <si>
    <t>" m.č. 026,027,028,029,030,031,032,033,035 - viz legenda + centrální chodba ""</t>
  </si>
  <si>
    <t>8,41+16,19+8,09+30,19+1,41+1,35+19,17+18,71+51,46+20</t>
  </si>
  <si>
    <t>-756969786</t>
  </si>
  <si>
    <t>8,41+16,19+8,09+30,19+1,41+1,35+19,17+18,71+51,46+53*2,4</t>
  </si>
  <si>
    <t>-618788774</t>
  </si>
  <si>
    <t>2395,01</t>
  </si>
  <si>
    <t>196621986</t>
  </si>
  <si>
    <t>" m.č.032 - v.2m "</t>
  </si>
  <si>
    <t>(0,8+1,15+2,64)*2</t>
  </si>
  <si>
    <t>" okno "</t>
  </si>
  <si>
    <t>(1+0,6)/2*0,8*2</t>
  </si>
  <si>
    <t>" m.č.028 - v.2m "</t>
  </si>
  <si>
    <t>(3,87+2,145)*2*2</t>
  </si>
  <si>
    <t>-0,9*2+0,3*2*2</t>
  </si>
  <si>
    <t>" m.č.030,031 - v.2m "</t>
  </si>
  <si>
    <t>(1,9*2+0,9+0,34)*2</t>
  </si>
  <si>
    <t>(1,9*2+0,79+0,19)*2</t>
  </si>
  <si>
    <t>" centrální chodba v. 1,5m "</t>
  </si>
  <si>
    <t>16,5*1,5</t>
  </si>
  <si>
    <t>0,8*0,8/2*4+0,8*0,8*2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</si>
  <si>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</si>
  <si>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</si>
  <si>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1449520078</t>
  </si>
  <si>
    <t>https://podminky.urs.cz/item/CS_URS_2025_01/979054441</t>
  </si>
  <si>
    <t>" vegetační tvarovky"</t>
  </si>
  <si>
    <t>-166279829</t>
  </si>
  <si>
    <t>-2077197830</t>
  </si>
  <si>
    <t>281</t>
  </si>
  <si>
    <t>1378688965</t>
  </si>
  <si>
    <t>0,8+1,15+2,64</t>
  </si>
  <si>
    <t>0,8*2</t>
  </si>
  <si>
    <t>(3,87+2,145)*2</t>
  </si>
  <si>
    <t>0,3*2</t>
  </si>
  <si>
    <t>1,9*2+0,9+0,34</t>
  </si>
  <si>
    <t>1,9*2+0,79+0,19</t>
  </si>
  <si>
    <t>16,5</t>
  </si>
  <si>
    <t>2*0,8*2</t>
  </si>
  <si>
    <t>1127470158</t>
  </si>
  <si>
    <t>25,75</t>
  </si>
  <si>
    <t>" odpočet vegetačních tvarovek "</t>
  </si>
  <si>
    <t>-11,135*0,06*1,8</t>
  </si>
  <si>
    <t>-21,8*0,06*2,2</t>
  </si>
  <si>
    <t>" vytlačená zemina přes budovu na kontejner "</t>
  </si>
  <si>
    <t>5,934*2</t>
  </si>
  <si>
    <t>305961717</t>
  </si>
  <si>
    <t>-634230510</t>
  </si>
  <si>
    <t>21,669*4</t>
  </si>
  <si>
    <t>-1644042756</t>
  </si>
  <si>
    <t>-773354000</t>
  </si>
  <si>
    <t>" vegetační tvarovky a zámk. dl. na staveništní skládku a zpět "</t>
  </si>
  <si>
    <t>11,135*0,06*1,8*2</t>
  </si>
  <si>
    <t>21,8*0,06*2,2*2</t>
  </si>
  <si>
    <t>1267354768</t>
  </si>
  <si>
    <t>71101(R)</t>
  </si>
  <si>
    <t>Stěrka hydroizolační flexibilní polymerová, dvoukomponentní, vodorovná, tl. 3mm vč. penetrace</t>
  </si>
  <si>
    <t>1932140603</t>
  </si>
  <si>
    <t>" m.č.035 "</t>
  </si>
  <si>
    <t>51,46</t>
  </si>
  <si>
    <t>-1265387459</t>
  </si>
  <si>
    <t>(1,15+0,8)*(15,04+1,6+7,54+1)</t>
  </si>
  <si>
    <t>1210094956</t>
  </si>
  <si>
    <t>15,04+1,6+7,54+1</t>
  </si>
  <si>
    <t>130238903</t>
  </si>
  <si>
    <t>1713664549</t>
  </si>
  <si>
    <t>1491614525</t>
  </si>
  <si>
    <t>49,1*1,05 "Přepočtené koeficientem množství</t>
  </si>
  <si>
    <t>-1112818959</t>
  </si>
  <si>
    <t>1305054876</t>
  </si>
  <si>
    <t>" m.č.026,028,029,033,035 a chodba"</t>
  </si>
  <si>
    <t>1+1+1+2+1+2+1</t>
  </si>
  <si>
    <t>741</t>
  </si>
  <si>
    <t>Elektroinstalace - silnoproud</t>
  </si>
  <si>
    <t>971033123R00</t>
  </si>
  <si>
    <t>Vybourání otvorů ve zdivu cihelném vrtání otvorů ve zdivu z jakýchkoliv cihel pálených průměru do 30 mm, do hloubky 450 mm</t>
  </si>
  <si>
    <t>-1341561544</t>
  </si>
  <si>
    <t>P</t>
  </si>
  <si>
    <t xml:space="preserve">Poznámka k položce:_x000d_
základovém nebo nadzákladovém,_x000d_
Včetně pomocného lešení o výšce podlahy do 1900 mm a pro zatížení do 1,5 kPa  (150 kg/m2).</t>
  </si>
  <si>
    <t>974031121R00</t>
  </si>
  <si>
    <t>Vysekání rýh v jakémkoliv zdivu cihelném v ploše do hloubky 30 mm, šířky do 30 mm</t>
  </si>
  <si>
    <t>1699024270</t>
  </si>
  <si>
    <t xml:space="preserve">Poznámka k položce:_x000d_
Včetně pomocného lešení o výšce podlahy do 1900 mm a pro zatížení do 1,5 kPa  (150 kg/m2).</t>
  </si>
  <si>
    <t>974031132R00</t>
  </si>
  <si>
    <t>Vysekání rýh v jakémkoliv zdivu cihelném v ploše do hloubky 50 mm, šířky do 70 mm</t>
  </si>
  <si>
    <t>-387925521</t>
  </si>
  <si>
    <t>358891502R</t>
  </si>
  <si>
    <t>chránič nadproudový; typ AC; jmen.proud 10,00 A; počet pólů 1+N; jmen.reziduální proud 30 mA; IP 20; charakt. B; tepl.okolí od -5 do+ 40 °C</t>
  </si>
  <si>
    <t>351334436</t>
  </si>
  <si>
    <t>358891503R</t>
  </si>
  <si>
    <t>chránič nadproudový; typ AC; jmen.proud 16,00 A; počet pólů 1+N; jmen.reziduální proud 30 mA; IP 20; charakt. B; tepl.okolí od -5 do+ 40 °C</t>
  </si>
  <si>
    <t>-830120486</t>
  </si>
  <si>
    <t>650063611R00</t>
  </si>
  <si>
    <t>Montáž chrániče proudového dvoupólového do 25 A</t>
  </si>
  <si>
    <t>855896479</t>
  </si>
  <si>
    <t>210100001R00</t>
  </si>
  <si>
    <t>Ukončení vodičů v rozvaděči včetně zapojení a vodičové koncovky, , průřez do 2,5 mm2</t>
  </si>
  <si>
    <t>-401899288</t>
  </si>
  <si>
    <t>210810045RT1</t>
  </si>
  <si>
    <t>Montáž kabelu CYKY 750 V, 3 x 1,5 mm2, pevně uloženého, včetně dodávky kabelu</t>
  </si>
  <si>
    <t>-1223882912</t>
  </si>
  <si>
    <t>210810046RT3</t>
  </si>
  <si>
    <t>Montáž kabelu CYKY 750 V, 3 x 2,5 mm2, pevně uloženého, včetně dodávky kabelu</t>
  </si>
  <si>
    <t>837798578</t>
  </si>
  <si>
    <t>210110041RT6</t>
  </si>
  <si>
    <t>Montáž spínače zapuštěného a polozapuštěného včetně zapojení, dodávky spínače, krytu a rámečku, jednopólového, , řazení 1</t>
  </si>
  <si>
    <t>215939407</t>
  </si>
  <si>
    <t>210111011RT6</t>
  </si>
  <si>
    <t>Montáž zásuvky domovní zapuštěné včetně zapojení včetně dodávky zásuvky kompletní jednonásobné s ochr.kolíkem 16A/250VAC a rámečkem, , provedení 2P+PE,</t>
  </si>
  <si>
    <t>1896261886</t>
  </si>
  <si>
    <t>R_3058714T</t>
  </si>
  <si>
    <t>Svodič do instalační krabice TYP3, 3KA, 230VAC</t>
  </si>
  <si>
    <t>1821265287</t>
  </si>
  <si>
    <t>650063212R00</t>
  </si>
  <si>
    <t>Montáž svodiče přepětí typ 3 do krabice</t>
  </si>
  <si>
    <t>1884409202</t>
  </si>
  <si>
    <t>220260020R00</t>
  </si>
  <si>
    <t>Krabice KU 68 ve zdi včetně vysekání lůžka</t>
  </si>
  <si>
    <t>1983231284</t>
  </si>
  <si>
    <t>Poznámka k položce:_x000d_
Vysekání lůžka ve zdivu, upevnění krabic do lůžka včetně zhotovení potřebných otvorů pro trubky, vodiče a zavíčkování. Bez svorek a zapojení vodičů. Včetně dodávky krabice.</t>
  </si>
  <si>
    <t>72</t>
  </si>
  <si>
    <t>210010535RT2</t>
  </si>
  <si>
    <t>Připojení svorkovnice bezšroubové, včetně dodávky spojovací krabicové svorky pro 2 vodiče, pro průřez 0,5 - 2,5 mm2</t>
  </si>
  <si>
    <t>-1581446810</t>
  </si>
  <si>
    <t>73</t>
  </si>
  <si>
    <t>210010535RT3</t>
  </si>
  <si>
    <t>Připojení svorkovnice bezšroubové, včetně dodávky spojovací krabicové svorky pro 3 vodiče, pro průřez 0,5 - 2,5 mm2</t>
  </si>
  <si>
    <t>-1779143831</t>
  </si>
  <si>
    <t>74</t>
  </si>
  <si>
    <t>210010535RT4</t>
  </si>
  <si>
    <t>Připojení svorkovnice bezšroubové, včetně dodávky spojovací krabicové svorky pro 4 vodiče, pro průřez 0,5 - 2,5 mm2</t>
  </si>
  <si>
    <t>287650459</t>
  </si>
  <si>
    <t>75</t>
  </si>
  <si>
    <t>210010535RT5</t>
  </si>
  <si>
    <t>Připojení svorkovnice bezšroubové, včetně dodávky spojovací krabicové svorky pro 5 vodičů, pro průřez 0,5 - 2,5 mm2</t>
  </si>
  <si>
    <t>1210103374</t>
  </si>
  <si>
    <t>76</t>
  </si>
  <si>
    <t>210010003RU2</t>
  </si>
  <si>
    <t>Montáž trubky ohebné, z PVC, uložené pod omítku, vnější průměr 25 mm, mech. pevnost 320 N/5 cm, včetně dodávky materiálu</t>
  </si>
  <si>
    <t>-1417401022</t>
  </si>
  <si>
    <t>77</t>
  </si>
  <si>
    <t>1751290420</t>
  </si>
  <si>
    <t>LED svítidlo kancelářské s AL mřížkou, přisazené 37W, 3500lm, 4000K, IP 20</t>
  </si>
  <si>
    <t>434701503</t>
  </si>
  <si>
    <t>78</t>
  </si>
  <si>
    <t>650101521R00</t>
  </si>
  <si>
    <t>Montáž LED svítidla stropního přisazeného</t>
  </si>
  <si>
    <t>1284456180</t>
  </si>
  <si>
    <t>79</t>
  </si>
  <si>
    <t xml:space="preserve">905      R02</t>
  </si>
  <si>
    <t>Hzs-revize provoz.souboru a st.obj., Uprava stavajiciho rozvadece</t>
  </si>
  <si>
    <t>h</t>
  </si>
  <si>
    <t>661821396</t>
  </si>
  <si>
    <t>80</t>
  </si>
  <si>
    <t>220890202R00</t>
  </si>
  <si>
    <t>Revize</t>
  </si>
  <si>
    <t>-523474219</t>
  </si>
  <si>
    <t>81</t>
  </si>
  <si>
    <t>371201305R</t>
  </si>
  <si>
    <t>kabel UTP Elite, Cat5E, venkovní PE+PVC, odolný proti UV záření</t>
  </si>
  <si>
    <t>1415516555</t>
  </si>
  <si>
    <t>82</t>
  </si>
  <si>
    <t>222280215R00</t>
  </si>
  <si>
    <t>Kabel UTP kat.6 v trubkách</t>
  </si>
  <si>
    <t>-910607689</t>
  </si>
  <si>
    <t>83</t>
  </si>
  <si>
    <t>81278826T</t>
  </si>
  <si>
    <t>KOVOVÁ PŘEPÁŽKA ŽLAB PLECH 100mm F ŽÁR ZIN</t>
  </si>
  <si>
    <t>1118111443</t>
  </si>
  <si>
    <t>84</t>
  </si>
  <si>
    <t>222260706R01</t>
  </si>
  <si>
    <t>Přepážka NPZ 100, včetně příslušenství</t>
  </si>
  <si>
    <t>-1895678975</t>
  </si>
  <si>
    <t>85</t>
  </si>
  <si>
    <t>371205022R</t>
  </si>
  <si>
    <t>modul Cat.6 samozářezový, nestíněný; rozměr 26 x 35 x 17 mm; počet portů 1; teplota okolí -10 až 60 °C</t>
  </si>
  <si>
    <t>1795331756</t>
  </si>
  <si>
    <t>86</t>
  </si>
  <si>
    <t>222290007R00</t>
  </si>
  <si>
    <t>Zásuvka 2xRJ45 UTP kat.6 pod omítku</t>
  </si>
  <si>
    <t>-1717244757</t>
  </si>
  <si>
    <t>87</t>
  </si>
  <si>
    <t>222293001R00</t>
  </si>
  <si>
    <t>Vypáskování kabelů v rozvaděči</t>
  </si>
  <si>
    <t>-40708627</t>
  </si>
  <si>
    <t>88</t>
  </si>
  <si>
    <t>222300602R00</t>
  </si>
  <si>
    <t>Ukončení kabelu smršťovací páskou</t>
  </si>
  <si>
    <t>1079948908</t>
  </si>
  <si>
    <t>89</t>
  </si>
  <si>
    <t>1800958684</t>
  </si>
  <si>
    <t>90</t>
  </si>
  <si>
    <t>222301101R00</t>
  </si>
  <si>
    <t>Konektor RJ45 na kabel UTP</t>
  </si>
  <si>
    <t>-71598771</t>
  </si>
  <si>
    <t>91</t>
  </si>
  <si>
    <t>1159020419T</t>
  </si>
  <si>
    <t>Kombinovaný detektor kouře a teplot</t>
  </si>
  <si>
    <t>1409222625</t>
  </si>
  <si>
    <t>92</t>
  </si>
  <si>
    <t>220711301R00</t>
  </si>
  <si>
    <t>Montáž detektoru</t>
  </si>
  <si>
    <t>1005147273</t>
  </si>
  <si>
    <t>93</t>
  </si>
  <si>
    <t>222293012R00</t>
  </si>
  <si>
    <t>Měření do protokolu</t>
  </si>
  <si>
    <t>-576149677</t>
  </si>
  <si>
    <t>94</t>
  </si>
  <si>
    <t>-398859872</t>
  </si>
  <si>
    <t>" okno v m.č.035 ,033"</t>
  </si>
  <si>
    <t>0,75*0,75*2</t>
  </si>
  <si>
    <t>95</t>
  </si>
  <si>
    <t>-1540100452</t>
  </si>
  <si>
    <t>" okno v m.č.035 , 033"</t>
  </si>
  <si>
    <t>96</t>
  </si>
  <si>
    <t>1222800482</t>
  </si>
  <si>
    <t>771</t>
  </si>
  <si>
    <t>Podlahy z dlaždic</t>
  </si>
  <si>
    <t>97</t>
  </si>
  <si>
    <t>771121011</t>
  </si>
  <si>
    <t>Příprava podkladu před provedením dlažby nátěr penetrační na podlahu</t>
  </si>
  <si>
    <t>-1890366047</t>
  </si>
  <si>
    <t>https://podminky.urs.cz/item/CS_URS_2025_01/771121011</t>
  </si>
  <si>
    <t>98</t>
  </si>
  <si>
    <t>771151024</t>
  </si>
  <si>
    <t>Příprava podkladu před provedením dlažby samonivelační stěrka min. pevnosti 30 MPa, tloušťky přes 8 do 10 mm</t>
  </si>
  <si>
    <t>94584188</t>
  </si>
  <si>
    <t>https://podminky.urs.cz/item/CS_URS_2025_01/771151024</t>
  </si>
  <si>
    <t>99</t>
  </si>
  <si>
    <t>771473113</t>
  </si>
  <si>
    <t>Montáž soklů z dlaždic keramických lepených cementovým standardním lepidlem rovných, výšky přes 90 do 120 mm</t>
  </si>
  <si>
    <t>269813395</t>
  </si>
  <si>
    <t>https://podminky.urs.cz/item/CS_URS_2025_01/771473113</t>
  </si>
  <si>
    <t>5,715+2,665+1,37+0,64+1,37+1,865+1,69+0,64+2,16+6,86+3,235</t>
  </si>
  <si>
    <t>1+0,64+1+1,85+1+0,64+1+0,62+0,78+1,06+0,78+0,76+0,86</t>
  </si>
  <si>
    <t>-1+2*0,8</t>
  </si>
  <si>
    <t>100</t>
  </si>
  <si>
    <t>59761187</t>
  </si>
  <si>
    <t>sokl keramický mrazuvzdorný povrch hladký/lapovaný tl do 10mm výšky přes 90 do 120mm</t>
  </si>
  <si>
    <t>1444488779</t>
  </si>
  <si>
    <t>40,8*1,1</t>
  </si>
  <si>
    <t>101</t>
  </si>
  <si>
    <t>771574115</t>
  </si>
  <si>
    <t>Montáž podlah z dlaždic keramických lepených cementovým flexibilním lepidlem hladkých, tloušťky do 10 mm přes 22 do 25 ks/m2</t>
  </si>
  <si>
    <t>-1099103445</t>
  </si>
  <si>
    <t>https://podminky.urs.cz/item/CS_URS_2025_01/771574115</t>
  </si>
  <si>
    <t>102</t>
  </si>
  <si>
    <t>59701(R)</t>
  </si>
  <si>
    <t>dodání dlažby vč. dopravy</t>
  </si>
  <si>
    <t>1376721046</t>
  </si>
  <si>
    <t>51,460*1,05</t>
  </si>
  <si>
    <t>771591264</t>
  </si>
  <si>
    <t>Izolace podlahy pod dlažbu těsnícími izolačními pásy mezi podlahou a stěnu</t>
  </si>
  <si>
    <t>839357812</t>
  </si>
  <si>
    <t>https://podminky.urs.cz/item/CS_URS_2025_01/771591264</t>
  </si>
  <si>
    <t>104</t>
  </si>
  <si>
    <t>998771101</t>
  </si>
  <si>
    <t>Přesun hmot pro podlahy z dlaždic stanovený z hmotnosti přesunovaného materiálu vodorovná dopravní vzdálenost do 50 m základní v objektech výšky do 6 m</t>
  </si>
  <si>
    <t>-1446974743</t>
  </si>
  <si>
    <t>https://podminky.urs.cz/item/CS_URS_2025_01/998771101</t>
  </si>
  <si>
    <t>776</t>
  </si>
  <si>
    <t>Podlahy povlakové</t>
  </si>
  <si>
    <t>776201811</t>
  </si>
  <si>
    <t>Demontáž povlakových podlahovin lepených ručně bez podložky</t>
  </si>
  <si>
    <t>-485069089</t>
  </si>
  <si>
    <t>https://podminky.urs.cz/item/CS_URS_2025_01/776201811</t>
  </si>
  <si>
    <t>777</t>
  </si>
  <si>
    <t>Podlahy lité</t>
  </si>
  <si>
    <t>106</t>
  </si>
  <si>
    <t>777111121</t>
  </si>
  <si>
    <t>Příprava podkladu před provedením litých podlah obroušení ruční ( v místě styku se stěnou, v rozích apod.)</t>
  </si>
  <si>
    <t>66155756</t>
  </si>
  <si>
    <t>https://podminky.urs.cz/item/CS_URS_2025_01/777111121</t>
  </si>
  <si>
    <t>107</t>
  </si>
  <si>
    <t>777111123</t>
  </si>
  <si>
    <t>Příprava podkladu před provedením litých podlah obroušení strojní</t>
  </si>
  <si>
    <t>-1617681326</t>
  </si>
  <si>
    <t>https://podminky.urs.cz/item/CS_URS_2025_01/777111123</t>
  </si>
  <si>
    <t>108</t>
  </si>
  <si>
    <t>1338069536</t>
  </si>
  <si>
    <t>109</t>
  </si>
  <si>
    <t>-890860658</t>
  </si>
  <si>
    <t>110</t>
  </si>
  <si>
    <t>723999327</t>
  </si>
  <si>
    <t>111</t>
  </si>
  <si>
    <t>1895462083</t>
  </si>
  <si>
    <t>112</t>
  </si>
  <si>
    <t>105855464</t>
  </si>
  <si>
    <t>" stropy m.č.035,033,029,026,027 dle legendy "</t>
  </si>
  <si>
    <t>51,46+18,71+30,19+8,41+16,19</t>
  </si>
  <si>
    <t>" stěny m.č.035 "</t>
  </si>
  <si>
    <t>(5,715+2,665+6,405+1,865+0,78)*2*2,54</t>
  </si>
  <si>
    <t>(2,16+6,86*2+3,235)*2,54</t>
  </si>
  <si>
    <t>-3,8*2*2*2</t>
  </si>
  <si>
    <t>" m.č.033 "</t>
  </si>
  <si>
    <t>(4,295+2,2+4,295+1,9)*2*2,53</t>
  </si>
  <si>
    <t>-3,045*1,9*2</t>
  </si>
  <si>
    <t>" m.č.029 "</t>
  </si>
  <si>
    <t>(4,295*3+2,5+1,75+2,15)*2*2,53</t>
  </si>
  <si>
    <t>-3,045*1,9*2*2</t>
  </si>
  <si>
    <t>" m.č.026 "</t>
  </si>
  <si>
    <t>(3,87+1,8)*2*2</t>
  </si>
  <si>
    <t>" m.č.027 "</t>
  </si>
  <si>
    <t xml:space="preserve">" stropy m.č.030,031,026,032 dle legendy a centrální chodba  "</t>
  </si>
  <si>
    <t>1,41+1,35+8,09+19,17+53*2,4</t>
  </si>
  <si>
    <t xml:space="preserve">" m.č.032  "</t>
  </si>
  <si>
    <t>(0,8+2,54+6,85)*2*2,66</t>
  </si>
  <si>
    <t>(1+0,75)*2*0,8</t>
  </si>
  <si>
    <t>" m.č.028 "</t>
  </si>
  <si>
    <t>(3,87+2,145)*2*2,6</t>
  </si>
  <si>
    <t>" m.č.030,031 "</t>
  </si>
  <si>
    <t>(1,9*2+0,9+0,34)*2,6</t>
  </si>
  <si>
    <t>(1,9*2+0,79+0,19)*2,6</t>
  </si>
  <si>
    <t>(53+2,4)*2*2,82</t>
  </si>
  <si>
    <t>-81</t>
  </si>
  <si>
    <t>113</t>
  </si>
  <si>
    <t>-1402152023</t>
  </si>
  <si>
    <t>114</t>
  </si>
  <si>
    <t>-1296352797</t>
  </si>
  <si>
    <t>115</t>
  </si>
  <si>
    <t>755887442</t>
  </si>
  <si>
    <t>" m.č.029,032,035 a chodba "</t>
  </si>
  <si>
    <t>1+1+1+1</t>
  </si>
  <si>
    <t>116</t>
  </si>
  <si>
    <t>1417254945</t>
  </si>
  <si>
    <t>117</t>
  </si>
  <si>
    <t>OST5</t>
  </si>
  <si>
    <t>demontáž a odstranění nábytku</t>
  </si>
  <si>
    <t>1485891829</t>
  </si>
  <si>
    <t>" předpoklad 2 pracovníci 2dny "</t>
  </si>
  <si>
    <t>2*2*8</t>
  </si>
  <si>
    <t>118</t>
  </si>
  <si>
    <t>OST6</t>
  </si>
  <si>
    <t>ochrana konstrukcí bedněním během stavby</t>
  </si>
  <si>
    <t>kpl</t>
  </si>
  <si>
    <t>865709386</t>
  </si>
  <si>
    <t>ROU123 - SO 03 křídlo C</t>
  </si>
  <si>
    <t xml:space="preserve">    4 - Vodorovné konstrukce</t>
  </si>
  <si>
    <t>-1993597941</t>
  </si>
  <si>
    <t>13,8*1,5</t>
  </si>
  <si>
    <t>1779567935</t>
  </si>
  <si>
    <t>5,99*1,15</t>
  </si>
  <si>
    <t>1205088463</t>
  </si>
  <si>
    <t>" pro venkovní izolaci zdiva - viz situace a řezy "</t>
  </si>
  <si>
    <t>" pro skladbu SE2 "</t>
  </si>
  <si>
    <t>9,4*1,5*0,34</t>
  </si>
  <si>
    <t>" pro skladbu SE1 "</t>
  </si>
  <si>
    <t>4,7*1,5*1,05+5,3*1,15*1,05</t>
  </si>
  <si>
    <t>-1331556844</t>
  </si>
  <si>
    <t>(4,7+5,3)*1,05</t>
  </si>
  <si>
    <t>-878801264</t>
  </si>
  <si>
    <t>-996939928</t>
  </si>
  <si>
    <t>13,722*2</t>
  </si>
  <si>
    <t>-1607886056</t>
  </si>
  <si>
    <t>626368463</t>
  </si>
  <si>
    <t>4,140</t>
  </si>
  <si>
    <t>14,67*0,05</t>
  </si>
  <si>
    <t>1337035859</t>
  </si>
  <si>
    <t>13,722</t>
  </si>
  <si>
    <t>1240837280</t>
  </si>
  <si>
    <t>4,874*2</t>
  </si>
  <si>
    <t>-1889619253</t>
  </si>
  <si>
    <t>18,596</t>
  </si>
  <si>
    <t>-4,874</t>
  </si>
  <si>
    <t>1832279987</t>
  </si>
  <si>
    <t>33,41</t>
  </si>
  <si>
    <t>-748588389</t>
  </si>
  <si>
    <t>2,76</t>
  </si>
  <si>
    <t>Dodání a osazení pakrů pro nizkotlakou injektáž</t>
  </si>
  <si>
    <t>1399129234</t>
  </si>
  <si>
    <t>940</t>
  </si>
  <si>
    <t>-601751260</t>
  </si>
  <si>
    <t>-449147202</t>
  </si>
  <si>
    <t>1198697670</t>
  </si>
  <si>
    <t>1767138477</t>
  </si>
  <si>
    <t>Vodorovné konstrukce</t>
  </si>
  <si>
    <t>451579777</t>
  </si>
  <si>
    <t>Podklad nebo lože pod dlažbu (přídlažbu) Příplatek k cenám za každých dalších i započatých 10 mm tloušťky podkladu nebo lože z kameniva těženého</t>
  </si>
  <si>
    <t>-1734428410</t>
  </si>
  <si>
    <t>https://podminky.urs.cz/item/CS_URS_2025_01/451579777</t>
  </si>
  <si>
    <t>" pod vegetační tvárnice "</t>
  </si>
  <si>
    <t>3,9</t>
  </si>
  <si>
    <t>1220939846</t>
  </si>
  <si>
    <t>671396805</t>
  </si>
  <si>
    <t>5,99*0,65</t>
  </si>
  <si>
    <t>-310680946</t>
  </si>
  <si>
    <t>0,5*6</t>
  </si>
  <si>
    <t>-718685822</t>
  </si>
  <si>
    <t>6*1,03</t>
  </si>
  <si>
    <t>609414313</t>
  </si>
  <si>
    <t>" SI 1 - viz položka osekání omítek "</t>
  </si>
  <si>
    <t>22,1</t>
  </si>
  <si>
    <t>1183322053</t>
  </si>
  <si>
    <t>-111442718</t>
  </si>
  <si>
    <t>22,1*2</t>
  </si>
  <si>
    <t>-1287919706</t>
  </si>
  <si>
    <t>-1413261193</t>
  </si>
  <si>
    <t>22,1*3</t>
  </si>
  <si>
    <t>-265974355</t>
  </si>
  <si>
    <t>" dveře v m. č.021,020 "</t>
  </si>
  <si>
    <t>1,8*2*2</t>
  </si>
  <si>
    <t>657851188</t>
  </si>
  <si>
    <t>10,8*0,4+9*1,15</t>
  </si>
  <si>
    <t>-1178548804</t>
  </si>
  <si>
    <t>14,67</t>
  </si>
  <si>
    <t>-360034969</t>
  </si>
  <si>
    <t xml:space="preserve">"  zámková dlažba - viz pol. kladení dlažby - S5 "</t>
  </si>
  <si>
    <t>20,7*0,15</t>
  </si>
  <si>
    <t xml:space="preserve">"  bet. dlažba 500/500mm - viz pol. kladení dlažby - S3 "</t>
  </si>
  <si>
    <t>3*0,15</t>
  </si>
  <si>
    <t>" vegetační tvárnice - viz pol. kladení dlažby S4 "</t>
  </si>
  <si>
    <t>3,9*0,15</t>
  </si>
  <si>
    <t>-176028209</t>
  </si>
  <si>
    <t>20,7</t>
  </si>
  <si>
    <t xml:space="preserve">" vegetační tvárnice - viz pol. kladení dlažby  - S4 "</t>
  </si>
  <si>
    <t xml:space="preserve">" ochrana svislé izolace viz SE2 - mělký výkop  "</t>
  </si>
  <si>
    <t>10,8*0,4</t>
  </si>
  <si>
    <t>-1961594979</t>
  </si>
  <si>
    <t>" m.č. 020,021"</t>
  </si>
  <si>
    <t>1,9*4,405+1,9*4,3</t>
  </si>
  <si>
    <t>-1824235299</t>
  </si>
  <si>
    <t>" m.č. 020,021 - viz legenda "</t>
  </si>
  <si>
    <t>18,16+17,65</t>
  </si>
  <si>
    <t>-142669883</t>
  </si>
  <si>
    <t>470.21</t>
  </si>
  <si>
    <t>581205034</t>
  </si>
  <si>
    <t xml:space="preserve">" m.č.021 - v.1,5m  "</t>
  </si>
  <si>
    <t>(1,9+4,405+1,9)*1,5</t>
  </si>
  <si>
    <t>-1,8*1,5+2*0,5*1,5</t>
  </si>
  <si>
    <t>" m.č.022 - v.1,5m "</t>
  </si>
  <si>
    <t>(1,9+4,325+1,9)*1,5</t>
  </si>
  <si>
    <t>-263235931</t>
  </si>
  <si>
    <t>" vegetační tvarovky "</t>
  </si>
  <si>
    <t>-1710935267</t>
  </si>
  <si>
    <t>1315797279</t>
  </si>
  <si>
    <t>2011234413</t>
  </si>
  <si>
    <t>8,182</t>
  </si>
  <si>
    <t>-20,7*0,06*2,2</t>
  </si>
  <si>
    <t>" odpočet vegetační dlažby "</t>
  </si>
  <si>
    <t>-3,9*0,06*1,8</t>
  </si>
  <si>
    <t>" vytlačená kubatura z výkopů - doprava na kontejner "</t>
  </si>
  <si>
    <t>-2042114004</t>
  </si>
  <si>
    <t>-2107811903</t>
  </si>
  <si>
    <t>5,029*4</t>
  </si>
  <si>
    <t>517621978</t>
  </si>
  <si>
    <t>-2019771988</t>
  </si>
  <si>
    <t>20,7*0,06*2,2*2</t>
  </si>
  <si>
    <t>" dtto, vegetační tvarovky "</t>
  </si>
  <si>
    <t>3,9*0,06*1,8*2</t>
  </si>
  <si>
    <t>-1119207795</t>
  </si>
  <si>
    <t>-326075619</t>
  </si>
  <si>
    <t>(19,8-10,8)*(1,15+0,8)</t>
  </si>
  <si>
    <t>2013494102</t>
  </si>
  <si>
    <t>19,8-10,8</t>
  </si>
  <si>
    <t>1006042273</t>
  </si>
  <si>
    <t>-2039422125</t>
  </si>
  <si>
    <t>(19,8-10,8)*1,15</t>
  </si>
  <si>
    <t>348724616</t>
  </si>
  <si>
    <t>10,35*1,05</t>
  </si>
  <si>
    <t>-766574285</t>
  </si>
  <si>
    <t>865662572</t>
  </si>
  <si>
    <t>" m.č.020,021 "</t>
  </si>
  <si>
    <t>1,9*4,405+1,9*4,325</t>
  </si>
  <si>
    <t>(1,9+4,405+1,9+4,325)*2*3</t>
  </si>
  <si>
    <t>-809226117</t>
  </si>
  <si>
    <t>797575533</t>
  </si>
  <si>
    <t>ROU124 - VRN</t>
  </si>
  <si>
    <t>VRN - Vedlejší rozpočtové náklady</t>
  </si>
  <si>
    <t>Vedlejší rozpočtové náklady</t>
  </si>
  <si>
    <t>VRN1</t>
  </si>
  <si>
    <t>zařízení staveniště</t>
  </si>
  <si>
    <t>1640914323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</si>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</sst>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21112003" TargetMode="External" /><Relationship Id="rId3" Type="http://schemas.openxmlformats.org/officeDocument/2006/relationships/hyperlink" Target="https://podminky.urs.cz/item/CS_URS_2025_01/132212121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211311" TargetMode="External" /><Relationship Id="rId7" Type="http://schemas.openxmlformats.org/officeDocument/2006/relationships/hyperlink" Target="https://podminky.urs.cz/item/CS_URS_2025_01/162211319" TargetMode="External" /><Relationship Id="rId8" Type="http://schemas.openxmlformats.org/officeDocument/2006/relationships/hyperlink" Target="https://podminky.urs.cz/item/CS_URS_2025_01/162651112" TargetMode="External" /><Relationship Id="rId9" Type="http://schemas.openxmlformats.org/officeDocument/2006/relationships/hyperlink" Target="https://podminky.urs.cz/item/CS_URS_2025_01/167111101" TargetMode="External" /><Relationship Id="rId10" Type="http://schemas.openxmlformats.org/officeDocument/2006/relationships/hyperlink" Target="https://podminky.urs.cz/item/CS_URS_2025_01/171201221" TargetMode="External" /><Relationship Id="rId11" Type="http://schemas.openxmlformats.org/officeDocument/2006/relationships/hyperlink" Target="https://podminky.urs.cz/item/CS_URS_2025_01/174111101" TargetMode="External" /><Relationship Id="rId12" Type="http://schemas.openxmlformats.org/officeDocument/2006/relationships/hyperlink" Target="https://podminky.urs.cz/item/CS_URS_2025_01/181311103" TargetMode="External" /><Relationship Id="rId13" Type="http://schemas.openxmlformats.org/officeDocument/2006/relationships/hyperlink" Target="https://podminky.urs.cz/item/CS_URS_2025_01/596211110" TargetMode="External" /><Relationship Id="rId14" Type="http://schemas.openxmlformats.org/officeDocument/2006/relationships/hyperlink" Target="https://podminky.urs.cz/item/CS_URS_2025_01/596811220" TargetMode="External" /><Relationship Id="rId15" Type="http://schemas.openxmlformats.org/officeDocument/2006/relationships/hyperlink" Target="https://podminky.urs.cz/item/CS_URS_2025_01/612311131" TargetMode="External" /><Relationship Id="rId16" Type="http://schemas.openxmlformats.org/officeDocument/2006/relationships/hyperlink" Target="https://podminky.urs.cz/item/CS_URS_2025_01/612324111" TargetMode="External" /><Relationship Id="rId17" Type="http://schemas.openxmlformats.org/officeDocument/2006/relationships/hyperlink" Target="https://podminky.urs.cz/item/CS_URS_2025_01/612324191" TargetMode="External" /><Relationship Id="rId18" Type="http://schemas.openxmlformats.org/officeDocument/2006/relationships/hyperlink" Target="https://podminky.urs.cz/item/CS_URS_2025_01/612325131" TargetMode="External" /><Relationship Id="rId19" Type="http://schemas.openxmlformats.org/officeDocument/2006/relationships/hyperlink" Target="https://podminky.urs.cz/item/CS_URS_2025_01/612325191" TargetMode="External" /><Relationship Id="rId20" Type="http://schemas.openxmlformats.org/officeDocument/2006/relationships/hyperlink" Target="https://podminky.urs.cz/item/CS_URS_2025_01/619991011" TargetMode="External" /><Relationship Id="rId21" Type="http://schemas.openxmlformats.org/officeDocument/2006/relationships/hyperlink" Target="https://podminky.urs.cz/item/CS_URS_2025_01/631311125" TargetMode="External" /><Relationship Id="rId22" Type="http://schemas.openxmlformats.org/officeDocument/2006/relationships/hyperlink" Target="https://podminky.urs.cz/item/CS_URS_2025_01/631319173" TargetMode="External" /><Relationship Id="rId23" Type="http://schemas.openxmlformats.org/officeDocument/2006/relationships/hyperlink" Target="https://podminky.urs.cz/item/CS_URS_2025_01/631362021" TargetMode="External" /><Relationship Id="rId24" Type="http://schemas.openxmlformats.org/officeDocument/2006/relationships/hyperlink" Target="https://podminky.urs.cz/item/CS_URS_2025_01/635111242" TargetMode="External" /><Relationship Id="rId25" Type="http://schemas.openxmlformats.org/officeDocument/2006/relationships/hyperlink" Target="https://podminky.urs.cz/item/CS_URS_2025_01/919726123" TargetMode="External" /><Relationship Id="rId26" Type="http://schemas.openxmlformats.org/officeDocument/2006/relationships/hyperlink" Target="https://podminky.urs.cz/item/CS_URS_2025_01/949101111" TargetMode="External" /><Relationship Id="rId27" Type="http://schemas.openxmlformats.org/officeDocument/2006/relationships/hyperlink" Target="https://podminky.urs.cz/item/CS_URS_2025_01/952901111" TargetMode="External" /><Relationship Id="rId28" Type="http://schemas.openxmlformats.org/officeDocument/2006/relationships/hyperlink" Target="https://podminky.urs.cz/item/CS_URS_2025_01/965042141" TargetMode="External" /><Relationship Id="rId29" Type="http://schemas.openxmlformats.org/officeDocument/2006/relationships/hyperlink" Target="https://podminky.urs.cz/item/CS_URS_2025_01/965049111" TargetMode="External" /><Relationship Id="rId30" Type="http://schemas.openxmlformats.org/officeDocument/2006/relationships/hyperlink" Target="https://podminky.urs.cz/item/CS_URS_2025_01/977131110" TargetMode="External" /><Relationship Id="rId31" Type="http://schemas.openxmlformats.org/officeDocument/2006/relationships/hyperlink" Target="https://podminky.urs.cz/item/CS_URS_2025_01/978013191" TargetMode="External" /><Relationship Id="rId32" Type="http://schemas.openxmlformats.org/officeDocument/2006/relationships/hyperlink" Target="https://podminky.urs.cz/item/CS_URS_2025_01/979054451" TargetMode="External" /><Relationship Id="rId33" Type="http://schemas.openxmlformats.org/officeDocument/2006/relationships/hyperlink" Target="https://podminky.urs.cz/item/CS_URS_2025_01/985131311" TargetMode="External" /><Relationship Id="rId34" Type="http://schemas.openxmlformats.org/officeDocument/2006/relationships/hyperlink" Target="https://podminky.urs.cz/item/CS_URS_2025_01/997013211" TargetMode="External" /><Relationship Id="rId35" Type="http://schemas.openxmlformats.org/officeDocument/2006/relationships/hyperlink" Target="https://podminky.urs.cz/item/CS_URS_2025_01/997013501" TargetMode="External" /><Relationship Id="rId36" Type="http://schemas.openxmlformats.org/officeDocument/2006/relationships/hyperlink" Target="https://podminky.urs.cz/item/CS_URS_2025_01/997013509" TargetMode="External" /><Relationship Id="rId37" Type="http://schemas.openxmlformats.org/officeDocument/2006/relationships/hyperlink" Target="https://podminky.urs.cz/item/CS_URS_2025_01/997013631" TargetMode="External" /><Relationship Id="rId38" Type="http://schemas.openxmlformats.org/officeDocument/2006/relationships/hyperlink" Target="https://podminky.urs.cz/item/CS_URS_2025_01/997221151" TargetMode="External" /><Relationship Id="rId39" Type="http://schemas.openxmlformats.org/officeDocument/2006/relationships/hyperlink" Target="https://podminky.urs.cz/item/CS_URS_2025_01/998018001" TargetMode="External" /><Relationship Id="rId40" Type="http://schemas.openxmlformats.org/officeDocument/2006/relationships/hyperlink" Target="https://podminky.urs.cz/item/CS_URS_2025_01/711161212" TargetMode="External" /><Relationship Id="rId41" Type="http://schemas.openxmlformats.org/officeDocument/2006/relationships/hyperlink" Target="https://podminky.urs.cz/item/CS_URS_2025_01/711161384" TargetMode="External" /><Relationship Id="rId42" Type="http://schemas.openxmlformats.org/officeDocument/2006/relationships/hyperlink" Target="https://podminky.urs.cz/item/CS_URS_2025_01/998711101" TargetMode="External" /><Relationship Id="rId43" Type="http://schemas.openxmlformats.org/officeDocument/2006/relationships/hyperlink" Target="https://podminky.urs.cz/item/CS_URS_2025_01/713131151" TargetMode="External" /><Relationship Id="rId44" Type="http://schemas.openxmlformats.org/officeDocument/2006/relationships/hyperlink" Target="https://podminky.urs.cz/item/CS_URS_2025_01/998713101" TargetMode="External" /><Relationship Id="rId45" Type="http://schemas.openxmlformats.org/officeDocument/2006/relationships/hyperlink" Target="https://podminky.urs.cz/item/CS_URS_2025_01/766622131" TargetMode="External" /><Relationship Id="rId46" Type="http://schemas.openxmlformats.org/officeDocument/2006/relationships/hyperlink" Target="https://podminky.urs.cz/item/CS_URS_2025_01/766622831" TargetMode="External" /><Relationship Id="rId47" Type="http://schemas.openxmlformats.org/officeDocument/2006/relationships/hyperlink" Target="https://podminky.urs.cz/item/CS_URS_2025_01/766691911" TargetMode="External" /><Relationship Id="rId48" Type="http://schemas.openxmlformats.org/officeDocument/2006/relationships/hyperlink" Target="https://podminky.urs.cz/item/CS_URS_2025_01/783301303" TargetMode="External" /><Relationship Id="rId49" Type="http://schemas.openxmlformats.org/officeDocument/2006/relationships/hyperlink" Target="https://podminky.urs.cz/item/CS_URS_2025_01/783314101" TargetMode="External" /><Relationship Id="rId50" Type="http://schemas.openxmlformats.org/officeDocument/2006/relationships/hyperlink" Target="https://podminky.urs.cz/item/CS_URS_2025_01/783315101" TargetMode="External" /><Relationship Id="rId51" Type="http://schemas.openxmlformats.org/officeDocument/2006/relationships/hyperlink" Target="https://podminky.urs.cz/item/CS_URS_2025_01/783317101" TargetMode="External" /><Relationship Id="rId52" Type="http://schemas.openxmlformats.org/officeDocument/2006/relationships/hyperlink" Target="https://podminky.urs.cz/item/CS_URS_2025_01/784321031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125" TargetMode="External" /><Relationship Id="rId3" Type="http://schemas.openxmlformats.org/officeDocument/2006/relationships/hyperlink" Target="https://podminky.urs.cz/item/CS_URS_2025_01/132212121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211311" TargetMode="External" /><Relationship Id="rId7" Type="http://schemas.openxmlformats.org/officeDocument/2006/relationships/hyperlink" Target="https://podminky.urs.cz/item/CS_URS_2025_01/162211319" TargetMode="External" /><Relationship Id="rId8" Type="http://schemas.openxmlformats.org/officeDocument/2006/relationships/hyperlink" Target="https://podminky.urs.cz/item/CS_URS_2025_01/162651112" TargetMode="External" /><Relationship Id="rId9" Type="http://schemas.openxmlformats.org/officeDocument/2006/relationships/hyperlink" Target="https://podminky.urs.cz/item/CS_URS_2025_01/167111101" TargetMode="External" /><Relationship Id="rId10" Type="http://schemas.openxmlformats.org/officeDocument/2006/relationships/hyperlink" Target="https://podminky.urs.cz/item/CS_URS_2025_01/171201221" TargetMode="External" /><Relationship Id="rId11" Type="http://schemas.openxmlformats.org/officeDocument/2006/relationships/hyperlink" Target="https://podminky.urs.cz/item/CS_URS_2025_01/174111101" TargetMode="External" /><Relationship Id="rId12" Type="http://schemas.openxmlformats.org/officeDocument/2006/relationships/hyperlink" Target="https://podminky.urs.cz/item/CS_URS_2025_01/596211110" TargetMode="External" /><Relationship Id="rId13" Type="http://schemas.openxmlformats.org/officeDocument/2006/relationships/hyperlink" Target="https://podminky.urs.cz/item/CS_URS_2025_01/596411131" TargetMode="External" /><Relationship Id="rId14" Type="http://schemas.openxmlformats.org/officeDocument/2006/relationships/hyperlink" Target="https://podminky.urs.cz/item/CS_URS_2025_01/596811220" TargetMode="External" /><Relationship Id="rId15" Type="http://schemas.openxmlformats.org/officeDocument/2006/relationships/hyperlink" Target="https://podminky.urs.cz/item/CS_URS_2025_01/612311131" TargetMode="External" /><Relationship Id="rId16" Type="http://schemas.openxmlformats.org/officeDocument/2006/relationships/hyperlink" Target="https://podminky.urs.cz/item/CS_URS_2025_01/612324111" TargetMode="External" /><Relationship Id="rId17" Type="http://schemas.openxmlformats.org/officeDocument/2006/relationships/hyperlink" Target="https://podminky.urs.cz/item/CS_URS_2025_01/612324191" TargetMode="External" /><Relationship Id="rId18" Type="http://schemas.openxmlformats.org/officeDocument/2006/relationships/hyperlink" Target="https://podminky.urs.cz/item/CS_URS_2025_01/612325131" TargetMode="External" /><Relationship Id="rId19" Type="http://schemas.openxmlformats.org/officeDocument/2006/relationships/hyperlink" Target="https://podminky.urs.cz/item/CS_URS_2025_01/612325191" TargetMode="External" /><Relationship Id="rId20" Type="http://schemas.openxmlformats.org/officeDocument/2006/relationships/hyperlink" Target="https://podminky.urs.cz/item/CS_URS_2025_01/619991011" TargetMode="External" /><Relationship Id="rId21" Type="http://schemas.openxmlformats.org/officeDocument/2006/relationships/hyperlink" Target="https://podminky.urs.cz/item/CS_URS_2025_01/635111242" TargetMode="External" /><Relationship Id="rId22" Type="http://schemas.openxmlformats.org/officeDocument/2006/relationships/hyperlink" Target="https://podminky.urs.cz/item/CS_URS_2025_01/919726123" TargetMode="External" /><Relationship Id="rId23" Type="http://schemas.openxmlformats.org/officeDocument/2006/relationships/hyperlink" Target="https://podminky.urs.cz/item/CS_URS_2025_01/949101111" TargetMode="External" /><Relationship Id="rId24" Type="http://schemas.openxmlformats.org/officeDocument/2006/relationships/hyperlink" Target="https://podminky.urs.cz/item/CS_URS_2025_01/952901111" TargetMode="External" /><Relationship Id="rId25" Type="http://schemas.openxmlformats.org/officeDocument/2006/relationships/hyperlink" Target="https://podminky.urs.cz/item/CS_URS_2025_01/977131110" TargetMode="External" /><Relationship Id="rId26" Type="http://schemas.openxmlformats.org/officeDocument/2006/relationships/hyperlink" Target="https://podminky.urs.cz/item/CS_URS_2025_01/978013191" TargetMode="External" /><Relationship Id="rId27" Type="http://schemas.openxmlformats.org/officeDocument/2006/relationships/hyperlink" Target="https://podminky.urs.cz/item/CS_URS_2025_01/979054441" TargetMode="External" /><Relationship Id="rId28" Type="http://schemas.openxmlformats.org/officeDocument/2006/relationships/hyperlink" Target="https://podminky.urs.cz/item/CS_URS_2025_01/979054451" TargetMode="External" /><Relationship Id="rId29" Type="http://schemas.openxmlformats.org/officeDocument/2006/relationships/hyperlink" Target="https://podminky.urs.cz/item/CS_URS_2025_01/985131311" TargetMode="External" /><Relationship Id="rId30" Type="http://schemas.openxmlformats.org/officeDocument/2006/relationships/hyperlink" Target="https://podminky.urs.cz/item/CS_URS_2025_01/997013211" TargetMode="External" /><Relationship Id="rId31" Type="http://schemas.openxmlformats.org/officeDocument/2006/relationships/hyperlink" Target="https://podminky.urs.cz/item/CS_URS_2025_01/997013501" TargetMode="External" /><Relationship Id="rId32" Type="http://schemas.openxmlformats.org/officeDocument/2006/relationships/hyperlink" Target="https://podminky.urs.cz/item/CS_URS_2025_01/997013509" TargetMode="External" /><Relationship Id="rId33" Type="http://schemas.openxmlformats.org/officeDocument/2006/relationships/hyperlink" Target="https://podminky.urs.cz/item/CS_URS_2025_01/997013631" TargetMode="External" /><Relationship Id="rId34" Type="http://schemas.openxmlformats.org/officeDocument/2006/relationships/hyperlink" Target="https://podminky.urs.cz/item/CS_URS_2025_01/997221151" TargetMode="External" /><Relationship Id="rId35" Type="http://schemas.openxmlformats.org/officeDocument/2006/relationships/hyperlink" Target="https://podminky.urs.cz/item/CS_URS_2025_01/998018001" TargetMode="External" /><Relationship Id="rId36" Type="http://schemas.openxmlformats.org/officeDocument/2006/relationships/hyperlink" Target="https://podminky.urs.cz/item/CS_URS_2025_01/711161212" TargetMode="External" /><Relationship Id="rId37" Type="http://schemas.openxmlformats.org/officeDocument/2006/relationships/hyperlink" Target="https://podminky.urs.cz/item/CS_URS_2025_01/711161384" TargetMode="External" /><Relationship Id="rId38" Type="http://schemas.openxmlformats.org/officeDocument/2006/relationships/hyperlink" Target="https://podminky.urs.cz/item/CS_URS_2025_01/998711101" TargetMode="External" /><Relationship Id="rId39" Type="http://schemas.openxmlformats.org/officeDocument/2006/relationships/hyperlink" Target="https://podminky.urs.cz/item/CS_URS_2025_01/713131151" TargetMode="External" /><Relationship Id="rId40" Type="http://schemas.openxmlformats.org/officeDocument/2006/relationships/hyperlink" Target="https://podminky.urs.cz/item/CS_URS_2025_01/998713101" TargetMode="External" /><Relationship Id="rId41" Type="http://schemas.openxmlformats.org/officeDocument/2006/relationships/hyperlink" Target="https://podminky.urs.cz/item/CS_URS_2025_01/766622131" TargetMode="External" /><Relationship Id="rId42" Type="http://schemas.openxmlformats.org/officeDocument/2006/relationships/hyperlink" Target="https://podminky.urs.cz/item/CS_URS_2025_01/766622831" TargetMode="External" /><Relationship Id="rId43" Type="http://schemas.openxmlformats.org/officeDocument/2006/relationships/hyperlink" Target="https://podminky.urs.cz/item/CS_URS_2025_01/766691911" TargetMode="External" /><Relationship Id="rId44" Type="http://schemas.openxmlformats.org/officeDocument/2006/relationships/hyperlink" Target="https://podminky.urs.cz/item/CS_URS_2025_01/771121011" TargetMode="External" /><Relationship Id="rId45" Type="http://schemas.openxmlformats.org/officeDocument/2006/relationships/hyperlink" Target="https://podminky.urs.cz/item/CS_URS_2025_01/771151024" TargetMode="External" /><Relationship Id="rId46" Type="http://schemas.openxmlformats.org/officeDocument/2006/relationships/hyperlink" Target="https://podminky.urs.cz/item/CS_URS_2025_01/771473113" TargetMode="External" /><Relationship Id="rId47" Type="http://schemas.openxmlformats.org/officeDocument/2006/relationships/hyperlink" Target="https://podminky.urs.cz/item/CS_URS_2025_01/771574115" TargetMode="External" /><Relationship Id="rId48" Type="http://schemas.openxmlformats.org/officeDocument/2006/relationships/hyperlink" Target="https://podminky.urs.cz/item/CS_URS_2025_01/771591264" TargetMode="External" /><Relationship Id="rId49" Type="http://schemas.openxmlformats.org/officeDocument/2006/relationships/hyperlink" Target="https://podminky.urs.cz/item/CS_URS_2025_01/998771101" TargetMode="External" /><Relationship Id="rId50" Type="http://schemas.openxmlformats.org/officeDocument/2006/relationships/hyperlink" Target="https://podminky.urs.cz/item/CS_URS_2025_01/776201811" TargetMode="External" /><Relationship Id="rId51" Type="http://schemas.openxmlformats.org/officeDocument/2006/relationships/hyperlink" Target="https://podminky.urs.cz/item/CS_URS_2025_01/777111121" TargetMode="External" /><Relationship Id="rId52" Type="http://schemas.openxmlformats.org/officeDocument/2006/relationships/hyperlink" Target="https://podminky.urs.cz/item/CS_URS_2025_01/777111123" TargetMode="External" /><Relationship Id="rId53" Type="http://schemas.openxmlformats.org/officeDocument/2006/relationships/hyperlink" Target="https://podminky.urs.cz/item/CS_URS_2025_01/783301303" TargetMode="External" /><Relationship Id="rId54" Type="http://schemas.openxmlformats.org/officeDocument/2006/relationships/hyperlink" Target="https://podminky.urs.cz/item/CS_URS_2025_01/783314101" TargetMode="External" /><Relationship Id="rId55" Type="http://schemas.openxmlformats.org/officeDocument/2006/relationships/hyperlink" Target="https://podminky.urs.cz/item/CS_URS_2025_01/783315101" TargetMode="External" /><Relationship Id="rId56" Type="http://schemas.openxmlformats.org/officeDocument/2006/relationships/hyperlink" Target="https://podminky.urs.cz/item/CS_URS_2025_01/783317101" TargetMode="External" /><Relationship Id="rId57" Type="http://schemas.openxmlformats.org/officeDocument/2006/relationships/hyperlink" Target="https://podminky.urs.cz/item/CS_URS_2025_01/784321031" TargetMode="External" /><Relationship Id="rId5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125" TargetMode="External" /><Relationship Id="rId3" Type="http://schemas.openxmlformats.org/officeDocument/2006/relationships/hyperlink" Target="https://podminky.urs.cz/item/CS_URS_2025_01/132212121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211311" TargetMode="External" /><Relationship Id="rId7" Type="http://schemas.openxmlformats.org/officeDocument/2006/relationships/hyperlink" Target="https://podminky.urs.cz/item/CS_URS_2025_01/162211319" TargetMode="External" /><Relationship Id="rId8" Type="http://schemas.openxmlformats.org/officeDocument/2006/relationships/hyperlink" Target="https://podminky.urs.cz/item/CS_URS_2025_01/162651112" TargetMode="External" /><Relationship Id="rId9" Type="http://schemas.openxmlformats.org/officeDocument/2006/relationships/hyperlink" Target="https://podminky.urs.cz/item/CS_URS_2025_01/167111101" TargetMode="External" /><Relationship Id="rId10" Type="http://schemas.openxmlformats.org/officeDocument/2006/relationships/hyperlink" Target="https://podminky.urs.cz/item/CS_URS_2025_01/171201221" TargetMode="External" /><Relationship Id="rId11" Type="http://schemas.openxmlformats.org/officeDocument/2006/relationships/hyperlink" Target="https://podminky.urs.cz/item/CS_URS_2025_01/174111101" TargetMode="External" /><Relationship Id="rId12" Type="http://schemas.openxmlformats.org/officeDocument/2006/relationships/hyperlink" Target="https://podminky.urs.cz/item/CS_URS_2025_01/451579777" TargetMode="External" /><Relationship Id="rId13" Type="http://schemas.openxmlformats.org/officeDocument/2006/relationships/hyperlink" Target="https://podminky.urs.cz/item/CS_URS_2025_01/596211110" TargetMode="External" /><Relationship Id="rId14" Type="http://schemas.openxmlformats.org/officeDocument/2006/relationships/hyperlink" Target="https://podminky.urs.cz/item/CS_URS_2025_01/596411131" TargetMode="External" /><Relationship Id="rId15" Type="http://schemas.openxmlformats.org/officeDocument/2006/relationships/hyperlink" Target="https://podminky.urs.cz/item/CS_URS_2025_01/596811220" TargetMode="External" /><Relationship Id="rId16" Type="http://schemas.openxmlformats.org/officeDocument/2006/relationships/hyperlink" Target="https://podminky.urs.cz/item/CS_URS_2025_01/612311131" TargetMode="External" /><Relationship Id="rId17" Type="http://schemas.openxmlformats.org/officeDocument/2006/relationships/hyperlink" Target="https://podminky.urs.cz/item/CS_URS_2025_01/612324111" TargetMode="External" /><Relationship Id="rId18" Type="http://schemas.openxmlformats.org/officeDocument/2006/relationships/hyperlink" Target="https://podminky.urs.cz/item/CS_URS_2025_01/612324191" TargetMode="External" /><Relationship Id="rId19" Type="http://schemas.openxmlformats.org/officeDocument/2006/relationships/hyperlink" Target="https://podminky.urs.cz/item/CS_URS_2025_01/612325131" TargetMode="External" /><Relationship Id="rId20" Type="http://schemas.openxmlformats.org/officeDocument/2006/relationships/hyperlink" Target="https://podminky.urs.cz/item/CS_URS_2025_01/612325191" TargetMode="External" /><Relationship Id="rId21" Type="http://schemas.openxmlformats.org/officeDocument/2006/relationships/hyperlink" Target="https://podminky.urs.cz/item/CS_URS_2025_01/619991011" TargetMode="External" /><Relationship Id="rId22" Type="http://schemas.openxmlformats.org/officeDocument/2006/relationships/hyperlink" Target="https://podminky.urs.cz/item/CS_URS_2025_01/635111242" TargetMode="External" /><Relationship Id="rId23" Type="http://schemas.openxmlformats.org/officeDocument/2006/relationships/hyperlink" Target="https://podminky.urs.cz/item/CS_URS_2025_01/919726123" TargetMode="External" /><Relationship Id="rId24" Type="http://schemas.openxmlformats.org/officeDocument/2006/relationships/hyperlink" Target="https://podminky.urs.cz/item/CS_URS_2025_01/949101111" TargetMode="External" /><Relationship Id="rId25" Type="http://schemas.openxmlformats.org/officeDocument/2006/relationships/hyperlink" Target="https://podminky.urs.cz/item/CS_URS_2025_01/952901111" TargetMode="External" /><Relationship Id="rId26" Type="http://schemas.openxmlformats.org/officeDocument/2006/relationships/hyperlink" Target="https://podminky.urs.cz/item/CS_URS_2025_01/977131110" TargetMode="External" /><Relationship Id="rId27" Type="http://schemas.openxmlformats.org/officeDocument/2006/relationships/hyperlink" Target="https://podminky.urs.cz/item/CS_URS_2025_01/978013191" TargetMode="External" /><Relationship Id="rId28" Type="http://schemas.openxmlformats.org/officeDocument/2006/relationships/hyperlink" Target="https://podminky.urs.cz/item/CS_URS_2025_01/979054441" TargetMode="External" /><Relationship Id="rId29" Type="http://schemas.openxmlformats.org/officeDocument/2006/relationships/hyperlink" Target="https://podminky.urs.cz/item/CS_URS_2025_01/979054451" TargetMode="External" /><Relationship Id="rId30" Type="http://schemas.openxmlformats.org/officeDocument/2006/relationships/hyperlink" Target="https://podminky.urs.cz/item/CS_URS_2025_01/985131311" TargetMode="External" /><Relationship Id="rId31" Type="http://schemas.openxmlformats.org/officeDocument/2006/relationships/hyperlink" Target="https://podminky.urs.cz/item/CS_URS_2025_01/997013211" TargetMode="External" /><Relationship Id="rId32" Type="http://schemas.openxmlformats.org/officeDocument/2006/relationships/hyperlink" Target="https://podminky.urs.cz/item/CS_URS_2025_01/997013501" TargetMode="External" /><Relationship Id="rId33" Type="http://schemas.openxmlformats.org/officeDocument/2006/relationships/hyperlink" Target="https://podminky.urs.cz/item/CS_URS_2025_01/997013509" TargetMode="External" /><Relationship Id="rId34" Type="http://schemas.openxmlformats.org/officeDocument/2006/relationships/hyperlink" Target="https://podminky.urs.cz/item/CS_URS_2025_01/997013631" TargetMode="External" /><Relationship Id="rId35" Type="http://schemas.openxmlformats.org/officeDocument/2006/relationships/hyperlink" Target="https://podminky.urs.cz/item/CS_URS_2025_01/997221151" TargetMode="External" /><Relationship Id="rId36" Type="http://schemas.openxmlformats.org/officeDocument/2006/relationships/hyperlink" Target="https://podminky.urs.cz/item/CS_URS_2025_01/998018001" TargetMode="External" /><Relationship Id="rId37" Type="http://schemas.openxmlformats.org/officeDocument/2006/relationships/hyperlink" Target="https://podminky.urs.cz/item/CS_URS_2025_01/711161212" TargetMode="External" /><Relationship Id="rId38" Type="http://schemas.openxmlformats.org/officeDocument/2006/relationships/hyperlink" Target="https://podminky.urs.cz/item/CS_URS_2025_01/711161384" TargetMode="External" /><Relationship Id="rId39" Type="http://schemas.openxmlformats.org/officeDocument/2006/relationships/hyperlink" Target="https://podminky.urs.cz/item/CS_URS_2025_01/998711101" TargetMode="External" /><Relationship Id="rId40" Type="http://schemas.openxmlformats.org/officeDocument/2006/relationships/hyperlink" Target="https://podminky.urs.cz/item/CS_URS_2025_01/713131151" TargetMode="External" /><Relationship Id="rId41" Type="http://schemas.openxmlformats.org/officeDocument/2006/relationships/hyperlink" Target="https://podminky.urs.cz/item/CS_URS_2025_01/998713101" TargetMode="External" /><Relationship Id="rId42" Type="http://schemas.openxmlformats.org/officeDocument/2006/relationships/hyperlink" Target="https://podminky.urs.cz/item/CS_URS_2025_01/784321031" TargetMode="External" /><Relationship Id="rId4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32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36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36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36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37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32</v>
      </c>
      <c r="AO17" s="25"/>
      <c r="AP17" s="25"/>
      <c r="AQ17" s="25"/>
      <c r="AR17" s="23"/>
      <c r="BE17" s="34"/>
      <c r="BS17" s="20" t="s">
        <v>39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32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45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46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47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48</v>
      </c>
      <c r="E29" s="51"/>
      <c r="F29" s="35" t="s">
        <v>49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50</v>
      </c>
      <c r="G30" s="51"/>
      <c r="H30" s="51"/>
      <c r="I30" s="51"/>
      <c r="J30" s="51"/>
      <c r="K30" s="51"/>
      <c r="L30" s="52">
        <v>0.14999999999999999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51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52</v>
      </c>
      <c r="G32" s="51"/>
      <c r="H32" s="51"/>
      <c r="I32" s="51"/>
      <c r="J32" s="51"/>
      <c r="K32" s="51"/>
      <c r="L32" s="52">
        <v>0.14999999999999999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53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54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55</v>
      </c>
      <c r="U35" s="58"/>
      <c r="V35" s="58"/>
      <c r="W35" s="58"/>
      <c r="X35" s="60" t="s">
        <v>56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ROU12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Sanační opatření části suterénu obj. Opuštěná 9/2, Brno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Brno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26. 2. 2021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Město Šlapanice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37</v>
      </c>
      <c r="AJ49" s="44"/>
      <c r="AK49" s="44"/>
      <c r="AL49" s="44"/>
      <c r="AM49" s="77" t="str">
        <f>IF(E17="","",E17)</f>
        <v>Studio Zlamal</v>
      </c>
      <c r="AN49" s="68"/>
      <c r="AO49" s="68"/>
      <c r="AP49" s="68"/>
      <c r="AQ49" s="44"/>
      <c r="AR49" s="48"/>
      <c r="AS49" s="78" t="s">
        <v>58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35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40</v>
      </c>
      <c r="AJ50" s="44"/>
      <c r="AK50" s="44"/>
      <c r="AL50" s="44"/>
      <c r="AM50" s="77" t="str">
        <f>IF(E20="","",E20)</f>
        <v xml:space="preserve"> 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59</v>
      </c>
      <c r="D52" s="91"/>
      <c r="E52" s="91"/>
      <c r="F52" s="91"/>
      <c r="G52" s="91"/>
      <c r="H52" s="92"/>
      <c r="I52" s="93" t="s">
        <v>60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61</v>
      </c>
      <c r="AH52" s="91"/>
      <c r="AI52" s="91"/>
      <c r="AJ52" s="91"/>
      <c r="AK52" s="91"/>
      <c r="AL52" s="91"/>
      <c r="AM52" s="91"/>
      <c r="AN52" s="93" t="s">
        <v>62</v>
      </c>
      <c r="AO52" s="91"/>
      <c r="AP52" s="91"/>
      <c r="AQ52" s="95" t="s">
        <v>63</v>
      </c>
      <c r="AR52" s="48"/>
      <c r="AS52" s="96" t="s">
        <v>64</v>
      </c>
      <c r="AT52" s="97" t="s">
        <v>65</v>
      </c>
      <c r="AU52" s="97" t="s">
        <v>66</v>
      </c>
      <c r="AV52" s="97" t="s">
        <v>67</v>
      </c>
      <c r="AW52" s="97" t="s">
        <v>68</v>
      </c>
      <c r="AX52" s="97" t="s">
        <v>69</v>
      </c>
      <c r="AY52" s="97" t="s">
        <v>70</v>
      </c>
      <c r="AZ52" s="97" t="s">
        <v>71</v>
      </c>
      <c r="BA52" s="97" t="s">
        <v>72</v>
      </c>
      <c r="BB52" s="97" t="s">
        <v>73</v>
      </c>
      <c r="BC52" s="97" t="s">
        <v>74</v>
      </c>
      <c r="BD52" s="98" t="s">
        <v>75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76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32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77</v>
      </c>
      <c r="BT54" s="113" t="s">
        <v>78</v>
      </c>
      <c r="BU54" s="114" t="s">
        <v>79</v>
      </c>
      <c r="BV54" s="113" t="s">
        <v>80</v>
      </c>
      <c r="BW54" s="113" t="s">
        <v>5</v>
      </c>
      <c r="BX54" s="113" t="s">
        <v>81</v>
      </c>
      <c r="CL54" s="113" t="s">
        <v>19</v>
      </c>
    </row>
    <row r="55" s="7" customFormat="1" ht="16.5" customHeight="1">
      <c r="A55" s="115" t="s">
        <v>82</v>
      </c>
      <c r="B55" s="116"/>
      <c r="C55" s="117"/>
      <c r="D55" s="118" t="s">
        <v>83</v>
      </c>
      <c r="E55" s="118"/>
      <c r="F55" s="118"/>
      <c r="G55" s="118"/>
      <c r="H55" s="118"/>
      <c r="I55" s="119"/>
      <c r="J55" s="118" t="s">
        <v>84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'ROU121 - SO 01 křídlo A'!J30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85</v>
      </c>
      <c r="AR55" s="122"/>
      <c r="AS55" s="123">
        <v>0</v>
      </c>
      <c r="AT55" s="124">
        <f>ROUND(SUM(AV55:AW55),2)</f>
        <v>0</v>
      </c>
      <c r="AU55" s="125">
        <f>'ROU121 - SO 01 křídlo A'!P95</f>
        <v>0</v>
      </c>
      <c r="AV55" s="124">
        <f>'ROU121 - SO 01 křídlo A'!J33</f>
        <v>0</v>
      </c>
      <c r="AW55" s="124">
        <f>'ROU121 - SO 01 křídlo A'!J34</f>
        <v>0</v>
      </c>
      <c r="AX55" s="124">
        <f>'ROU121 - SO 01 křídlo A'!J35</f>
        <v>0</v>
      </c>
      <c r="AY55" s="124">
        <f>'ROU121 - SO 01 křídlo A'!J36</f>
        <v>0</v>
      </c>
      <c r="AZ55" s="124">
        <f>'ROU121 - SO 01 křídlo A'!F33</f>
        <v>0</v>
      </c>
      <c r="BA55" s="124">
        <f>'ROU121 - SO 01 křídlo A'!F34</f>
        <v>0</v>
      </c>
      <c r="BB55" s="124">
        <f>'ROU121 - SO 01 křídlo A'!F35</f>
        <v>0</v>
      </c>
      <c r="BC55" s="124">
        <f>'ROU121 - SO 01 křídlo A'!F36</f>
        <v>0</v>
      </c>
      <c r="BD55" s="126">
        <f>'ROU121 - SO 01 křídlo A'!F37</f>
        <v>0</v>
      </c>
      <c r="BE55" s="7"/>
      <c r="BT55" s="127" t="s">
        <v>86</v>
      </c>
      <c r="BV55" s="127" t="s">
        <v>80</v>
      </c>
      <c r="BW55" s="127" t="s">
        <v>87</v>
      </c>
      <c r="BX55" s="127" t="s">
        <v>5</v>
      </c>
      <c r="CL55" s="127" t="s">
        <v>19</v>
      </c>
      <c r="CM55" s="127" t="s">
        <v>88</v>
      </c>
    </row>
    <row r="56" s="7" customFormat="1" ht="16.5" customHeight="1">
      <c r="A56" s="115" t="s">
        <v>82</v>
      </c>
      <c r="B56" s="116"/>
      <c r="C56" s="117"/>
      <c r="D56" s="118" t="s">
        <v>89</v>
      </c>
      <c r="E56" s="118"/>
      <c r="F56" s="118"/>
      <c r="G56" s="118"/>
      <c r="H56" s="118"/>
      <c r="I56" s="119"/>
      <c r="J56" s="118" t="s">
        <v>90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'ROU122 - SO 02 křídlo B'!J30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85</v>
      </c>
      <c r="AR56" s="122"/>
      <c r="AS56" s="123">
        <v>0</v>
      </c>
      <c r="AT56" s="124">
        <f>ROUND(SUM(AV56:AW56),2)</f>
        <v>0</v>
      </c>
      <c r="AU56" s="125">
        <f>'ROU122 - SO 02 křídlo B'!P99</f>
        <v>0</v>
      </c>
      <c r="AV56" s="124">
        <f>'ROU122 - SO 02 křídlo B'!J33</f>
        <v>0</v>
      </c>
      <c r="AW56" s="124">
        <f>'ROU122 - SO 02 křídlo B'!J34</f>
        <v>0</v>
      </c>
      <c r="AX56" s="124">
        <f>'ROU122 - SO 02 křídlo B'!J35</f>
        <v>0</v>
      </c>
      <c r="AY56" s="124">
        <f>'ROU122 - SO 02 křídlo B'!J36</f>
        <v>0</v>
      </c>
      <c r="AZ56" s="124">
        <f>'ROU122 - SO 02 křídlo B'!F33</f>
        <v>0</v>
      </c>
      <c r="BA56" s="124">
        <f>'ROU122 - SO 02 křídlo B'!F34</f>
        <v>0</v>
      </c>
      <c r="BB56" s="124">
        <f>'ROU122 - SO 02 křídlo B'!F35</f>
        <v>0</v>
      </c>
      <c r="BC56" s="124">
        <f>'ROU122 - SO 02 křídlo B'!F36</f>
        <v>0</v>
      </c>
      <c r="BD56" s="126">
        <f>'ROU122 - SO 02 křídlo B'!F37</f>
        <v>0</v>
      </c>
      <c r="BE56" s="7"/>
      <c r="BT56" s="127" t="s">
        <v>86</v>
      </c>
      <c r="BV56" s="127" t="s">
        <v>80</v>
      </c>
      <c r="BW56" s="127" t="s">
        <v>91</v>
      </c>
      <c r="BX56" s="127" t="s">
        <v>5</v>
      </c>
      <c r="CL56" s="127" t="s">
        <v>19</v>
      </c>
      <c r="CM56" s="127" t="s">
        <v>88</v>
      </c>
    </row>
    <row r="57" s="7" customFormat="1" ht="16.5" customHeight="1">
      <c r="A57" s="115" t="s">
        <v>82</v>
      </c>
      <c r="B57" s="116"/>
      <c r="C57" s="117"/>
      <c r="D57" s="118" t="s">
        <v>92</v>
      </c>
      <c r="E57" s="118"/>
      <c r="F57" s="118"/>
      <c r="G57" s="118"/>
      <c r="H57" s="118"/>
      <c r="I57" s="119"/>
      <c r="J57" s="118" t="s">
        <v>93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'ROU123 - SO 03 křídlo C'!J30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85</v>
      </c>
      <c r="AR57" s="122"/>
      <c r="AS57" s="123">
        <v>0</v>
      </c>
      <c r="AT57" s="124">
        <f>ROUND(SUM(AV57:AW57),2)</f>
        <v>0</v>
      </c>
      <c r="AU57" s="125">
        <f>'ROU123 - SO 03 křídlo C'!P93</f>
        <v>0</v>
      </c>
      <c r="AV57" s="124">
        <f>'ROU123 - SO 03 křídlo C'!J33</f>
        <v>0</v>
      </c>
      <c r="AW57" s="124">
        <f>'ROU123 - SO 03 křídlo C'!J34</f>
        <v>0</v>
      </c>
      <c r="AX57" s="124">
        <f>'ROU123 - SO 03 křídlo C'!J35</f>
        <v>0</v>
      </c>
      <c r="AY57" s="124">
        <f>'ROU123 - SO 03 křídlo C'!J36</f>
        <v>0</v>
      </c>
      <c r="AZ57" s="124">
        <f>'ROU123 - SO 03 křídlo C'!F33</f>
        <v>0</v>
      </c>
      <c r="BA57" s="124">
        <f>'ROU123 - SO 03 křídlo C'!F34</f>
        <v>0</v>
      </c>
      <c r="BB57" s="124">
        <f>'ROU123 - SO 03 křídlo C'!F35</f>
        <v>0</v>
      </c>
      <c r="BC57" s="124">
        <f>'ROU123 - SO 03 křídlo C'!F36</f>
        <v>0</v>
      </c>
      <c r="BD57" s="126">
        <f>'ROU123 - SO 03 křídlo C'!F37</f>
        <v>0</v>
      </c>
      <c r="BE57" s="7"/>
      <c r="BT57" s="127" t="s">
        <v>86</v>
      </c>
      <c r="BV57" s="127" t="s">
        <v>80</v>
      </c>
      <c r="BW57" s="127" t="s">
        <v>94</v>
      </c>
      <c r="BX57" s="127" t="s">
        <v>5</v>
      </c>
      <c r="CL57" s="127" t="s">
        <v>19</v>
      </c>
      <c r="CM57" s="127" t="s">
        <v>88</v>
      </c>
    </row>
    <row r="58" s="7" customFormat="1" ht="16.5" customHeight="1">
      <c r="A58" s="115" t="s">
        <v>82</v>
      </c>
      <c r="B58" s="116"/>
      <c r="C58" s="117"/>
      <c r="D58" s="118" t="s">
        <v>95</v>
      </c>
      <c r="E58" s="118"/>
      <c r="F58" s="118"/>
      <c r="G58" s="118"/>
      <c r="H58" s="118"/>
      <c r="I58" s="119"/>
      <c r="J58" s="118" t="s">
        <v>96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'ROU124 - VRN'!J30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85</v>
      </c>
      <c r="AR58" s="122"/>
      <c r="AS58" s="128">
        <v>0</v>
      </c>
      <c r="AT58" s="129">
        <f>ROUND(SUM(AV58:AW58),2)</f>
        <v>0</v>
      </c>
      <c r="AU58" s="130">
        <f>'ROU124 - VRN'!P80</f>
        <v>0</v>
      </c>
      <c r="AV58" s="129">
        <f>'ROU124 - VRN'!J33</f>
        <v>0</v>
      </c>
      <c r="AW58" s="129">
        <f>'ROU124 - VRN'!J34</f>
        <v>0</v>
      </c>
      <c r="AX58" s="129">
        <f>'ROU124 - VRN'!J35</f>
        <v>0</v>
      </c>
      <c r="AY58" s="129">
        <f>'ROU124 - VRN'!J36</f>
        <v>0</v>
      </c>
      <c r="AZ58" s="129">
        <f>'ROU124 - VRN'!F33</f>
        <v>0</v>
      </c>
      <c r="BA58" s="129">
        <f>'ROU124 - VRN'!F34</f>
        <v>0</v>
      </c>
      <c r="BB58" s="129">
        <f>'ROU124 - VRN'!F35</f>
        <v>0</v>
      </c>
      <c r="BC58" s="129">
        <f>'ROU124 - VRN'!F36</f>
        <v>0</v>
      </c>
      <c r="BD58" s="131">
        <f>'ROU124 - VRN'!F37</f>
        <v>0</v>
      </c>
      <c r="BE58" s="7"/>
      <c r="BT58" s="127" t="s">
        <v>86</v>
      </c>
      <c r="BV58" s="127" t="s">
        <v>80</v>
      </c>
      <c r="BW58" s="127" t="s">
        <v>97</v>
      </c>
      <c r="BX58" s="127" t="s">
        <v>5</v>
      </c>
      <c r="CL58" s="127" t="s">
        <v>19</v>
      </c>
      <c r="CM58" s="127" t="s">
        <v>88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HnaVPCZQ7Ivv0brE1EJjvX1mwBcX2K9DqKdKrn8LELWykz//mEVY11iaLXxqbJ5TwZ5JfpC6reZuXhUJaWxMYw==" hashValue="eCD24GHpZhJV0Yz8VxTsb2mZw69y6yB3qUwBbiu0BDUTWxbBuRzJxFo0KVNXa3BzU59vyT1sYIgMjzxNSgtGm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ROU121 - SO 01 křídlo A'!C2" display="/"/>
    <hyperlink ref="A56" location="'ROU122 - SO 02 křídlo B'!C2" display="/"/>
    <hyperlink ref="A57" location="'ROU123 - SO 03 křídlo C'!C2" display="/"/>
    <hyperlink ref="A58" location="'ROU124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Sanační opatření části suterénu obj. Opuštěná 9/2, Brno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100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26. 2. 2021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32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ROUND(J95,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ROUND((SUM(BE95:BE584)),  2)</f>
        <v>0</v>
      </c>
      <c r="G33" s="42"/>
      <c r="H33" s="42"/>
      <c r="I33" s="152">
        <v>0.20999999999999999</v>
      </c>
      <c r="J33" s="151">
        <f>ROUND(((SUM(BE95:BE584))*I33),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ROUND((SUM(BF95:BF584)),  2)</f>
        <v>0</v>
      </c>
      <c r="G34" s="42"/>
      <c r="H34" s="42"/>
      <c r="I34" s="152">
        <v>0.14999999999999999</v>
      </c>
      <c r="J34" s="151">
        <f>ROUND(((SUM(BF95:BF584))*I34),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ROUND((SUM(BG95:BG584)),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ROUND((SUM(BH95:BH584)),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ROUND((SUM(BI95:BI584)),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Sanační opatření části suterénu obj. Opuštěná 9/2, Brno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ROU121 - SO 01 křídlo A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Brno</v>
      </c>
      <c r="G52" s="44"/>
      <c r="H52" s="44"/>
      <c r="I52" s="35" t="s">
        <v>24</v>
      </c>
      <c r="J52" s="76" t="str">
        <f>IF(J12="","",J12)</f>
        <v>26. 2. 2021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Šlapanice</v>
      </c>
      <c r="G54" s="44"/>
      <c r="H54" s="44"/>
      <c r="I54" s="35" t="s">
        <v>37</v>
      </c>
      <c r="J54" s="40" t="str">
        <f>E21</f>
        <v>Studio Zlamal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 xml:space="preserve"> 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J95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104</v>
      </c>
    </row>
    <row r="60" s="9" customFormat="1" ht="24.96" customHeight="1">
      <c r="A60" s="9"/>
      <c r="B60" s="169"/>
      <c r="C60" s="170"/>
      <c r="D60" s="171" t="s">
        <v>105</v>
      </c>
      <c r="E60" s="172"/>
      <c r="F60" s="172"/>
      <c r="G60" s="172"/>
      <c r="H60" s="172"/>
      <c r="I60" s="172"/>
      <c r="J60" s="173">
        <f>J96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106</v>
      </c>
      <c r="E61" s="178"/>
      <c r="F61" s="178"/>
      <c r="G61" s="178"/>
      <c r="H61" s="178"/>
      <c r="I61" s="178"/>
      <c r="J61" s="179">
        <f>J97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107</v>
      </c>
      <c r="E62" s="178"/>
      <c r="F62" s="178"/>
      <c r="G62" s="178"/>
      <c r="H62" s="178"/>
      <c r="I62" s="178"/>
      <c r="J62" s="179">
        <f>J181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108</v>
      </c>
      <c r="E63" s="178"/>
      <c r="F63" s="178"/>
      <c r="G63" s="178"/>
      <c r="H63" s="178"/>
      <c r="I63" s="178"/>
      <c r="J63" s="179">
        <f>J201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J215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110</v>
      </c>
      <c r="E65" s="178"/>
      <c r="F65" s="178"/>
      <c r="G65" s="178"/>
      <c r="H65" s="178"/>
      <c r="I65" s="178"/>
      <c r="J65" s="179">
        <f>J335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111</v>
      </c>
      <c r="E66" s="178"/>
      <c r="F66" s="178"/>
      <c r="G66" s="178"/>
      <c r="H66" s="178"/>
      <c r="I66" s="178"/>
      <c r="J66" s="179">
        <f>J443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112</v>
      </c>
      <c r="E67" s="178"/>
      <c r="F67" s="178"/>
      <c r="G67" s="178"/>
      <c r="H67" s="178"/>
      <c r="I67" s="178"/>
      <c r="J67" s="179">
        <f>J476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9"/>
      <c r="C68" s="170"/>
      <c r="D68" s="171" t="s">
        <v>113</v>
      </c>
      <c r="E68" s="172"/>
      <c r="F68" s="172"/>
      <c r="G68" s="172"/>
      <c r="H68" s="172"/>
      <c r="I68" s="172"/>
      <c r="J68" s="173">
        <f>J479</f>
        <v>0</v>
      </c>
      <c r="K68" s="170"/>
      <c r="L68" s="17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5"/>
      <c r="C69" s="176"/>
      <c r="D69" s="177" t="s">
        <v>114</v>
      </c>
      <c r="E69" s="178"/>
      <c r="F69" s="178"/>
      <c r="G69" s="178"/>
      <c r="H69" s="178"/>
      <c r="I69" s="178"/>
      <c r="J69" s="179">
        <f>J480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115</v>
      </c>
      <c r="E70" s="178"/>
      <c r="F70" s="178"/>
      <c r="G70" s="178"/>
      <c r="H70" s="178"/>
      <c r="I70" s="178"/>
      <c r="J70" s="179">
        <f>J501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116</v>
      </c>
      <c r="E71" s="178"/>
      <c r="F71" s="178"/>
      <c r="G71" s="178"/>
      <c r="H71" s="178"/>
      <c r="I71" s="178"/>
      <c r="J71" s="179">
        <f>J516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117</v>
      </c>
      <c r="E72" s="178"/>
      <c r="F72" s="178"/>
      <c r="G72" s="178"/>
      <c r="H72" s="178"/>
      <c r="I72" s="178"/>
      <c r="J72" s="179">
        <f>J520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118</v>
      </c>
      <c r="E73" s="178"/>
      <c r="F73" s="178"/>
      <c r="G73" s="178"/>
      <c r="H73" s="178"/>
      <c r="I73" s="178"/>
      <c r="J73" s="179">
        <f>J531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5"/>
      <c r="C74" s="176"/>
      <c r="D74" s="177" t="s">
        <v>119</v>
      </c>
      <c r="E74" s="178"/>
      <c r="F74" s="178"/>
      <c r="G74" s="178"/>
      <c r="H74" s="178"/>
      <c r="I74" s="178"/>
      <c r="J74" s="179">
        <f>J542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69"/>
      <c r="C75" s="170"/>
      <c r="D75" s="171" t="s">
        <v>120</v>
      </c>
      <c r="E75" s="172"/>
      <c r="F75" s="172"/>
      <c r="G75" s="172"/>
      <c r="H75" s="172"/>
      <c r="I75" s="172"/>
      <c r="J75" s="173">
        <f>J576</f>
        <v>0</v>
      </c>
      <c r="K75" s="170"/>
      <c r="L75" s="174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6" t="s">
        <v>121</v>
      </c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5" t="s">
        <v>16</v>
      </c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64" t="str">
        <f>E7</f>
        <v>Sanační opatření části suterénu obj. Opuštěná 9/2, Brno</v>
      </c>
      <c r="F85" s="35"/>
      <c r="G85" s="35"/>
      <c r="H85" s="35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5" t="s">
        <v>99</v>
      </c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73" t="str">
        <f>E9</f>
        <v>ROU121 - SO 01 křídlo A</v>
      </c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5" t="s">
        <v>22</v>
      </c>
      <c r="D89" s="44"/>
      <c r="E89" s="44"/>
      <c r="F89" s="30" t="str">
        <f>F12</f>
        <v>Brno</v>
      </c>
      <c r="G89" s="44"/>
      <c r="H89" s="44"/>
      <c r="I89" s="35" t="s">
        <v>24</v>
      </c>
      <c r="J89" s="76" t="str">
        <f>IF(J12="","",J12)</f>
        <v>26. 2. 2021</v>
      </c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5" t="s">
        <v>30</v>
      </c>
      <c r="D91" s="44"/>
      <c r="E91" s="44"/>
      <c r="F91" s="30" t="str">
        <f>E15</f>
        <v>Město Šlapanice</v>
      </c>
      <c r="G91" s="44"/>
      <c r="H91" s="44"/>
      <c r="I91" s="35" t="s">
        <v>37</v>
      </c>
      <c r="J91" s="40" t="str">
        <f>E21</f>
        <v>Studio Zlamal</v>
      </c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5" t="s">
        <v>35</v>
      </c>
      <c r="D92" s="44"/>
      <c r="E92" s="44"/>
      <c r="F92" s="30" t="str">
        <f>IF(E18="","",E18)</f>
        <v>Vyplň údaj</v>
      </c>
      <c r="G92" s="44"/>
      <c r="H92" s="44"/>
      <c r="I92" s="35" t="s">
        <v>40</v>
      </c>
      <c r="J92" s="40" t="str">
        <f>E24</f>
        <v xml:space="preserve"> </v>
      </c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11" customFormat="1" ht="29.28" customHeight="1">
      <c r="A94" s="181"/>
      <c r="B94" s="182"/>
      <c r="C94" s="183" t="s">
        <v>122</v>
      </c>
      <c r="D94" s="184" t="s">
        <v>63</v>
      </c>
      <c r="E94" s="184" t="s">
        <v>59</v>
      </c>
      <c r="F94" s="184" t="s">
        <v>60</v>
      </c>
      <c r="G94" s="184" t="s">
        <v>123</v>
      </c>
      <c r="H94" s="184" t="s">
        <v>124</v>
      </c>
      <c r="I94" s="184" t="s">
        <v>125</v>
      </c>
      <c r="J94" s="184" t="s">
        <v>103</v>
      </c>
      <c r="K94" s="185" t="s">
        <v>126</v>
      </c>
      <c r="L94" s="186"/>
      <c r="M94" s="96" t="s">
        <v>32</v>
      </c>
      <c r="N94" s="97" t="s">
        <v>48</v>
      </c>
      <c r="O94" s="97" t="s">
        <v>127</v>
      </c>
      <c r="P94" s="97" t="s">
        <v>128</v>
      </c>
      <c r="Q94" s="97" t="s">
        <v>129</v>
      </c>
      <c r="R94" s="97" t="s">
        <v>130</v>
      </c>
      <c r="S94" s="97" t="s">
        <v>131</v>
      </c>
      <c r="T94" s="98" t="s">
        <v>132</v>
      </c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</row>
    <row r="95" s="2" customFormat="1" ht="22.8" customHeight="1">
      <c r="A95" s="42"/>
      <c r="B95" s="43"/>
      <c r="C95" s="103" t="s">
        <v>133</v>
      </c>
      <c r="D95" s="44"/>
      <c r="E95" s="44"/>
      <c r="F95" s="44"/>
      <c r="G95" s="44"/>
      <c r="H95" s="44"/>
      <c r="I95" s="44"/>
      <c r="J95" s="187">
        <f>BK95</f>
        <v>0</v>
      </c>
      <c r="K95" s="44"/>
      <c r="L95" s="48"/>
      <c r="M95" s="99"/>
      <c r="N95" s="188"/>
      <c r="O95" s="100"/>
      <c r="P95" s="189">
        <f>P96+P479+P576</f>
        <v>0</v>
      </c>
      <c r="Q95" s="100"/>
      <c r="R95" s="189">
        <f>R96+R479+R576</f>
        <v>52.062301840000003</v>
      </c>
      <c r="S95" s="100"/>
      <c r="T95" s="190">
        <f>T96+T479+T576</f>
        <v>30.256906600000004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77</v>
      </c>
      <c r="AU95" s="20" t="s">
        <v>104</v>
      </c>
      <c r="BK95" s="191">
        <f>BK96+BK479+BK576</f>
        <v>0</v>
      </c>
    </row>
    <row r="96" s="12" customFormat="1" ht="25.92" customHeight="1">
      <c r="A96" s="12"/>
      <c r="B96" s="192"/>
      <c r="C96" s="193"/>
      <c r="D96" s="194" t="s">
        <v>77</v>
      </c>
      <c r="E96" s="195" t="s">
        <v>134</v>
      </c>
      <c r="F96" s="195" t="s">
        <v>135</v>
      </c>
      <c r="G96" s="193"/>
      <c r="H96" s="193"/>
      <c r="I96" s="196"/>
      <c r="J96" s="197">
        <f>BK96</f>
        <v>0</v>
      </c>
      <c r="K96" s="193"/>
      <c r="L96" s="198"/>
      <c r="M96" s="199"/>
      <c r="N96" s="200"/>
      <c r="O96" s="200"/>
      <c r="P96" s="201">
        <f>P97+P181+P201+P215+P335+P443+P476</f>
        <v>0</v>
      </c>
      <c r="Q96" s="200"/>
      <c r="R96" s="201">
        <f>R97+R181+R201+R215+R335+R443+R476</f>
        <v>51.695976420000001</v>
      </c>
      <c r="S96" s="200"/>
      <c r="T96" s="202">
        <f>T97+T181+T201+T215+T335+T443+T476</f>
        <v>30.244406600000005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3" t="s">
        <v>86</v>
      </c>
      <c r="AT96" s="204" t="s">
        <v>77</v>
      </c>
      <c r="AU96" s="204" t="s">
        <v>78</v>
      </c>
      <c r="AY96" s="203" t="s">
        <v>136</v>
      </c>
      <c r="BK96" s="205">
        <f>BK97+BK181+BK201+BK215+BK335+BK443+BK476</f>
        <v>0</v>
      </c>
    </row>
    <row r="97" s="12" customFormat="1" ht="22.8" customHeight="1">
      <c r="A97" s="12"/>
      <c r="B97" s="192"/>
      <c r="C97" s="193"/>
      <c r="D97" s="194" t="s">
        <v>77</v>
      </c>
      <c r="E97" s="206" t="s">
        <v>86</v>
      </c>
      <c r="F97" s="206" t="s">
        <v>137</v>
      </c>
      <c r="G97" s="193"/>
      <c r="H97" s="193"/>
      <c r="I97" s="196"/>
      <c r="J97" s="207">
        <f>BK97</f>
        <v>0</v>
      </c>
      <c r="K97" s="193"/>
      <c r="L97" s="198"/>
      <c r="M97" s="199"/>
      <c r="N97" s="200"/>
      <c r="O97" s="200"/>
      <c r="P97" s="201">
        <f>SUM(P98:P180)</f>
        <v>0</v>
      </c>
      <c r="Q97" s="200"/>
      <c r="R97" s="201">
        <f>SUM(R98:R180)</f>
        <v>0.080970960000000008</v>
      </c>
      <c r="S97" s="200"/>
      <c r="T97" s="202">
        <f>SUM(T98:T180)</f>
        <v>7.8169000000000004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3" t="s">
        <v>86</v>
      </c>
      <c r="AT97" s="204" t="s">
        <v>77</v>
      </c>
      <c r="AU97" s="204" t="s">
        <v>86</v>
      </c>
      <c r="AY97" s="203" t="s">
        <v>136</v>
      </c>
      <c r="BK97" s="205">
        <f>SUM(BK98:BK180)</f>
        <v>0</v>
      </c>
    </row>
    <row r="98" s="2" customFormat="1" ht="37.8" customHeight="1">
      <c r="A98" s="42"/>
      <c r="B98" s="43"/>
      <c r="C98" s="208" t="s">
        <v>86</v>
      </c>
      <c r="D98" s="208" t="s">
        <v>138</v>
      </c>
      <c r="E98" s="209" t="s">
        <v>139</v>
      </c>
      <c r="F98" s="210" t="s">
        <v>140</v>
      </c>
      <c r="G98" s="211" t="s">
        <v>141</v>
      </c>
      <c r="H98" s="212">
        <v>30.065000000000001</v>
      </c>
      <c r="I98" s="213"/>
      <c r="J98" s="214">
        <f>ROUND(I98*H98,2)</f>
        <v>0</v>
      </c>
      <c r="K98" s="210" t="s">
        <v>142</v>
      </c>
      <c r="L98" s="48"/>
      <c r="M98" s="215" t="s">
        <v>32</v>
      </c>
      <c r="N98" s="216" t="s">
        <v>49</v>
      </c>
      <c r="O98" s="88"/>
      <c r="P98" s="217">
        <f>O98*H98</f>
        <v>0</v>
      </c>
      <c r="Q98" s="217">
        <v>0</v>
      </c>
      <c r="R98" s="217">
        <f>Q98*H98</f>
        <v>0</v>
      </c>
      <c r="S98" s="217">
        <v>0.26000000000000001</v>
      </c>
      <c r="T98" s="218">
        <f>S98*H98</f>
        <v>7.8169000000000004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19" t="s">
        <v>143</v>
      </c>
      <c r="AT98" s="219" t="s">
        <v>138</v>
      </c>
      <c r="AU98" s="219" t="s">
        <v>88</v>
      </c>
      <c r="AY98" s="20" t="s">
        <v>136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86</v>
      </c>
      <c r="BK98" s="220">
        <f>ROUND(I98*H98,2)</f>
        <v>0</v>
      </c>
      <c r="BL98" s="20" t="s">
        <v>143</v>
      </c>
      <c r="BM98" s="219" t="s">
        <v>144</v>
      </c>
    </row>
    <row r="99" s="2" customFormat="1">
      <c r="A99" s="42"/>
      <c r="B99" s="43"/>
      <c r="C99" s="44"/>
      <c r="D99" s="221" t="s">
        <v>145</v>
      </c>
      <c r="E99" s="44"/>
      <c r="F99" s="222" t="s">
        <v>146</v>
      </c>
      <c r="G99" s="44"/>
      <c r="H99" s="44"/>
      <c r="I99" s="223"/>
      <c r="J99" s="44"/>
      <c r="K99" s="44"/>
      <c r="L99" s="48"/>
      <c r="M99" s="224"/>
      <c r="N99" s="225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145</v>
      </c>
      <c r="AU99" s="20" t="s">
        <v>88</v>
      </c>
    </row>
    <row r="100" s="13" customFormat="1">
      <c r="A100" s="13"/>
      <c r="B100" s="226"/>
      <c r="C100" s="227"/>
      <c r="D100" s="228" t="s">
        <v>147</v>
      </c>
      <c r="E100" s="229" t="s">
        <v>32</v>
      </c>
      <c r="F100" s="230" t="s">
        <v>148</v>
      </c>
      <c r="G100" s="227"/>
      <c r="H100" s="229" t="s">
        <v>32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147</v>
      </c>
      <c r="AU100" s="236" t="s">
        <v>88</v>
      </c>
      <c r="AV100" s="13" t="s">
        <v>86</v>
      </c>
      <c r="AW100" s="13" t="s">
        <v>39</v>
      </c>
      <c r="AX100" s="13" t="s">
        <v>78</v>
      </c>
      <c r="AY100" s="236" t="s">
        <v>136</v>
      </c>
    </row>
    <row r="101" s="14" customFormat="1">
      <c r="A101" s="14"/>
      <c r="B101" s="237"/>
      <c r="C101" s="238"/>
      <c r="D101" s="228" t="s">
        <v>147</v>
      </c>
      <c r="E101" s="239" t="s">
        <v>32</v>
      </c>
      <c r="F101" s="240" t="s">
        <v>149</v>
      </c>
      <c r="G101" s="238"/>
      <c r="H101" s="241">
        <v>6.5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147</v>
      </c>
      <c r="AU101" s="247" t="s">
        <v>88</v>
      </c>
      <c r="AV101" s="14" t="s">
        <v>88</v>
      </c>
      <c r="AW101" s="14" t="s">
        <v>39</v>
      </c>
      <c r="AX101" s="14" t="s">
        <v>78</v>
      </c>
      <c r="AY101" s="247" t="s">
        <v>136</v>
      </c>
    </row>
    <row r="102" s="14" customFormat="1">
      <c r="A102" s="14"/>
      <c r="B102" s="237"/>
      <c r="C102" s="238"/>
      <c r="D102" s="228" t="s">
        <v>147</v>
      </c>
      <c r="E102" s="239" t="s">
        <v>32</v>
      </c>
      <c r="F102" s="240" t="s">
        <v>150</v>
      </c>
      <c r="G102" s="238"/>
      <c r="H102" s="241">
        <v>14.324999999999999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147</v>
      </c>
      <c r="AU102" s="247" t="s">
        <v>88</v>
      </c>
      <c r="AV102" s="14" t="s">
        <v>88</v>
      </c>
      <c r="AW102" s="14" t="s">
        <v>39</v>
      </c>
      <c r="AX102" s="14" t="s">
        <v>78</v>
      </c>
      <c r="AY102" s="247" t="s">
        <v>136</v>
      </c>
    </row>
    <row r="103" s="14" customFormat="1">
      <c r="A103" s="14"/>
      <c r="B103" s="237"/>
      <c r="C103" s="238"/>
      <c r="D103" s="228" t="s">
        <v>147</v>
      </c>
      <c r="E103" s="239" t="s">
        <v>32</v>
      </c>
      <c r="F103" s="240" t="s">
        <v>151</v>
      </c>
      <c r="G103" s="238"/>
      <c r="H103" s="241">
        <v>9.2400000000000002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147</v>
      </c>
      <c r="AU103" s="247" t="s">
        <v>88</v>
      </c>
      <c r="AV103" s="14" t="s">
        <v>88</v>
      </c>
      <c r="AW103" s="14" t="s">
        <v>39</v>
      </c>
      <c r="AX103" s="14" t="s">
        <v>78</v>
      </c>
      <c r="AY103" s="247" t="s">
        <v>136</v>
      </c>
    </row>
    <row r="104" s="15" customFormat="1">
      <c r="A104" s="15"/>
      <c r="B104" s="248"/>
      <c r="C104" s="249"/>
      <c r="D104" s="228" t="s">
        <v>147</v>
      </c>
      <c r="E104" s="250" t="s">
        <v>32</v>
      </c>
      <c r="F104" s="251" t="s">
        <v>152</v>
      </c>
      <c r="G104" s="249"/>
      <c r="H104" s="252">
        <v>30.064999999999998</v>
      </c>
      <c r="I104" s="253"/>
      <c r="J104" s="249"/>
      <c r="K104" s="249"/>
      <c r="L104" s="254"/>
      <c r="M104" s="255"/>
      <c r="N104" s="256"/>
      <c r="O104" s="256"/>
      <c r="P104" s="256"/>
      <c r="Q104" s="256"/>
      <c r="R104" s="256"/>
      <c r="S104" s="256"/>
      <c r="T104" s="257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8" t="s">
        <v>147</v>
      </c>
      <c r="AU104" s="258" t="s">
        <v>88</v>
      </c>
      <c r="AV104" s="15" t="s">
        <v>143</v>
      </c>
      <c r="AW104" s="15" t="s">
        <v>39</v>
      </c>
      <c r="AX104" s="15" t="s">
        <v>86</v>
      </c>
      <c r="AY104" s="258" t="s">
        <v>136</v>
      </c>
    </row>
    <row r="105" s="2" customFormat="1" ht="16.5" customHeight="1">
      <c r="A105" s="42"/>
      <c r="B105" s="43"/>
      <c r="C105" s="208" t="s">
        <v>88</v>
      </c>
      <c r="D105" s="208" t="s">
        <v>138</v>
      </c>
      <c r="E105" s="209" t="s">
        <v>153</v>
      </c>
      <c r="F105" s="210" t="s">
        <v>154</v>
      </c>
      <c r="G105" s="211" t="s">
        <v>141</v>
      </c>
      <c r="H105" s="212">
        <v>15.867000000000001</v>
      </c>
      <c r="I105" s="213"/>
      <c r="J105" s="214">
        <f>ROUND(I105*H105,2)</f>
        <v>0</v>
      </c>
      <c r="K105" s="210" t="s">
        <v>142</v>
      </c>
      <c r="L105" s="48"/>
      <c r="M105" s="215" t="s">
        <v>32</v>
      </c>
      <c r="N105" s="216" t="s">
        <v>49</v>
      </c>
      <c r="O105" s="88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19" t="s">
        <v>143</v>
      </c>
      <c r="AT105" s="219" t="s">
        <v>138</v>
      </c>
      <c r="AU105" s="219" t="s">
        <v>88</v>
      </c>
      <c r="AY105" s="20" t="s">
        <v>136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86</v>
      </c>
      <c r="BK105" s="220">
        <f>ROUND(I105*H105,2)</f>
        <v>0</v>
      </c>
      <c r="BL105" s="20" t="s">
        <v>143</v>
      </c>
      <c r="BM105" s="219" t="s">
        <v>155</v>
      </c>
    </row>
    <row r="106" s="2" customFormat="1">
      <c r="A106" s="42"/>
      <c r="B106" s="43"/>
      <c r="C106" s="44"/>
      <c r="D106" s="221" t="s">
        <v>145</v>
      </c>
      <c r="E106" s="44"/>
      <c r="F106" s="222" t="s">
        <v>156</v>
      </c>
      <c r="G106" s="44"/>
      <c r="H106" s="44"/>
      <c r="I106" s="223"/>
      <c r="J106" s="44"/>
      <c r="K106" s="44"/>
      <c r="L106" s="48"/>
      <c r="M106" s="224"/>
      <c r="N106" s="225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145</v>
      </c>
      <c r="AU106" s="20" t="s">
        <v>88</v>
      </c>
    </row>
    <row r="107" s="13" customFormat="1">
      <c r="A107" s="13"/>
      <c r="B107" s="226"/>
      <c r="C107" s="227"/>
      <c r="D107" s="228" t="s">
        <v>147</v>
      </c>
      <c r="E107" s="229" t="s">
        <v>32</v>
      </c>
      <c r="F107" s="230" t="s">
        <v>148</v>
      </c>
      <c r="G107" s="227"/>
      <c r="H107" s="229" t="s">
        <v>32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147</v>
      </c>
      <c r="AU107" s="236" t="s">
        <v>88</v>
      </c>
      <c r="AV107" s="13" t="s">
        <v>86</v>
      </c>
      <c r="AW107" s="13" t="s">
        <v>39</v>
      </c>
      <c r="AX107" s="13" t="s">
        <v>78</v>
      </c>
      <c r="AY107" s="236" t="s">
        <v>136</v>
      </c>
    </row>
    <row r="108" s="14" customFormat="1">
      <c r="A108" s="14"/>
      <c r="B108" s="237"/>
      <c r="C108" s="238"/>
      <c r="D108" s="228" t="s">
        <v>147</v>
      </c>
      <c r="E108" s="239" t="s">
        <v>32</v>
      </c>
      <c r="F108" s="240" t="s">
        <v>157</v>
      </c>
      <c r="G108" s="238"/>
      <c r="H108" s="241">
        <v>14.307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147</v>
      </c>
      <c r="AU108" s="247" t="s">
        <v>88</v>
      </c>
      <c r="AV108" s="14" t="s">
        <v>88</v>
      </c>
      <c r="AW108" s="14" t="s">
        <v>39</v>
      </c>
      <c r="AX108" s="14" t="s">
        <v>78</v>
      </c>
      <c r="AY108" s="247" t="s">
        <v>136</v>
      </c>
    </row>
    <row r="109" s="14" customFormat="1">
      <c r="A109" s="14"/>
      <c r="B109" s="237"/>
      <c r="C109" s="238"/>
      <c r="D109" s="228" t="s">
        <v>147</v>
      </c>
      <c r="E109" s="239" t="s">
        <v>32</v>
      </c>
      <c r="F109" s="240" t="s">
        <v>158</v>
      </c>
      <c r="G109" s="238"/>
      <c r="H109" s="241">
        <v>1.5600000000000001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147</v>
      </c>
      <c r="AU109" s="247" t="s">
        <v>88</v>
      </c>
      <c r="AV109" s="14" t="s">
        <v>88</v>
      </c>
      <c r="AW109" s="14" t="s">
        <v>39</v>
      </c>
      <c r="AX109" s="14" t="s">
        <v>78</v>
      </c>
      <c r="AY109" s="247" t="s">
        <v>136</v>
      </c>
    </row>
    <row r="110" s="15" customFormat="1">
      <c r="A110" s="15"/>
      <c r="B110" s="248"/>
      <c r="C110" s="249"/>
      <c r="D110" s="228" t="s">
        <v>147</v>
      </c>
      <c r="E110" s="250" t="s">
        <v>32</v>
      </c>
      <c r="F110" s="251" t="s">
        <v>152</v>
      </c>
      <c r="G110" s="249"/>
      <c r="H110" s="252">
        <v>15.867000000000001</v>
      </c>
      <c r="I110" s="253"/>
      <c r="J110" s="249"/>
      <c r="K110" s="249"/>
      <c r="L110" s="254"/>
      <c r="M110" s="255"/>
      <c r="N110" s="256"/>
      <c r="O110" s="256"/>
      <c r="P110" s="256"/>
      <c r="Q110" s="256"/>
      <c r="R110" s="256"/>
      <c r="S110" s="256"/>
      <c r="T110" s="257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8" t="s">
        <v>147</v>
      </c>
      <c r="AU110" s="258" t="s">
        <v>88</v>
      </c>
      <c r="AV110" s="15" t="s">
        <v>143</v>
      </c>
      <c r="AW110" s="15" t="s">
        <v>39</v>
      </c>
      <c r="AX110" s="15" t="s">
        <v>86</v>
      </c>
      <c r="AY110" s="258" t="s">
        <v>136</v>
      </c>
    </row>
    <row r="111" s="2" customFormat="1" ht="24.15" customHeight="1">
      <c r="A111" s="42"/>
      <c r="B111" s="43"/>
      <c r="C111" s="208" t="s">
        <v>159</v>
      </c>
      <c r="D111" s="208" t="s">
        <v>138</v>
      </c>
      <c r="E111" s="209" t="s">
        <v>160</v>
      </c>
      <c r="F111" s="210" t="s">
        <v>161</v>
      </c>
      <c r="G111" s="211" t="s">
        <v>162</v>
      </c>
      <c r="H111" s="212">
        <v>102.931</v>
      </c>
      <c r="I111" s="213"/>
      <c r="J111" s="214">
        <f>ROUND(I111*H111,2)</f>
        <v>0</v>
      </c>
      <c r="K111" s="210" t="s">
        <v>142</v>
      </c>
      <c r="L111" s="48"/>
      <c r="M111" s="215" t="s">
        <v>32</v>
      </c>
      <c r="N111" s="216" t="s">
        <v>49</v>
      </c>
      <c r="O111" s="88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19" t="s">
        <v>143</v>
      </c>
      <c r="AT111" s="219" t="s">
        <v>138</v>
      </c>
      <c r="AU111" s="219" t="s">
        <v>88</v>
      </c>
      <c r="AY111" s="20" t="s">
        <v>136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86</v>
      </c>
      <c r="BK111" s="220">
        <f>ROUND(I111*H111,2)</f>
        <v>0</v>
      </c>
      <c r="BL111" s="20" t="s">
        <v>143</v>
      </c>
      <c r="BM111" s="219" t="s">
        <v>163</v>
      </c>
    </row>
    <row r="112" s="2" customFormat="1">
      <c r="A112" s="42"/>
      <c r="B112" s="43"/>
      <c r="C112" s="44"/>
      <c r="D112" s="221" t="s">
        <v>145</v>
      </c>
      <c r="E112" s="44"/>
      <c r="F112" s="222" t="s">
        <v>164</v>
      </c>
      <c r="G112" s="44"/>
      <c r="H112" s="44"/>
      <c r="I112" s="223"/>
      <c r="J112" s="44"/>
      <c r="K112" s="44"/>
      <c r="L112" s="48"/>
      <c r="M112" s="224"/>
      <c r="N112" s="225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145</v>
      </c>
      <c r="AU112" s="20" t="s">
        <v>88</v>
      </c>
    </row>
    <row r="113" s="13" customFormat="1">
      <c r="A113" s="13"/>
      <c r="B113" s="226"/>
      <c r="C113" s="227"/>
      <c r="D113" s="228" t="s">
        <v>147</v>
      </c>
      <c r="E113" s="229" t="s">
        <v>32</v>
      </c>
      <c r="F113" s="230" t="s">
        <v>165</v>
      </c>
      <c r="G113" s="227"/>
      <c r="H113" s="229" t="s">
        <v>32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147</v>
      </c>
      <c r="AU113" s="236" t="s">
        <v>88</v>
      </c>
      <c r="AV113" s="13" t="s">
        <v>86</v>
      </c>
      <c r="AW113" s="13" t="s">
        <v>39</v>
      </c>
      <c r="AX113" s="13" t="s">
        <v>78</v>
      </c>
      <c r="AY113" s="236" t="s">
        <v>136</v>
      </c>
    </row>
    <row r="114" s="13" customFormat="1">
      <c r="A114" s="13"/>
      <c r="B114" s="226"/>
      <c r="C114" s="227"/>
      <c r="D114" s="228" t="s">
        <v>147</v>
      </c>
      <c r="E114" s="229" t="s">
        <v>32</v>
      </c>
      <c r="F114" s="230" t="s">
        <v>166</v>
      </c>
      <c r="G114" s="227"/>
      <c r="H114" s="229" t="s">
        <v>32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147</v>
      </c>
      <c r="AU114" s="236" t="s">
        <v>88</v>
      </c>
      <c r="AV114" s="13" t="s">
        <v>86</v>
      </c>
      <c r="AW114" s="13" t="s">
        <v>39</v>
      </c>
      <c r="AX114" s="13" t="s">
        <v>78</v>
      </c>
      <c r="AY114" s="236" t="s">
        <v>136</v>
      </c>
    </row>
    <row r="115" s="13" customFormat="1">
      <c r="A115" s="13"/>
      <c r="B115" s="226"/>
      <c r="C115" s="227"/>
      <c r="D115" s="228" t="s">
        <v>147</v>
      </c>
      <c r="E115" s="229" t="s">
        <v>32</v>
      </c>
      <c r="F115" s="230" t="s">
        <v>167</v>
      </c>
      <c r="G115" s="227"/>
      <c r="H115" s="229" t="s">
        <v>32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147</v>
      </c>
      <c r="AU115" s="236" t="s">
        <v>88</v>
      </c>
      <c r="AV115" s="13" t="s">
        <v>86</v>
      </c>
      <c r="AW115" s="13" t="s">
        <v>39</v>
      </c>
      <c r="AX115" s="13" t="s">
        <v>78</v>
      </c>
      <c r="AY115" s="236" t="s">
        <v>136</v>
      </c>
    </row>
    <row r="116" s="14" customFormat="1">
      <c r="A116" s="14"/>
      <c r="B116" s="237"/>
      <c r="C116" s="238"/>
      <c r="D116" s="228" t="s">
        <v>147</v>
      </c>
      <c r="E116" s="239" t="s">
        <v>32</v>
      </c>
      <c r="F116" s="240" t="s">
        <v>168</v>
      </c>
      <c r="G116" s="238"/>
      <c r="H116" s="241">
        <v>81.926000000000002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147</v>
      </c>
      <c r="AU116" s="247" t="s">
        <v>88</v>
      </c>
      <c r="AV116" s="14" t="s">
        <v>88</v>
      </c>
      <c r="AW116" s="14" t="s">
        <v>39</v>
      </c>
      <c r="AX116" s="14" t="s">
        <v>78</v>
      </c>
      <c r="AY116" s="247" t="s">
        <v>136</v>
      </c>
    </row>
    <row r="117" s="13" customFormat="1">
      <c r="A117" s="13"/>
      <c r="B117" s="226"/>
      <c r="C117" s="227"/>
      <c r="D117" s="228" t="s">
        <v>147</v>
      </c>
      <c r="E117" s="229" t="s">
        <v>32</v>
      </c>
      <c r="F117" s="230" t="s">
        <v>169</v>
      </c>
      <c r="G117" s="227"/>
      <c r="H117" s="229" t="s">
        <v>32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147</v>
      </c>
      <c r="AU117" s="236" t="s">
        <v>88</v>
      </c>
      <c r="AV117" s="13" t="s">
        <v>86</v>
      </c>
      <c r="AW117" s="13" t="s">
        <v>39</v>
      </c>
      <c r="AX117" s="13" t="s">
        <v>78</v>
      </c>
      <c r="AY117" s="236" t="s">
        <v>136</v>
      </c>
    </row>
    <row r="118" s="14" customFormat="1">
      <c r="A118" s="14"/>
      <c r="B118" s="237"/>
      <c r="C118" s="238"/>
      <c r="D118" s="228" t="s">
        <v>147</v>
      </c>
      <c r="E118" s="239" t="s">
        <v>32</v>
      </c>
      <c r="F118" s="240" t="s">
        <v>170</v>
      </c>
      <c r="G118" s="238"/>
      <c r="H118" s="241">
        <v>20.030000000000001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147</v>
      </c>
      <c r="AU118" s="247" t="s">
        <v>88</v>
      </c>
      <c r="AV118" s="14" t="s">
        <v>88</v>
      </c>
      <c r="AW118" s="14" t="s">
        <v>39</v>
      </c>
      <c r="AX118" s="14" t="s">
        <v>78</v>
      </c>
      <c r="AY118" s="247" t="s">
        <v>136</v>
      </c>
    </row>
    <row r="119" s="13" customFormat="1">
      <c r="A119" s="13"/>
      <c r="B119" s="226"/>
      <c r="C119" s="227"/>
      <c r="D119" s="228" t="s">
        <v>147</v>
      </c>
      <c r="E119" s="229" t="s">
        <v>32</v>
      </c>
      <c r="F119" s="230" t="s">
        <v>171</v>
      </c>
      <c r="G119" s="227"/>
      <c r="H119" s="229" t="s">
        <v>32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147</v>
      </c>
      <c r="AU119" s="236" t="s">
        <v>88</v>
      </c>
      <c r="AV119" s="13" t="s">
        <v>86</v>
      </c>
      <c r="AW119" s="13" t="s">
        <v>39</v>
      </c>
      <c r="AX119" s="13" t="s">
        <v>78</v>
      </c>
      <c r="AY119" s="236" t="s">
        <v>136</v>
      </c>
    </row>
    <row r="120" s="14" customFormat="1">
      <c r="A120" s="14"/>
      <c r="B120" s="237"/>
      <c r="C120" s="238"/>
      <c r="D120" s="228" t="s">
        <v>147</v>
      </c>
      <c r="E120" s="239" t="s">
        <v>32</v>
      </c>
      <c r="F120" s="240" t="s">
        <v>172</v>
      </c>
      <c r="G120" s="238"/>
      <c r="H120" s="241">
        <v>0.97499999999999998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147</v>
      </c>
      <c r="AU120" s="247" t="s">
        <v>88</v>
      </c>
      <c r="AV120" s="14" t="s">
        <v>88</v>
      </c>
      <c r="AW120" s="14" t="s">
        <v>39</v>
      </c>
      <c r="AX120" s="14" t="s">
        <v>78</v>
      </c>
      <c r="AY120" s="247" t="s">
        <v>136</v>
      </c>
    </row>
    <row r="121" s="15" customFormat="1">
      <c r="A121" s="15"/>
      <c r="B121" s="248"/>
      <c r="C121" s="249"/>
      <c r="D121" s="228" t="s">
        <v>147</v>
      </c>
      <c r="E121" s="250" t="s">
        <v>32</v>
      </c>
      <c r="F121" s="251" t="s">
        <v>152</v>
      </c>
      <c r="G121" s="249"/>
      <c r="H121" s="252">
        <v>102.931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147</v>
      </c>
      <c r="AU121" s="258" t="s">
        <v>88</v>
      </c>
      <c r="AV121" s="15" t="s">
        <v>143</v>
      </c>
      <c r="AW121" s="15" t="s">
        <v>39</v>
      </c>
      <c r="AX121" s="15" t="s">
        <v>86</v>
      </c>
      <c r="AY121" s="258" t="s">
        <v>136</v>
      </c>
    </row>
    <row r="122" s="2" customFormat="1" ht="21.75" customHeight="1">
      <c r="A122" s="42"/>
      <c r="B122" s="43"/>
      <c r="C122" s="208" t="s">
        <v>143</v>
      </c>
      <c r="D122" s="208" t="s">
        <v>138</v>
      </c>
      <c r="E122" s="209" t="s">
        <v>173</v>
      </c>
      <c r="F122" s="210" t="s">
        <v>174</v>
      </c>
      <c r="G122" s="211" t="s">
        <v>141</v>
      </c>
      <c r="H122" s="212">
        <v>96.394000000000005</v>
      </c>
      <c r="I122" s="213"/>
      <c r="J122" s="214">
        <f>ROUND(I122*H122,2)</f>
        <v>0</v>
      </c>
      <c r="K122" s="210" t="s">
        <v>142</v>
      </c>
      <c r="L122" s="48"/>
      <c r="M122" s="215" t="s">
        <v>32</v>
      </c>
      <c r="N122" s="216" t="s">
        <v>49</v>
      </c>
      <c r="O122" s="88"/>
      <c r="P122" s="217">
        <f>O122*H122</f>
        <v>0</v>
      </c>
      <c r="Q122" s="217">
        <v>0.00084000000000000003</v>
      </c>
      <c r="R122" s="217">
        <f>Q122*H122</f>
        <v>0.080970960000000008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143</v>
      </c>
      <c r="AT122" s="219" t="s">
        <v>138</v>
      </c>
      <c r="AU122" s="219" t="s">
        <v>88</v>
      </c>
      <c r="AY122" s="20" t="s">
        <v>136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86</v>
      </c>
      <c r="BK122" s="220">
        <f>ROUND(I122*H122,2)</f>
        <v>0</v>
      </c>
      <c r="BL122" s="20" t="s">
        <v>143</v>
      </c>
      <c r="BM122" s="219" t="s">
        <v>175</v>
      </c>
    </row>
    <row r="123" s="2" customFormat="1">
      <c r="A123" s="42"/>
      <c r="B123" s="43"/>
      <c r="C123" s="44"/>
      <c r="D123" s="221" t="s">
        <v>145</v>
      </c>
      <c r="E123" s="44"/>
      <c r="F123" s="222" t="s">
        <v>176</v>
      </c>
      <c r="G123" s="44"/>
      <c r="H123" s="44"/>
      <c r="I123" s="223"/>
      <c r="J123" s="44"/>
      <c r="K123" s="44"/>
      <c r="L123" s="48"/>
      <c r="M123" s="224"/>
      <c r="N123" s="225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145</v>
      </c>
      <c r="AU123" s="20" t="s">
        <v>88</v>
      </c>
    </row>
    <row r="124" s="13" customFormat="1">
      <c r="A124" s="13"/>
      <c r="B124" s="226"/>
      <c r="C124" s="227"/>
      <c r="D124" s="228" t="s">
        <v>147</v>
      </c>
      <c r="E124" s="229" t="s">
        <v>32</v>
      </c>
      <c r="F124" s="230" t="s">
        <v>177</v>
      </c>
      <c r="G124" s="227"/>
      <c r="H124" s="229" t="s">
        <v>32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147</v>
      </c>
      <c r="AU124" s="236" t="s">
        <v>88</v>
      </c>
      <c r="AV124" s="13" t="s">
        <v>86</v>
      </c>
      <c r="AW124" s="13" t="s">
        <v>39</v>
      </c>
      <c r="AX124" s="13" t="s">
        <v>78</v>
      </c>
      <c r="AY124" s="236" t="s">
        <v>136</v>
      </c>
    </row>
    <row r="125" s="14" customFormat="1">
      <c r="A125" s="14"/>
      <c r="B125" s="237"/>
      <c r="C125" s="238"/>
      <c r="D125" s="228" t="s">
        <v>147</v>
      </c>
      <c r="E125" s="239" t="s">
        <v>32</v>
      </c>
      <c r="F125" s="240" t="s">
        <v>178</v>
      </c>
      <c r="G125" s="238"/>
      <c r="H125" s="241">
        <v>75.438000000000002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147</v>
      </c>
      <c r="AU125" s="247" t="s">
        <v>88</v>
      </c>
      <c r="AV125" s="14" t="s">
        <v>88</v>
      </c>
      <c r="AW125" s="14" t="s">
        <v>39</v>
      </c>
      <c r="AX125" s="14" t="s">
        <v>78</v>
      </c>
      <c r="AY125" s="247" t="s">
        <v>136</v>
      </c>
    </row>
    <row r="126" s="13" customFormat="1">
      <c r="A126" s="13"/>
      <c r="B126" s="226"/>
      <c r="C126" s="227"/>
      <c r="D126" s="228" t="s">
        <v>147</v>
      </c>
      <c r="E126" s="229" t="s">
        <v>32</v>
      </c>
      <c r="F126" s="230" t="s">
        <v>179</v>
      </c>
      <c r="G126" s="227"/>
      <c r="H126" s="229" t="s">
        <v>32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147</v>
      </c>
      <c r="AU126" s="236" t="s">
        <v>88</v>
      </c>
      <c r="AV126" s="13" t="s">
        <v>86</v>
      </c>
      <c r="AW126" s="13" t="s">
        <v>39</v>
      </c>
      <c r="AX126" s="13" t="s">
        <v>78</v>
      </c>
      <c r="AY126" s="236" t="s">
        <v>136</v>
      </c>
    </row>
    <row r="127" s="14" customFormat="1">
      <c r="A127" s="14"/>
      <c r="B127" s="237"/>
      <c r="C127" s="238"/>
      <c r="D127" s="228" t="s">
        <v>147</v>
      </c>
      <c r="E127" s="239" t="s">
        <v>32</v>
      </c>
      <c r="F127" s="240" t="s">
        <v>180</v>
      </c>
      <c r="G127" s="238"/>
      <c r="H127" s="241">
        <v>20.956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147</v>
      </c>
      <c r="AU127" s="247" t="s">
        <v>88</v>
      </c>
      <c r="AV127" s="14" t="s">
        <v>88</v>
      </c>
      <c r="AW127" s="14" t="s">
        <v>39</v>
      </c>
      <c r="AX127" s="14" t="s">
        <v>78</v>
      </c>
      <c r="AY127" s="247" t="s">
        <v>136</v>
      </c>
    </row>
    <row r="128" s="15" customFormat="1">
      <c r="A128" s="15"/>
      <c r="B128" s="248"/>
      <c r="C128" s="249"/>
      <c r="D128" s="228" t="s">
        <v>147</v>
      </c>
      <c r="E128" s="250" t="s">
        <v>32</v>
      </c>
      <c r="F128" s="251" t="s">
        <v>152</v>
      </c>
      <c r="G128" s="249"/>
      <c r="H128" s="252">
        <v>96.394000000000005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8" t="s">
        <v>147</v>
      </c>
      <c r="AU128" s="258" t="s">
        <v>88</v>
      </c>
      <c r="AV128" s="15" t="s">
        <v>143</v>
      </c>
      <c r="AW128" s="15" t="s">
        <v>39</v>
      </c>
      <c r="AX128" s="15" t="s">
        <v>86</v>
      </c>
      <c r="AY128" s="258" t="s">
        <v>136</v>
      </c>
    </row>
    <row r="129" s="2" customFormat="1" ht="24.15" customHeight="1">
      <c r="A129" s="42"/>
      <c r="B129" s="43"/>
      <c r="C129" s="208" t="s">
        <v>181</v>
      </c>
      <c r="D129" s="208" t="s">
        <v>138</v>
      </c>
      <c r="E129" s="209" t="s">
        <v>182</v>
      </c>
      <c r="F129" s="210" t="s">
        <v>183</v>
      </c>
      <c r="G129" s="211" t="s">
        <v>141</v>
      </c>
      <c r="H129" s="212">
        <v>96.394000000000005</v>
      </c>
      <c r="I129" s="213"/>
      <c r="J129" s="214">
        <f>ROUND(I129*H129,2)</f>
        <v>0</v>
      </c>
      <c r="K129" s="210" t="s">
        <v>142</v>
      </c>
      <c r="L129" s="48"/>
      <c r="M129" s="215" t="s">
        <v>32</v>
      </c>
      <c r="N129" s="216" t="s">
        <v>49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19" t="s">
        <v>143</v>
      </c>
      <c r="AT129" s="219" t="s">
        <v>138</v>
      </c>
      <c r="AU129" s="219" t="s">
        <v>88</v>
      </c>
      <c r="AY129" s="20" t="s">
        <v>136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86</v>
      </c>
      <c r="BK129" s="220">
        <f>ROUND(I129*H129,2)</f>
        <v>0</v>
      </c>
      <c r="BL129" s="20" t="s">
        <v>143</v>
      </c>
      <c r="BM129" s="219" t="s">
        <v>184</v>
      </c>
    </row>
    <row r="130" s="2" customFormat="1">
      <c r="A130" s="42"/>
      <c r="B130" s="43"/>
      <c r="C130" s="44"/>
      <c r="D130" s="221" t="s">
        <v>145</v>
      </c>
      <c r="E130" s="44"/>
      <c r="F130" s="222" t="s">
        <v>185</v>
      </c>
      <c r="G130" s="44"/>
      <c r="H130" s="44"/>
      <c r="I130" s="223"/>
      <c r="J130" s="44"/>
      <c r="K130" s="44"/>
      <c r="L130" s="48"/>
      <c r="M130" s="224"/>
      <c r="N130" s="225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145</v>
      </c>
      <c r="AU130" s="20" t="s">
        <v>88</v>
      </c>
    </row>
    <row r="131" s="2" customFormat="1" ht="33" customHeight="1">
      <c r="A131" s="42"/>
      <c r="B131" s="43"/>
      <c r="C131" s="208" t="s">
        <v>186</v>
      </c>
      <c r="D131" s="208" t="s">
        <v>138</v>
      </c>
      <c r="E131" s="209" t="s">
        <v>187</v>
      </c>
      <c r="F131" s="210" t="s">
        <v>188</v>
      </c>
      <c r="G131" s="211" t="s">
        <v>162</v>
      </c>
      <c r="H131" s="212">
        <v>176.743</v>
      </c>
      <c r="I131" s="213"/>
      <c r="J131" s="214">
        <f>ROUND(I131*H131,2)</f>
        <v>0</v>
      </c>
      <c r="K131" s="210" t="s">
        <v>142</v>
      </c>
      <c r="L131" s="48"/>
      <c r="M131" s="215" t="s">
        <v>32</v>
      </c>
      <c r="N131" s="216" t="s">
        <v>49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143</v>
      </c>
      <c r="AT131" s="219" t="s">
        <v>138</v>
      </c>
      <c r="AU131" s="219" t="s">
        <v>88</v>
      </c>
      <c r="AY131" s="20" t="s">
        <v>136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86</v>
      </c>
      <c r="BK131" s="220">
        <f>ROUND(I131*H131,2)</f>
        <v>0</v>
      </c>
      <c r="BL131" s="20" t="s">
        <v>143</v>
      </c>
      <c r="BM131" s="219" t="s">
        <v>189</v>
      </c>
    </row>
    <row r="132" s="2" customFormat="1">
      <c r="A132" s="42"/>
      <c r="B132" s="43"/>
      <c r="C132" s="44"/>
      <c r="D132" s="221" t="s">
        <v>145</v>
      </c>
      <c r="E132" s="44"/>
      <c r="F132" s="222" t="s">
        <v>190</v>
      </c>
      <c r="G132" s="44"/>
      <c r="H132" s="44"/>
      <c r="I132" s="223"/>
      <c r="J132" s="44"/>
      <c r="K132" s="44"/>
      <c r="L132" s="48"/>
      <c r="M132" s="224"/>
      <c r="N132" s="225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145</v>
      </c>
      <c r="AU132" s="20" t="s">
        <v>88</v>
      </c>
    </row>
    <row r="133" s="13" customFormat="1">
      <c r="A133" s="13"/>
      <c r="B133" s="226"/>
      <c r="C133" s="227"/>
      <c r="D133" s="228" t="s">
        <v>147</v>
      </c>
      <c r="E133" s="229" t="s">
        <v>32</v>
      </c>
      <c r="F133" s="230" t="s">
        <v>191</v>
      </c>
      <c r="G133" s="227"/>
      <c r="H133" s="229" t="s">
        <v>32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147</v>
      </c>
      <c r="AU133" s="236" t="s">
        <v>88</v>
      </c>
      <c r="AV133" s="13" t="s">
        <v>86</v>
      </c>
      <c r="AW133" s="13" t="s">
        <v>39</v>
      </c>
      <c r="AX133" s="13" t="s">
        <v>78</v>
      </c>
      <c r="AY133" s="236" t="s">
        <v>136</v>
      </c>
    </row>
    <row r="134" s="14" customFormat="1">
      <c r="A134" s="14"/>
      <c r="B134" s="237"/>
      <c r="C134" s="238"/>
      <c r="D134" s="228" t="s">
        <v>147</v>
      </c>
      <c r="E134" s="239" t="s">
        <v>32</v>
      </c>
      <c r="F134" s="240" t="s">
        <v>192</v>
      </c>
      <c r="G134" s="238"/>
      <c r="H134" s="241">
        <v>1.7430000000000001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147</v>
      </c>
      <c r="AU134" s="247" t="s">
        <v>88</v>
      </c>
      <c r="AV134" s="14" t="s">
        <v>88</v>
      </c>
      <c r="AW134" s="14" t="s">
        <v>39</v>
      </c>
      <c r="AX134" s="14" t="s">
        <v>78</v>
      </c>
      <c r="AY134" s="247" t="s">
        <v>136</v>
      </c>
    </row>
    <row r="135" s="13" customFormat="1">
      <c r="A135" s="13"/>
      <c r="B135" s="226"/>
      <c r="C135" s="227"/>
      <c r="D135" s="228" t="s">
        <v>147</v>
      </c>
      <c r="E135" s="229" t="s">
        <v>32</v>
      </c>
      <c r="F135" s="230" t="s">
        <v>193</v>
      </c>
      <c r="G135" s="227"/>
      <c r="H135" s="229" t="s">
        <v>32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147</v>
      </c>
      <c r="AU135" s="236" t="s">
        <v>88</v>
      </c>
      <c r="AV135" s="13" t="s">
        <v>86</v>
      </c>
      <c r="AW135" s="13" t="s">
        <v>39</v>
      </c>
      <c r="AX135" s="13" t="s">
        <v>78</v>
      </c>
      <c r="AY135" s="236" t="s">
        <v>136</v>
      </c>
    </row>
    <row r="136" s="14" customFormat="1">
      <c r="A136" s="14"/>
      <c r="B136" s="237"/>
      <c r="C136" s="238"/>
      <c r="D136" s="228" t="s">
        <v>147</v>
      </c>
      <c r="E136" s="239" t="s">
        <v>32</v>
      </c>
      <c r="F136" s="240" t="s">
        <v>194</v>
      </c>
      <c r="G136" s="238"/>
      <c r="H136" s="241">
        <v>175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147</v>
      </c>
      <c r="AU136" s="247" t="s">
        <v>88</v>
      </c>
      <c r="AV136" s="14" t="s">
        <v>88</v>
      </c>
      <c r="AW136" s="14" t="s">
        <v>39</v>
      </c>
      <c r="AX136" s="14" t="s">
        <v>78</v>
      </c>
      <c r="AY136" s="247" t="s">
        <v>136</v>
      </c>
    </row>
    <row r="137" s="15" customFormat="1">
      <c r="A137" s="15"/>
      <c r="B137" s="248"/>
      <c r="C137" s="249"/>
      <c r="D137" s="228" t="s">
        <v>147</v>
      </c>
      <c r="E137" s="250" t="s">
        <v>32</v>
      </c>
      <c r="F137" s="251" t="s">
        <v>152</v>
      </c>
      <c r="G137" s="249"/>
      <c r="H137" s="252">
        <v>176.743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8" t="s">
        <v>147</v>
      </c>
      <c r="AU137" s="258" t="s">
        <v>88</v>
      </c>
      <c r="AV137" s="15" t="s">
        <v>143</v>
      </c>
      <c r="AW137" s="15" t="s">
        <v>39</v>
      </c>
      <c r="AX137" s="15" t="s">
        <v>86</v>
      </c>
      <c r="AY137" s="258" t="s">
        <v>136</v>
      </c>
    </row>
    <row r="138" s="2" customFormat="1" ht="33" customHeight="1">
      <c r="A138" s="42"/>
      <c r="B138" s="43"/>
      <c r="C138" s="208" t="s">
        <v>195</v>
      </c>
      <c r="D138" s="208" t="s">
        <v>138</v>
      </c>
      <c r="E138" s="209" t="s">
        <v>196</v>
      </c>
      <c r="F138" s="210" t="s">
        <v>197</v>
      </c>
      <c r="G138" s="211" t="s">
        <v>162</v>
      </c>
      <c r="H138" s="212">
        <v>176.743</v>
      </c>
      <c r="I138" s="213"/>
      <c r="J138" s="214">
        <f>ROUND(I138*H138,2)</f>
        <v>0</v>
      </c>
      <c r="K138" s="210" t="s">
        <v>142</v>
      </c>
      <c r="L138" s="48"/>
      <c r="M138" s="215" t="s">
        <v>32</v>
      </c>
      <c r="N138" s="216" t="s">
        <v>49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143</v>
      </c>
      <c r="AT138" s="219" t="s">
        <v>138</v>
      </c>
      <c r="AU138" s="219" t="s">
        <v>88</v>
      </c>
      <c r="AY138" s="20" t="s">
        <v>136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86</v>
      </c>
      <c r="BK138" s="220">
        <f>ROUND(I138*H138,2)</f>
        <v>0</v>
      </c>
      <c r="BL138" s="20" t="s">
        <v>143</v>
      </c>
      <c r="BM138" s="219" t="s">
        <v>198</v>
      </c>
    </row>
    <row r="139" s="2" customFormat="1">
      <c r="A139" s="42"/>
      <c r="B139" s="43"/>
      <c r="C139" s="44"/>
      <c r="D139" s="221" t="s">
        <v>145</v>
      </c>
      <c r="E139" s="44"/>
      <c r="F139" s="222" t="s">
        <v>199</v>
      </c>
      <c r="G139" s="44"/>
      <c r="H139" s="44"/>
      <c r="I139" s="223"/>
      <c r="J139" s="44"/>
      <c r="K139" s="44"/>
      <c r="L139" s="48"/>
      <c r="M139" s="224"/>
      <c r="N139" s="22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145</v>
      </c>
      <c r="AU139" s="20" t="s">
        <v>88</v>
      </c>
    </row>
    <row r="140" s="13" customFormat="1">
      <c r="A140" s="13"/>
      <c r="B140" s="226"/>
      <c r="C140" s="227"/>
      <c r="D140" s="228" t="s">
        <v>147</v>
      </c>
      <c r="E140" s="229" t="s">
        <v>32</v>
      </c>
      <c r="F140" s="230" t="s">
        <v>200</v>
      </c>
      <c r="G140" s="227"/>
      <c r="H140" s="229" t="s">
        <v>32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147</v>
      </c>
      <c r="AU140" s="236" t="s">
        <v>88</v>
      </c>
      <c r="AV140" s="13" t="s">
        <v>86</v>
      </c>
      <c r="AW140" s="13" t="s">
        <v>39</v>
      </c>
      <c r="AX140" s="13" t="s">
        <v>78</v>
      </c>
      <c r="AY140" s="236" t="s">
        <v>136</v>
      </c>
    </row>
    <row r="141" s="13" customFormat="1">
      <c r="A141" s="13"/>
      <c r="B141" s="226"/>
      <c r="C141" s="227"/>
      <c r="D141" s="228" t="s">
        <v>147</v>
      </c>
      <c r="E141" s="229" t="s">
        <v>32</v>
      </c>
      <c r="F141" s="230" t="s">
        <v>191</v>
      </c>
      <c r="G141" s="227"/>
      <c r="H141" s="229" t="s">
        <v>32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147</v>
      </c>
      <c r="AU141" s="236" t="s">
        <v>88</v>
      </c>
      <c r="AV141" s="13" t="s">
        <v>86</v>
      </c>
      <c r="AW141" s="13" t="s">
        <v>39</v>
      </c>
      <c r="AX141" s="13" t="s">
        <v>78</v>
      </c>
      <c r="AY141" s="236" t="s">
        <v>136</v>
      </c>
    </row>
    <row r="142" s="14" customFormat="1">
      <c r="A142" s="14"/>
      <c r="B142" s="237"/>
      <c r="C142" s="238"/>
      <c r="D142" s="228" t="s">
        <v>147</v>
      </c>
      <c r="E142" s="239" t="s">
        <v>32</v>
      </c>
      <c r="F142" s="240" t="s">
        <v>192</v>
      </c>
      <c r="G142" s="238"/>
      <c r="H142" s="241">
        <v>1.7430000000000001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147</v>
      </c>
      <c r="AU142" s="247" t="s">
        <v>88</v>
      </c>
      <c r="AV142" s="14" t="s">
        <v>88</v>
      </c>
      <c r="AW142" s="14" t="s">
        <v>39</v>
      </c>
      <c r="AX142" s="14" t="s">
        <v>78</v>
      </c>
      <c r="AY142" s="247" t="s">
        <v>136</v>
      </c>
    </row>
    <row r="143" s="13" customFormat="1">
      <c r="A143" s="13"/>
      <c r="B143" s="226"/>
      <c r="C143" s="227"/>
      <c r="D143" s="228" t="s">
        <v>147</v>
      </c>
      <c r="E143" s="229" t="s">
        <v>32</v>
      </c>
      <c r="F143" s="230" t="s">
        <v>193</v>
      </c>
      <c r="G143" s="227"/>
      <c r="H143" s="229" t="s">
        <v>32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147</v>
      </c>
      <c r="AU143" s="236" t="s">
        <v>88</v>
      </c>
      <c r="AV143" s="13" t="s">
        <v>86</v>
      </c>
      <c r="AW143" s="13" t="s">
        <v>39</v>
      </c>
      <c r="AX143" s="13" t="s">
        <v>78</v>
      </c>
      <c r="AY143" s="236" t="s">
        <v>136</v>
      </c>
    </row>
    <row r="144" s="14" customFormat="1">
      <c r="A144" s="14"/>
      <c r="B144" s="237"/>
      <c r="C144" s="238"/>
      <c r="D144" s="228" t="s">
        <v>147</v>
      </c>
      <c r="E144" s="239" t="s">
        <v>32</v>
      </c>
      <c r="F144" s="240" t="s">
        <v>194</v>
      </c>
      <c r="G144" s="238"/>
      <c r="H144" s="241">
        <v>175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147</v>
      </c>
      <c r="AU144" s="247" t="s">
        <v>88</v>
      </c>
      <c r="AV144" s="14" t="s">
        <v>88</v>
      </c>
      <c r="AW144" s="14" t="s">
        <v>39</v>
      </c>
      <c r="AX144" s="14" t="s">
        <v>78</v>
      </c>
      <c r="AY144" s="247" t="s">
        <v>136</v>
      </c>
    </row>
    <row r="145" s="15" customFormat="1">
      <c r="A145" s="15"/>
      <c r="B145" s="248"/>
      <c r="C145" s="249"/>
      <c r="D145" s="228" t="s">
        <v>147</v>
      </c>
      <c r="E145" s="250" t="s">
        <v>32</v>
      </c>
      <c r="F145" s="251" t="s">
        <v>152</v>
      </c>
      <c r="G145" s="249"/>
      <c r="H145" s="252">
        <v>176.743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8" t="s">
        <v>147</v>
      </c>
      <c r="AU145" s="258" t="s">
        <v>88</v>
      </c>
      <c r="AV145" s="15" t="s">
        <v>143</v>
      </c>
      <c r="AW145" s="15" t="s">
        <v>39</v>
      </c>
      <c r="AX145" s="15" t="s">
        <v>86</v>
      </c>
      <c r="AY145" s="258" t="s">
        <v>136</v>
      </c>
    </row>
    <row r="146" s="2" customFormat="1" ht="37.8" customHeight="1">
      <c r="A146" s="42"/>
      <c r="B146" s="43"/>
      <c r="C146" s="208" t="s">
        <v>201</v>
      </c>
      <c r="D146" s="208" t="s">
        <v>138</v>
      </c>
      <c r="E146" s="209" t="s">
        <v>202</v>
      </c>
      <c r="F146" s="210" t="s">
        <v>203</v>
      </c>
      <c r="G146" s="211" t="s">
        <v>162</v>
      </c>
      <c r="H146" s="212">
        <v>16.184000000000001</v>
      </c>
      <c r="I146" s="213"/>
      <c r="J146" s="214">
        <f>ROUND(I146*H146,2)</f>
        <v>0</v>
      </c>
      <c r="K146" s="210" t="s">
        <v>142</v>
      </c>
      <c r="L146" s="48"/>
      <c r="M146" s="215" t="s">
        <v>32</v>
      </c>
      <c r="N146" s="216" t="s">
        <v>49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143</v>
      </c>
      <c r="AT146" s="219" t="s">
        <v>138</v>
      </c>
      <c r="AU146" s="219" t="s">
        <v>88</v>
      </c>
      <c r="AY146" s="20" t="s">
        <v>136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86</v>
      </c>
      <c r="BK146" s="220">
        <f>ROUND(I146*H146,2)</f>
        <v>0</v>
      </c>
      <c r="BL146" s="20" t="s">
        <v>143</v>
      </c>
      <c r="BM146" s="219" t="s">
        <v>204</v>
      </c>
    </row>
    <row r="147" s="2" customFormat="1">
      <c r="A147" s="42"/>
      <c r="B147" s="43"/>
      <c r="C147" s="44"/>
      <c r="D147" s="221" t="s">
        <v>145</v>
      </c>
      <c r="E147" s="44"/>
      <c r="F147" s="222" t="s">
        <v>205</v>
      </c>
      <c r="G147" s="44"/>
      <c r="H147" s="44"/>
      <c r="I147" s="223"/>
      <c r="J147" s="44"/>
      <c r="K147" s="44"/>
      <c r="L147" s="48"/>
      <c r="M147" s="224"/>
      <c r="N147" s="225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145</v>
      </c>
      <c r="AU147" s="20" t="s">
        <v>88</v>
      </c>
    </row>
    <row r="148" s="13" customFormat="1">
      <c r="A148" s="13"/>
      <c r="B148" s="226"/>
      <c r="C148" s="227"/>
      <c r="D148" s="228" t="s">
        <v>147</v>
      </c>
      <c r="E148" s="229" t="s">
        <v>32</v>
      </c>
      <c r="F148" s="230" t="s">
        <v>206</v>
      </c>
      <c r="G148" s="227"/>
      <c r="H148" s="229" t="s">
        <v>32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147</v>
      </c>
      <c r="AU148" s="236" t="s">
        <v>88</v>
      </c>
      <c r="AV148" s="13" t="s">
        <v>86</v>
      </c>
      <c r="AW148" s="13" t="s">
        <v>39</v>
      </c>
      <c r="AX148" s="13" t="s">
        <v>78</v>
      </c>
      <c r="AY148" s="236" t="s">
        <v>136</v>
      </c>
    </row>
    <row r="149" s="13" customFormat="1">
      <c r="A149" s="13"/>
      <c r="B149" s="226"/>
      <c r="C149" s="227"/>
      <c r="D149" s="228" t="s">
        <v>147</v>
      </c>
      <c r="E149" s="229" t="s">
        <v>32</v>
      </c>
      <c r="F149" s="230" t="s">
        <v>207</v>
      </c>
      <c r="G149" s="227"/>
      <c r="H149" s="229" t="s">
        <v>32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147</v>
      </c>
      <c r="AU149" s="236" t="s">
        <v>88</v>
      </c>
      <c r="AV149" s="13" t="s">
        <v>86</v>
      </c>
      <c r="AW149" s="13" t="s">
        <v>39</v>
      </c>
      <c r="AX149" s="13" t="s">
        <v>78</v>
      </c>
      <c r="AY149" s="236" t="s">
        <v>136</v>
      </c>
    </row>
    <row r="150" s="14" customFormat="1">
      <c r="A150" s="14"/>
      <c r="B150" s="237"/>
      <c r="C150" s="238"/>
      <c r="D150" s="228" t="s">
        <v>147</v>
      </c>
      <c r="E150" s="239" t="s">
        <v>32</v>
      </c>
      <c r="F150" s="240" t="s">
        <v>208</v>
      </c>
      <c r="G150" s="238"/>
      <c r="H150" s="241">
        <v>10.218999999999999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147</v>
      </c>
      <c r="AU150" s="247" t="s">
        <v>88</v>
      </c>
      <c r="AV150" s="14" t="s">
        <v>88</v>
      </c>
      <c r="AW150" s="14" t="s">
        <v>39</v>
      </c>
      <c r="AX150" s="14" t="s">
        <v>78</v>
      </c>
      <c r="AY150" s="247" t="s">
        <v>136</v>
      </c>
    </row>
    <row r="151" s="13" customFormat="1">
      <c r="A151" s="13"/>
      <c r="B151" s="226"/>
      <c r="C151" s="227"/>
      <c r="D151" s="228" t="s">
        <v>147</v>
      </c>
      <c r="E151" s="229" t="s">
        <v>32</v>
      </c>
      <c r="F151" s="230" t="s">
        <v>209</v>
      </c>
      <c r="G151" s="227"/>
      <c r="H151" s="229" t="s">
        <v>32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147</v>
      </c>
      <c r="AU151" s="236" t="s">
        <v>88</v>
      </c>
      <c r="AV151" s="13" t="s">
        <v>86</v>
      </c>
      <c r="AW151" s="13" t="s">
        <v>39</v>
      </c>
      <c r="AX151" s="13" t="s">
        <v>78</v>
      </c>
      <c r="AY151" s="236" t="s">
        <v>136</v>
      </c>
    </row>
    <row r="152" s="14" customFormat="1">
      <c r="A152" s="14"/>
      <c r="B152" s="237"/>
      <c r="C152" s="238"/>
      <c r="D152" s="228" t="s">
        <v>147</v>
      </c>
      <c r="E152" s="239" t="s">
        <v>32</v>
      </c>
      <c r="F152" s="240" t="s">
        <v>210</v>
      </c>
      <c r="G152" s="238"/>
      <c r="H152" s="241">
        <v>0.71499999999999997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147</v>
      </c>
      <c r="AU152" s="247" t="s">
        <v>88</v>
      </c>
      <c r="AV152" s="14" t="s">
        <v>88</v>
      </c>
      <c r="AW152" s="14" t="s">
        <v>39</v>
      </c>
      <c r="AX152" s="14" t="s">
        <v>78</v>
      </c>
      <c r="AY152" s="247" t="s">
        <v>136</v>
      </c>
    </row>
    <row r="153" s="13" customFormat="1">
      <c r="A153" s="13"/>
      <c r="B153" s="226"/>
      <c r="C153" s="227"/>
      <c r="D153" s="228" t="s">
        <v>147</v>
      </c>
      <c r="E153" s="229" t="s">
        <v>32</v>
      </c>
      <c r="F153" s="230" t="s">
        <v>211</v>
      </c>
      <c r="G153" s="227"/>
      <c r="H153" s="229" t="s">
        <v>32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147</v>
      </c>
      <c r="AU153" s="236" t="s">
        <v>88</v>
      </c>
      <c r="AV153" s="13" t="s">
        <v>86</v>
      </c>
      <c r="AW153" s="13" t="s">
        <v>39</v>
      </c>
      <c r="AX153" s="13" t="s">
        <v>78</v>
      </c>
      <c r="AY153" s="236" t="s">
        <v>136</v>
      </c>
    </row>
    <row r="154" s="14" customFormat="1">
      <c r="A154" s="14"/>
      <c r="B154" s="237"/>
      <c r="C154" s="238"/>
      <c r="D154" s="228" t="s">
        <v>147</v>
      </c>
      <c r="E154" s="239" t="s">
        <v>32</v>
      </c>
      <c r="F154" s="240" t="s">
        <v>212</v>
      </c>
      <c r="G154" s="238"/>
      <c r="H154" s="241">
        <v>5.25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147</v>
      </c>
      <c r="AU154" s="247" t="s">
        <v>88</v>
      </c>
      <c r="AV154" s="14" t="s">
        <v>88</v>
      </c>
      <c r="AW154" s="14" t="s">
        <v>39</v>
      </c>
      <c r="AX154" s="14" t="s">
        <v>78</v>
      </c>
      <c r="AY154" s="247" t="s">
        <v>136</v>
      </c>
    </row>
    <row r="155" s="15" customFormat="1">
      <c r="A155" s="15"/>
      <c r="B155" s="248"/>
      <c r="C155" s="249"/>
      <c r="D155" s="228" t="s">
        <v>147</v>
      </c>
      <c r="E155" s="250" t="s">
        <v>32</v>
      </c>
      <c r="F155" s="251" t="s">
        <v>152</v>
      </c>
      <c r="G155" s="249"/>
      <c r="H155" s="252">
        <v>16.183999999999997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147</v>
      </c>
      <c r="AU155" s="258" t="s">
        <v>88</v>
      </c>
      <c r="AV155" s="15" t="s">
        <v>143</v>
      </c>
      <c r="AW155" s="15" t="s">
        <v>39</v>
      </c>
      <c r="AX155" s="15" t="s">
        <v>86</v>
      </c>
      <c r="AY155" s="258" t="s">
        <v>136</v>
      </c>
    </row>
    <row r="156" s="2" customFormat="1" ht="24.15" customHeight="1">
      <c r="A156" s="42"/>
      <c r="B156" s="43"/>
      <c r="C156" s="208" t="s">
        <v>213</v>
      </c>
      <c r="D156" s="208" t="s">
        <v>138</v>
      </c>
      <c r="E156" s="209" t="s">
        <v>214</v>
      </c>
      <c r="F156" s="210" t="s">
        <v>215</v>
      </c>
      <c r="G156" s="211" t="s">
        <v>162</v>
      </c>
      <c r="H156" s="212">
        <v>88.372</v>
      </c>
      <c r="I156" s="213"/>
      <c r="J156" s="214">
        <f>ROUND(I156*H156,2)</f>
        <v>0</v>
      </c>
      <c r="K156" s="210" t="s">
        <v>142</v>
      </c>
      <c r="L156" s="48"/>
      <c r="M156" s="215" t="s">
        <v>32</v>
      </c>
      <c r="N156" s="216" t="s">
        <v>49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19" t="s">
        <v>143</v>
      </c>
      <c r="AT156" s="219" t="s">
        <v>138</v>
      </c>
      <c r="AU156" s="219" t="s">
        <v>88</v>
      </c>
      <c r="AY156" s="20" t="s">
        <v>136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86</v>
      </c>
      <c r="BK156" s="220">
        <f>ROUND(I156*H156,2)</f>
        <v>0</v>
      </c>
      <c r="BL156" s="20" t="s">
        <v>143</v>
      </c>
      <c r="BM156" s="219" t="s">
        <v>216</v>
      </c>
    </row>
    <row r="157" s="2" customFormat="1">
      <c r="A157" s="42"/>
      <c r="B157" s="43"/>
      <c r="C157" s="44"/>
      <c r="D157" s="221" t="s">
        <v>145</v>
      </c>
      <c r="E157" s="44"/>
      <c r="F157" s="222" t="s">
        <v>217</v>
      </c>
      <c r="G157" s="44"/>
      <c r="H157" s="44"/>
      <c r="I157" s="223"/>
      <c r="J157" s="44"/>
      <c r="K157" s="44"/>
      <c r="L157" s="48"/>
      <c r="M157" s="224"/>
      <c r="N157" s="225"/>
      <c r="O157" s="88"/>
      <c r="P157" s="88"/>
      <c r="Q157" s="88"/>
      <c r="R157" s="88"/>
      <c r="S157" s="88"/>
      <c r="T157" s="89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T157" s="20" t="s">
        <v>145</v>
      </c>
      <c r="AU157" s="20" t="s">
        <v>88</v>
      </c>
    </row>
    <row r="158" s="13" customFormat="1">
      <c r="A158" s="13"/>
      <c r="B158" s="226"/>
      <c r="C158" s="227"/>
      <c r="D158" s="228" t="s">
        <v>147</v>
      </c>
      <c r="E158" s="229" t="s">
        <v>32</v>
      </c>
      <c r="F158" s="230" t="s">
        <v>218</v>
      </c>
      <c r="G158" s="227"/>
      <c r="H158" s="229" t="s">
        <v>32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147</v>
      </c>
      <c r="AU158" s="236" t="s">
        <v>88</v>
      </c>
      <c r="AV158" s="13" t="s">
        <v>86</v>
      </c>
      <c r="AW158" s="13" t="s">
        <v>39</v>
      </c>
      <c r="AX158" s="13" t="s">
        <v>78</v>
      </c>
      <c r="AY158" s="236" t="s">
        <v>136</v>
      </c>
    </row>
    <row r="159" s="14" customFormat="1">
      <c r="A159" s="14"/>
      <c r="B159" s="237"/>
      <c r="C159" s="238"/>
      <c r="D159" s="228" t="s">
        <v>147</v>
      </c>
      <c r="E159" s="239" t="s">
        <v>32</v>
      </c>
      <c r="F159" s="240" t="s">
        <v>219</v>
      </c>
      <c r="G159" s="238"/>
      <c r="H159" s="241">
        <v>0.872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147</v>
      </c>
      <c r="AU159" s="247" t="s">
        <v>88</v>
      </c>
      <c r="AV159" s="14" t="s">
        <v>88</v>
      </c>
      <c r="AW159" s="14" t="s">
        <v>39</v>
      </c>
      <c r="AX159" s="14" t="s">
        <v>78</v>
      </c>
      <c r="AY159" s="247" t="s">
        <v>136</v>
      </c>
    </row>
    <row r="160" s="13" customFormat="1">
      <c r="A160" s="13"/>
      <c r="B160" s="226"/>
      <c r="C160" s="227"/>
      <c r="D160" s="228" t="s">
        <v>147</v>
      </c>
      <c r="E160" s="229" t="s">
        <v>32</v>
      </c>
      <c r="F160" s="230" t="s">
        <v>220</v>
      </c>
      <c r="G160" s="227"/>
      <c r="H160" s="229" t="s">
        <v>32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147</v>
      </c>
      <c r="AU160" s="236" t="s">
        <v>88</v>
      </c>
      <c r="AV160" s="13" t="s">
        <v>86</v>
      </c>
      <c r="AW160" s="13" t="s">
        <v>39</v>
      </c>
      <c r="AX160" s="13" t="s">
        <v>78</v>
      </c>
      <c r="AY160" s="236" t="s">
        <v>136</v>
      </c>
    </row>
    <row r="161" s="14" customFormat="1">
      <c r="A161" s="14"/>
      <c r="B161" s="237"/>
      <c r="C161" s="238"/>
      <c r="D161" s="228" t="s">
        <v>147</v>
      </c>
      <c r="E161" s="239" t="s">
        <v>32</v>
      </c>
      <c r="F161" s="240" t="s">
        <v>221</v>
      </c>
      <c r="G161" s="238"/>
      <c r="H161" s="241">
        <v>87.5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147</v>
      </c>
      <c r="AU161" s="247" t="s">
        <v>88</v>
      </c>
      <c r="AV161" s="14" t="s">
        <v>88</v>
      </c>
      <c r="AW161" s="14" t="s">
        <v>39</v>
      </c>
      <c r="AX161" s="14" t="s">
        <v>78</v>
      </c>
      <c r="AY161" s="247" t="s">
        <v>136</v>
      </c>
    </row>
    <row r="162" s="15" customFormat="1">
      <c r="A162" s="15"/>
      <c r="B162" s="248"/>
      <c r="C162" s="249"/>
      <c r="D162" s="228" t="s">
        <v>147</v>
      </c>
      <c r="E162" s="250" t="s">
        <v>32</v>
      </c>
      <c r="F162" s="251" t="s">
        <v>152</v>
      </c>
      <c r="G162" s="249"/>
      <c r="H162" s="252">
        <v>88.372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8" t="s">
        <v>147</v>
      </c>
      <c r="AU162" s="258" t="s">
        <v>88</v>
      </c>
      <c r="AV162" s="15" t="s">
        <v>143</v>
      </c>
      <c r="AW162" s="15" t="s">
        <v>39</v>
      </c>
      <c r="AX162" s="15" t="s">
        <v>86</v>
      </c>
      <c r="AY162" s="258" t="s">
        <v>136</v>
      </c>
    </row>
    <row r="163" s="2" customFormat="1" ht="24.15" customHeight="1">
      <c r="A163" s="42"/>
      <c r="B163" s="43"/>
      <c r="C163" s="208" t="s">
        <v>222</v>
      </c>
      <c r="D163" s="208" t="s">
        <v>138</v>
      </c>
      <c r="E163" s="209" t="s">
        <v>223</v>
      </c>
      <c r="F163" s="210" t="s">
        <v>224</v>
      </c>
      <c r="G163" s="211" t="s">
        <v>225</v>
      </c>
      <c r="H163" s="212">
        <v>87.531000000000006</v>
      </c>
      <c r="I163" s="213"/>
      <c r="J163" s="214">
        <f>ROUND(I163*H163,2)</f>
        <v>0</v>
      </c>
      <c r="K163" s="210" t="s">
        <v>142</v>
      </c>
      <c r="L163" s="48"/>
      <c r="M163" s="215" t="s">
        <v>32</v>
      </c>
      <c r="N163" s="216" t="s">
        <v>49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19" t="s">
        <v>143</v>
      </c>
      <c r="AT163" s="219" t="s">
        <v>138</v>
      </c>
      <c r="AU163" s="219" t="s">
        <v>88</v>
      </c>
      <c r="AY163" s="20" t="s">
        <v>136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86</v>
      </c>
      <c r="BK163" s="220">
        <f>ROUND(I163*H163,2)</f>
        <v>0</v>
      </c>
      <c r="BL163" s="20" t="s">
        <v>143</v>
      </c>
      <c r="BM163" s="219" t="s">
        <v>226</v>
      </c>
    </row>
    <row r="164" s="2" customFormat="1">
      <c r="A164" s="42"/>
      <c r="B164" s="43"/>
      <c r="C164" s="44"/>
      <c r="D164" s="221" t="s">
        <v>145</v>
      </c>
      <c r="E164" s="44"/>
      <c r="F164" s="222" t="s">
        <v>227</v>
      </c>
      <c r="G164" s="44"/>
      <c r="H164" s="44"/>
      <c r="I164" s="223"/>
      <c r="J164" s="44"/>
      <c r="K164" s="44"/>
      <c r="L164" s="48"/>
      <c r="M164" s="224"/>
      <c r="N164" s="225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145</v>
      </c>
      <c r="AU164" s="20" t="s">
        <v>88</v>
      </c>
    </row>
    <row r="165" s="13" customFormat="1">
      <c r="A165" s="13"/>
      <c r="B165" s="226"/>
      <c r="C165" s="227"/>
      <c r="D165" s="228" t="s">
        <v>147</v>
      </c>
      <c r="E165" s="229" t="s">
        <v>32</v>
      </c>
      <c r="F165" s="230" t="s">
        <v>228</v>
      </c>
      <c r="G165" s="227"/>
      <c r="H165" s="229" t="s">
        <v>32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147</v>
      </c>
      <c r="AU165" s="236" t="s">
        <v>88</v>
      </c>
      <c r="AV165" s="13" t="s">
        <v>86</v>
      </c>
      <c r="AW165" s="13" t="s">
        <v>39</v>
      </c>
      <c r="AX165" s="13" t="s">
        <v>78</v>
      </c>
      <c r="AY165" s="236" t="s">
        <v>136</v>
      </c>
    </row>
    <row r="166" s="14" customFormat="1">
      <c r="A166" s="14"/>
      <c r="B166" s="237"/>
      <c r="C166" s="238"/>
      <c r="D166" s="228" t="s">
        <v>147</v>
      </c>
      <c r="E166" s="239" t="s">
        <v>32</v>
      </c>
      <c r="F166" s="240" t="s">
        <v>229</v>
      </c>
      <c r="G166" s="238"/>
      <c r="H166" s="241">
        <v>103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147</v>
      </c>
      <c r="AU166" s="247" t="s">
        <v>88</v>
      </c>
      <c r="AV166" s="14" t="s">
        <v>88</v>
      </c>
      <c r="AW166" s="14" t="s">
        <v>39</v>
      </c>
      <c r="AX166" s="14" t="s">
        <v>78</v>
      </c>
      <c r="AY166" s="247" t="s">
        <v>136</v>
      </c>
    </row>
    <row r="167" s="13" customFormat="1">
      <c r="A167" s="13"/>
      <c r="B167" s="226"/>
      <c r="C167" s="227"/>
      <c r="D167" s="228" t="s">
        <v>147</v>
      </c>
      <c r="E167" s="229" t="s">
        <v>32</v>
      </c>
      <c r="F167" s="230" t="s">
        <v>230</v>
      </c>
      <c r="G167" s="227"/>
      <c r="H167" s="229" t="s">
        <v>32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147</v>
      </c>
      <c r="AU167" s="236" t="s">
        <v>88</v>
      </c>
      <c r="AV167" s="13" t="s">
        <v>86</v>
      </c>
      <c r="AW167" s="13" t="s">
        <v>39</v>
      </c>
      <c r="AX167" s="13" t="s">
        <v>78</v>
      </c>
      <c r="AY167" s="236" t="s">
        <v>136</v>
      </c>
    </row>
    <row r="168" s="14" customFormat="1">
      <c r="A168" s="14"/>
      <c r="B168" s="237"/>
      <c r="C168" s="238"/>
      <c r="D168" s="228" t="s">
        <v>147</v>
      </c>
      <c r="E168" s="239" t="s">
        <v>32</v>
      </c>
      <c r="F168" s="240" t="s">
        <v>231</v>
      </c>
      <c r="G168" s="238"/>
      <c r="H168" s="241">
        <v>-15.468999999999999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147</v>
      </c>
      <c r="AU168" s="247" t="s">
        <v>88</v>
      </c>
      <c r="AV168" s="14" t="s">
        <v>88</v>
      </c>
      <c r="AW168" s="14" t="s">
        <v>39</v>
      </c>
      <c r="AX168" s="14" t="s">
        <v>78</v>
      </c>
      <c r="AY168" s="247" t="s">
        <v>136</v>
      </c>
    </row>
    <row r="169" s="15" customFormat="1">
      <c r="A169" s="15"/>
      <c r="B169" s="248"/>
      <c r="C169" s="249"/>
      <c r="D169" s="228" t="s">
        <v>147</v>
      </c>
      <c r="E169" s="250" t="s">
        <v>32</v>
      </c>
      <c r="F169" s="251" t="s">
        <v>152</v>
      </c>
      <c r="G169" s="249"/>
      <c r="H169" s="252">
        <v>87.531000000000006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8" t="s">
        <v>147</v>
      </c>
      <c r="AU169" s="258" t="s">
        <v>88</v>
      </c>
      <c r="AV169" s="15" t="s">
        <v>143</v>
      </c>
      <c r="AW169" s="15" t="s">
        <v>39</v>
      </c>
      <c r="AX169" s="15" t="s">
        <v>86</v>
      </c>
      <c r="AY169" s="258" t="s">
        <v>136</v>
      </c>
    </row>
    <row r="170" s="2" customFormat="1" ht="24.15" customHeight="1">
      <c r="A170" s="42"/>
      <c r="B170" s="43"/>
      <c r="C170" s="208" t="s">
        <v>232</v>
      </c>
      <c r="D170" s="208" t="s">
        <v>138</v>
      </c>
      <c r="E170" s="209" t="s">
        <v>233</v>
      </c>
      <c r="F170" s="210" t="s">
        <v>234</v>
      </c>
      <c r="G170" s="211" t="s">
        <v>162</v>
      </c>
      <c r="H170" s="212">
        <v>87.531000000000006</v>
      </c>
      <c r="I170" s="213"/>
      <c r="J170" s="214">
        <f>ROUND(I170*H170,2)</f>
        <v>0</v>
      </c>
      <c r="K170" s="210" t="s">
        <v>142</v>
      </c>
      <c r="L170" s="48"/>
      <c r="M170" s="215" t="s">
        <v>32</v>
      </c>
      <c r="N170" s="216" t="s">
        <v>49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143</v>
      </c>
      <c r="AT170" s="219" t="s">
        <v>138</v>
      </c>
      <c r="AU170" s="219" t="s">
        <v>88</v>
      </c>
      <c r="AY170" s="20" t="s">
        <v>136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86</v>
      </c>
      <c r="BK170" s="220">
        <f>ROUND(I170*H170,2)</f>
        <v>0</v>
      </c>
      <c r="BL170" s="20" t="s">
        <v>143</v>
      </c>
      <c r="BM170" s="219" t="s">
        <v>235</v>
      </c>
    </row>
    <row r="171" s="2" customFormat="1">
      <c r="A171" s="42"/>
      <c r="B171" s="43"/>
      <c r="C171" s="44"/>
      <c r="D171" s="221" t="s">
        <v>145</v>
      </c>
      <c r="E171" s="44"/>
      <c r="F171" s="222" t="s">
        <v>236</v>
      </c>
      <c r="G171" s="44"/>
      <c r="H171" s="44"/>
      <c r="I171" s="223"/>
      <c r="J171" s="44"/>
      <c r="K171" s="44"/>
      <c r="L171" s="48"/>
      <c r="M171" s="224"/>
      <c r="N171" s="225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145</v>
      </c>
      <c r="AU171" s="20" t="s">
        <v>88</v>
      </c>
    </row>
    <row r="172" s="13" customFormat="1">
      <c r="A172" s="13"/>
      <c r="B172" s="226"/>
      <c r="C172" s="227"/>
      <c r="D172" s="228" t="s">
        <v>147</v>
      </c>
      <c r="E172" s="229" t="s">
        <v>32</v>
      </c>
      <c r="F172" s="230" t="s">
        <v>228</v>
      </c>
      <c r="G172" s="227"/>
      <c r="H172" s="229" t="s">
        <v>32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147</v>
      </c>
      <c r="AU172" s="236" t="s">
        <v>88</v>
      </c>
      <c r="AV172" s="13" t="s">
        <v>86</v>
      </c>
      <c r="AW172" s="13" t="s">
        <v>39</v>
      </c>
      <c r="AX172" s="13" t="s">
        <v>78</v>
      </c>
      <c r="AY172" s="236" t="s">
        <v>136</v>
      </c>
    </row>
    <row r="173" s="14" customFormat="1">
      <c r="A173" s="14"/>
      <c r="B173" s="237"/>
      <c r="C173" s="238"/>
      <c r="D173" s="228" t="s">
        <v>147</v>
      </c>
      <c r="E173" s="239" t="s">
        <v>32</v>
      </c>
      <c r="F173" s="240" t="s">
        <v>229</v>
      </c>
      <c r="G173" s="238"/>
      <c r="H173" s="241">
        <v>103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147</v>
      </c>
      <c r="AU173" s="247" t="s">
        <v>88</v>
      </c>
      <c r="AV173" s="14" t="s">
        <v>88</v>
      </c>
      <c r="AW173" s="14" t="s">
        <v>39</v>
      </c>
      <c r="AX173" s="14" t="s">
        <v>78</v>
      </c>
      <c r="AY173" s="247" t="s">
        <v>136</v>
      </c>
    </row>
    <row r="174" s="13" customFormat="1">
      <c r="A174" s="13"/>
      <c r="B174" s="226"/>
      <c r="C174" s="227"/>
      <c r="D174" s="228" t="s">
        <v>147</v>
      </c>
      <c r="E174" s="229" t="s">
        <v>32</v>
      </c>
      <c r="F174" s="230" t="s">
        <v>230</v>
      </c>
      <c r="G174" s="227"/>
      <c r="H174" s="229" t="s">
        <v>32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147</v>
      </c>
      <c r="AU174" s="236" t="s">
        <v>88</v>
      </c>
      <c r="AV174" s="13" t="s">
        <v>86</v>
      </c>
      <c r="AW174" s="13" t="s">
        <v>39</v>
      </c>
      <c r="AX174" s="13" t="s">
        <v>78</v>
      </c>
      <c r="AY174" s="236" t="s">
        <v>136</v>
      </c>
    </row>
    <row r="175" s="14" customFormat="1">
      <c r="A175" s="14"/>
      <c r="B175" s="237"/>
      <c r="C175" s="238"/>
      <c r="D175" s="228" t="s">
        <v>147</v>
      </c>
      <c r="E175" s="239" t="s">
        <v>32</v>
      </c>
      <c r="F175" s="240" t="s">
        <v>231</v>
      </c>
      <c r="G175" s="238"/>
      <c r="H175" s="241">
        <v>-15.468999999999999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147</v>
      </c>
      <c r="AU175" s="247" t="s">
        <v>88</v>
      </c>
      <c r="AV175" s="14" t="s">
        <v>88</v>
      </c>
      <c r="AW175" s="14" t="s">
        <v>39</v>
      </c>
      <c r="AX175" s="14" t="s">
        <v>78</v>
      </c>
      <c r="AY175" s="247" t="s">
        <v>136</v>
      </c>
    </row>
    <row r="176" s="15" customFormat="1">
      <c r="A176" s="15"/>
      <c r="B176" s="248"/>
      <c r="C176" s="249"/>
      <c r="D176" s="228" t="s">
        <v>147</v>
      </c>
      <c r="E176" s="250" t="s">
        <v>32</v>
      </c>
      <c r="F176" s="251" t="s">
        <v>152</v>
      </c>
      <c r="G176" s="249"/>
      <c r="H176" s="252">
        <v>87.531000000000006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8" t="s">
        <v>147</v>
      </c>
      <c r="AU176" s="258" t="s">
        <v>88</v>
      </c>
      <c r="AV176" s="15" t="s">
        <v>143</v>
      </c>
      <c r="AW176" s="15" t="s">
        <v>39</v>
      </c>
      <c r="AX176" s="15" t="s">
        <v>86</v>
      </c>
      <c r="AY176" s="258" t="s">
        <v>136</v>
      </c>
    </row>
    <row r="177" s="2" customFormat="1" ht="24.15" customHeight="1">
      <c r="A177" s="42"/>
      <c r="B177" s="43"/>
      <c r="C177" s="208" t="s">
        <v>237</v>
      </c>
      <c r="D177" s="208" t="s">
        <v>138</v>
      </c>
      <c r="E177" s="209" t="s">
        <v>238</v>
      </c>
      <c r="F177" s="210" t="s">
        <v>239</v>
      </c>
      <c r="G177" s="211" t="s">
        <v>141</v>
      </c>
      <c r="H177" s="212">
        <v>8.7170000000000005</v>
      </c>
      <c r="I177" s="213"/>
      <c r="J177" s="214">
        <f>ROUND(I177*H177,2)</f>
        <v>0</v>
      </c>
      <c r="K177" s="210" t="s">
        <v>142</v>
      </c>
      <c r="L177" s="48"/>
      <c r="M177" s="215" t="s">
        <v>32</v>
      </c>
      <c r="N177" s="216" t="s">
        <v>49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143</v>
      </c>
      <c r="AT177" s="219" t="s">
        <v>138</v>
      </c>
      <c r="AU177" s="219" t="s">
        <v>88</v>
      </c>
      <c r="AY177" s="20" t="s">
        <v>136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86</v>
      </c>
      <c r="BK177" s="220">
        <f>ROUND(I177*H177,2)</f>
        <v>0</v>
      </c>
      <c r="BL177" s="20" t="s">
        <v>143</v>
      </c>
      <c r="BM177" s="219" t="s">
        <v>240</v>
      </c>
    </row>
    <row r="178" s="2" customFormat="1">
      <c r="A178" s="42"/>
      <c r="B178" s="43"/>
      <c r="C178" s="44"/>
      <c r="D178" s="221" t="s">
        <v>145</v>
      </c>
      <c r="E178" s="44"/>
      <c r="F178" s="222" t="s">
        <v>241</v>
      </c>
      <c r="G178" s="44"/>
      <c r="H178" s="44"/>
      <c r="I178" s="223"/>
      <c r="J178" s="44"/>
      <c r="K178" s="44"/>
      <c r="L178" s="48"/>
      <c r="M178" s="224"/>
      <c r="N178" s="225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0" t="s">
        <v>145</v>
      </c>
      <c r="AU178" s="20" t="s">
        <v>88</v>
      </c>
    </row>
    <row r="179" s="13" customFormat="1">
      <c r="A179" s="13"/>
      <c r="B179" s="226"/>
      <c r="C179" s="227"/>
      <c r="D179" s="228" t="s">
        <v>147</v>
      </c>
      <c r="E179" s="229" t="s">
        <v>32</v>
      </c>
      <c r="F179" s="230" t="s">
        <v>242</v>
      </c>
      <c r="G179" s="227"/>
      <c r="H179" s="229" t="s">
        <v>32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147</v>
      </c>
      <c r="AU179" s="236" t="s">
        <v>88</v>
      </c>
      <c r="AV179" s="13" t="s">
        <v>86</v>
      </c>
      <c r="AW179" s="13" t="s">
        <v>39</v>
      </c>
      <c r="AX179" s="13" t="s">
        <v>78</v>
      </c>
      <c r="AY179" s="236" t="s">
        <v>136</v>
      </c>
    </row>
    <row r="180" s="14" customFormat="1">
      <c r="A180" s="14"/>
      <c r="B180" s="237"/>
      <c r="C180" s="238"/>
      <c r="D180" s="228" t="s">
        <v>147</v>
      </c>
      <c r="E180" s="239" t="s">
        <v>32</v>
      </c>
      <c r="F180" s="240" t="s">
        <v>243</v>
      </c>
      <c r="G180" s="238"/>
      <c r="H180" s="241">
        <v>8.7170000000000005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147</v>
      </c>
      <c r="AU180" s="247" t="s">
        <v>88</v>
      </c>
      <c r="AV180" s="14" t="s">
        <v>88</v>
      </c>
      <c r="AW180" s="14" t="s">
        <v>39</v>
      </c>
      <c r="AX180" s="14" t="s">
        <v>86</v>
      </c>
      <c r="AY180" s="247" t="s">
        <v>136</v>
      </c>
    </row>
    <row r="181" s="12" customFormat="1" ht="22.8" customHeight="1">
      <c r="A181" s="12"/>
      <c r="B181" s="192"/>
      <c r="C181" s="193"/>
      <c r="D181" s="194" t="s">
        <v>77</v>
      </c>
      <c r="E181" s="206" t="s">
        <v>159</v>
      </c>
      <c r="F181" s="206" t="s">
        <v>244</v>
      </c>
      <c r="G181" s="193"/>
      <c r="H181" s="193"/>
      <c r="I181" s="196"/>
      <c r="J181" s="207">
        <f>BK181</f>
        <v>0</v>
      </c>
      <c r="K181" s="193"/>
      <c r="L181" s="198"/>
      <c r="M181" s="199"/>
      <c r="N181" s="200"/>
      <c r="O181" s="200"/>
      <c r="P181" s="201">
        <f>SUM(P182:P200)</f>
        <v>0</v>
      </c>
      <c r="Q181" s="200"/>
      <c r="R181" s="201">
        <f>SUM(R182:R200)</f>
        <v>0</v>
      </c>
      <c r="S181" s="200"/>
      <c r="T181" s="202">
        <f>SUM(T182:T200)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3" t="s">
        <v>86</v>
      </c>
      <c r="AT181" s="204" t="s">
        <v>77</v>
      </c>
      <c r="AU181" s="204" t="s">
        <v>86</v>
      </c>
      <c r="AY181" s="203" t="s">
        <v>136</v>
      </c>
      <c r="BK181" s="205">
        <f>SUM(BK182:BK200)</f>
        <v>0</v>
      </c>
    </row>
    <row r="182" s="2" customFormat="1" ht="24.15" customHeight="1">
      <c r="A182" s="42"/>
      <c r="B182" s="43"/>
      <c r="C182" s="208" t="s">
        <v>245</v>
      </c>
      <c r="D182" s="208" t="s">
        <v>138</v>
      </c>
      <c r="E182" s="209" t="s">
        <v>246</v>
      </c>
      <c r="F182" s="210" t="s">
        <v>247</v>
      </c>
      <c r="G182" s="211" t="s">
        <v>141</v>
      </c>
      <c r="H182" s="212">
        <v>140.94999999999999</v>
      </c>
      <c r="I182" s="213"/>
      <c r="J182" s="214">
        <f>ROUND(I182*H182,2)</f>
        <v>0</v>
      </c>
      <c r="K182" s="210" t="s">
        <v>32</v>
      </c>
      <c r="L182" s="48"/>
      <c r="M182" s="215" t="s">
        <v>32</v>
      </c>
      <c r="N182" s="216" t="s">
        <v>49</v>
      </c>
      <c r="O182" s="88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19" t="s">
        <v>143</v>
      </c>
      <c r="AT182" s="219" t="s">
        <v>138</v>
      </c>
      <c r="AU182" s="219" t="s">
        <v>88</v>
      </c>
      <c r="AY182" s="20" t="s">
        <v>136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86</v>
      </c>
      <c r="BK182" s="220">
        <f>ROUND(I182*H182,2)</f>
        <v>0</v>
      </c>
      <c r="BL182" s="20" t="s">
        <v>143</v>
      </c>
      <c r="BM182" s="219" t="s">
        <v>248</v>
      </c>
    </row>
    <row r="183" s="13" customFormat="1">
      <c r="A183" s="13"/>
      <c r="B183" s="226"/>
      <c r="C183" s="227"/>
      <c r="D183" s="228" t="s">
        <v>147</v>
      </c>
      <c r="E183" s="229" t="s">
        <v>32</v>
      </c>
      <c r="F183" s="230" t="s">
        <v>249</v>
      </c>
      <c r="G183" s="227"/>
      <c r="H183" s="229" t="s">
        <v>32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147</v>
      </c>
      <c r="AU183" s="236" t="s">
        <v>88</v>
      </c>
      <c r="AV183" s="13" t="s">
        <v>86</v>
      </c>
      <c r="AW183" s="13" t="s">
        <v>39</v>
      </c>
      <c r="AX183" s="13" t="s">
        <v>78</v>
      </c>
      <c r="AY183" s="236" t="s">
        <v>136</v>
      </c>
    </row>
    <row r="184" s="13" customFormat="1">
      <c r="A184" s="13"/>
      <c r="B184" s="226"/>
      <c r="C184" s="227"/>
      <c r="D184" s="228" t="s">
        <v>147</v>
      </c>
      <c r="E184" s="229" t="s">
        <v>32</v>
      </c>
      <c r="F184" s="230" t="s">
        <v>250</v>
      </c>
      <c r="G184" s="227"/>
      <c r="H184" s="229" t="s">
        <v>32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147</v>
      </c>
      <c r="AU184" s="236" t="s">
        <v>88</v>
      </c>
      <c r="AV184" s="13" t="s">
        <v>86</v>
      </c>
      <c r="AW184" s="13" t="s">
        <v>39</v>
      </c>
      <c r="AX184" s="13" t="s">
        <v>78</v>
      </c>
      <c r="AY184" s="236" t="s">
        <v>136</v>
      </c>
    </row>
    <row r="185" s="14" customFormat="1">
      <c r="A185" s="14"/>
      <c r="B185" s="237"/>
      <c r="C185" s="238"/>
      <c r="D185" s="228" t="s">
        <v>147</v>
      </c>
      <c r="E185" s="239" t="s">
        <v>32</v>
      </c>
      <c r="F185" s="240" t="s">
        <v>251</v>
      </c>
      <c r="G185" s="238"/>
      <c r="H185" s="241">
        <v>140.94999999999999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147</v>
      </c>
      <c r="AU185" s="247" t="s">
        <v>88</v>
      </c>
      <c r="AV185" s="14" t="s">
        <v>88</v>
      </c>
      <c r="AW185" s="14" t="s">
        <v>39</v>
      </c>
      <c r="AX185" s="14" t="s">
        <v>86</v>
      </c>
      <c r="AY185" s="247" t="s">
        <v>136</v>
      </c>
    </row>
    <row r="186" s="2" customFormat="1" ht="16.5" customHeight="1">
      <c r="A186" s="42"/>
      <c r="B186" s="43"/>
      <c r="C186" s="208" t="s">
        <v>252</v>
      </c>
      <c r="D186" s="208" t="s">
        <v>138</v>
      </c>
      <c r="E186" s="209" t="s">
        <v>253</v>
      </c>
      <c r="F186" s="210" t="s">
        <v>254</v>
      </c>
      <c r="G186" s="211" t="s">
        <v>141</v>
      </c>
      <c r="H186" s="212">
        <v>11.76</v>
      </c>
      <c r="I186" s="213"/>
      <c r="J186" s="214">
        <f>ROUND(I186*H186,2)</f>
        <v>0</v>
      </c>
      <c r="K186" s="210" t="s">
        <v>32</v>
      </c>
      <c r="L186" s="48"/>
      <c r="M186" s="215" t="s">
        <v>32</v>
      </c>
      <c r="N186" s="216" t="s">
        <v>49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19" t="s">
        <v>143</v>
      </c>
      <c r="AT186" s="219" t="s">
        <v>138</v>
      </c>
      <c r="AU186" s="219" t="s">
        <v>88</v>
      </c>
      <c r="AY186" s="20" t="s">
        <v>136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86</v>
      </c>
      <c r="BK186" s="220">
        <f>ROUND(I186*H186,2)</f>
        <v>0</v>
      </c>
      <c r="BL186" s="20" t="s">
        <v>143</v>
      </c>
      <c r="BM186" s="219" t="s">
        <v>255</v>
      </c>
    </row>
    <row r="187" s="13" customFormat="1">
      <c r="A187" s="13"/>
      <c r="B187" s="226"/>
      <c r="C187" s="227"/>
      <c r="D187" s="228" t="s">
        <v>147</v>
      </c>
      <c r="E187" s="229" t="s">
        <v>32</v>
      </c>
      <c r="F187" s="230" t="s">
        <v>249</v>
      </c>
      <c r="G187" s="227"/>
      <c r="H187" s="229" t="s">
        <v>32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147</v>
      </c>
      <c r="AU187" s="236" t="s">
        <v>88</v>
      </c>
      <c r="AV187" s="13" t="s">
        <v>86</v>
      </c>
      <c r="AW187" s="13" t="s">
        <v>39</v>
      </c>
      <c r="AX187" s="13" t="s">
        <v>78</v>
      </c>
      <c r="AY187" s="236" t="s">
        <v>136</v>
      </c>
    </row>
    <row r="188" s="13" customFormat="1">
      <c r="A188" s="13"/>
      <c r="B188" s="226"/>
      <c r="C188" s="227"/>
      <c r="D188" s="228" t="s">
        <v>147</v>
      </c>
      <c r="E188" s="229" t="s">
        <v>32</v>
      </c>
      <c r="F188" s="230" t="s">
        <v>250</v>
      </c>
      <c r="G188" s="227"/>
      <c r="H188" s="229" t="s">
        <v>32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147</v>
      </c>
      <c r="AU188" s="236" t="s">
        <v>88</v>
      </c>
      <c r="AV188" s="13" t="s">
        <v>86</v>
      </c>
      <c r="AW188" s="13" t="s">
        <v>39</v>
      </c>
      <c r="AX188" s="13" t="s">
        <v>78</v>
      </c>
      <c r="AY188" s="236" t="s">
        <v>136</v>
      </c>
    </row>
    <row r="189" s="14" customFormat="1">
      <c r="A189" s="14"/>
      <c r="B189" s="237"/>
      <c r="C189" s="238"/>
      <c r="D189" s="228" t="s">
        <v>147</v>
      </c>
      <c r="E189" s="239" t="s">
        <v>32</v>
      </c>
      <c r="F189" s="240" t="s">
        <v>256</v>
      </c>
      <c r="G189" s="238"/>
      <c r="H189" s="241">
        <v>11.76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147</v>
      </c>
      <c r="AU189" s="247" t="s">
        <v>88</v>
      </c>
      <c r="AV189" s="14" t="s">
        <v>88</v>
      </c>
      <c r="AW189" s="14" t="s">
        <v>39</v>
      </c>
      <c r="AX189" s="14" t="s">
        <v>86</v>
      </c>
      <c r="AY189" s="247" t="s">
        <v>136</v>
      </c>
    </row>
    <row r="190" s="2" customFormat="1" ht="16.5" customHeight="1">
      <c r="A190" s="42"/>
      <c r="B190" s="43"/>
      <c r="C190" s="208" t="s">
        <v>8</v>
      </c>
      <c r="D190" s="208" t="s">
        <v>138</v>
      </c>
      <c r="E190" s="209" t="s">
        <v>257</v>
      </c>
      <c r="F190" s="210" t="s">
        <v>258</v>
      </c>
      <c r="G190" s="211" t="s">
        <v>141</v>
      </c>
      <c r="H190" s="212">
        <v>4.5899999999999999</v>
      </c>
      <c r="I190" s="213"/>
      <c r="J190" s="214">
        <f>ROUND(I190*H190,2)</f>
        <v>0</v>
      </c>
      <c r="K190" s="210" t="s">
        <v>32</v>
      </c>
      <c r="L190" s="48"/>
      <c r="M190" s="215" t="s">
        <v>32</v>
      </c>
      <c r="N190" s="216" t="s">
        <v>49</v>
      </c>
      <c r="O190" s="88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143</v>
      </c>
      <c r="AT190" s="219" t="s">
        <v>138</v>
      </c>
      <c r="AU190" s="219" t="s">
        <v>88</v>
      </c>
      <c r="AY190" s="20" t="s">
        <v>136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86</v>
      </c>
      <c r="BK190" s="220">
        <f>ROUND(I190*H190,2)</f>
        <v>0</v>
      </c>
      <c r="BL190" s="20" t="s">
        <v>143</v>
      </c>
      <c r="BM190" s="219" t="s">
        <v>259</v>
      </c>
    </row>
    <row r="191" s="13" customFormat="1">
      <c r="A191" s="13"/>
      <c r="B191" s="226"/>
      <c r="C191" s="227"/>
      <c r="D191" s="228" t="s">
        <v>147</v>
      </c>
      <c r="E191" s="229" t="s">
        <v>32</v>
      </c>
      <c r="F191" s="230" t="s">
        <v>249</v>
      </c>
      <c r="G191" s="227"/>
      <c r="H191" s="229" t="s">
        <v>32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147</v>
      </c>
      <c r="AU191" s="236" t="s">
        <v>88</v>
      </c>
      <c r="AV191" s="13" t="s">
        <v>86</v>
      </c>
      <c r="AW191" s="13" t="s">
        <v>39</v>
      </c>
      <c r="AX191" s="13" t="s">
        <v>78</v>
      </c>
      <c r="AY191" s="236" t="s">
        <v>136</v>
      </c>
    </row>
    <row r="192" s="13" customFormat="1">
      <c r="A192" s="13"/>
      <c r="B192" s="226"/>
      <c r="C192" s="227"/>
      <c r="D192" s="228" t="s">
        <v>147</v>
      </c>
      <c r="E192" s="229" t="s">
        <v>32</v>
      </c>
      <c r="F192" s="230" t="s">
        <v>250</v>
      </c>
      <c r="G192" s="227"/>
      <c r="H192" s="229" t="s">
        <v>32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147</v>
      </c>
      <c r="AU192" s="236" t="s">
        <v>88</v>
      </c>
      <c r="AV192" s="13" t="s">
        <v>86</v>
      </c>
      <c r="AW192" s="13" t="s">
        <v>39</v>
      </c>
      <c r="AX192" s="13" t="s">
        <v>78</v>
      </c>
      <c r="AY192" s="236" t="s">
        <v>136</v>
      </c>
    </row>
    <row r="193" s="14" customFormat="1">
      <c r="A193" s="14"/>
      <c r="B193" s="237"/>
      <c r="C193" s="238"/>
      <c r="D193" s="228" t="s">
        <v>147</v>
      </c>
      <c r="E193" s="239" t="s">
        <v>32</v>
      </c>
      <c r="F193" s="240" t="s">
        <v>260</v>
      </c>
      <c r="G193" s="238"/>
      <c r="H193" s="241">
        <v>4.5899999999999999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147</v>
      </c>
      <c r="AU193" s="247" t="s">
        <v>88</v>
      </c>
      <c r="AV193" s="14" t="s">
        <v>88</v>
      </c>
      <c r="AW193" s="14" t="s">
        <v>39</v>
      </c>
      <c r="AX193" s="14" t="s">
        <v>86</v>
      </c>
      <c r="AY193" s="247" t="s">
        <v>136</v>
      </c>
    </row>
    <row r="194" s="2" customFormat="1" ht="16.5" customHeight="1">
      <c r="A194" s="42"/>
      <c r="B194" s="43"/>
      <c r="C194" s="208" t="s">
        <v>261</v>
      </c>
      <c r="D194" s="208" t="s">
        <v>138</v>
      </c>
      <c r="E194" s="209" t="s">
        <v>262</v>
      </c>
      <c r="F194" s="210" t="s">
        <v>263</v>
      </c>
      <c r="G194" s="211" t="s">
        <v>264</v>
      </c>
      <c r="H194" s="212">
        <v>4328</v>
      </c>
      <c r="I194" s="213"/>
      <c r="J194" s="214">
        <f>ROUND(I194*H194,2)</f>
        <v>0</v>
      </c>
      <c r="K194" s="210" t="s">
        <v>32</v>
      </c>
      <c r="L194" s="48"/>
      <c r="M194" s="215" t="s">
        <v>32</v>
      </c>
      <c r="N194" s="216" t="s">
        <v>49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19" t="s">
        <v>143</v>
      </c>
      <c r="AT194" s="219" t="s">
        <v>138</v>
      </c>
      <c r="AU194" s="219" t="s">
        <v>88</v>
      </c>
      <c r="AY194" s="20" t="s">
        <v>136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86</v>
      </c>
      <c r="BK194" s="220">
        <f>ROUND(I194*H194,2)</f>
        <v>0</v>
      </c>
      <c r="BL194" s="20" t="s">
        <v>143</v>
      </c>
      <c r="BM194" s="219" t="s">
        <v>265</v>
      </c>
    </row>
    <row r="195" s="13" customFormat="1">
      <c r="A195" s="13"/>
      <c r="B195" s="226"/>
      <c r="C195" s="227"/>
      <c r="D195" s="228" t="s">
        <v>147</v>
      </c>
      <c r="E195" s="229" t="s">
        <v>32</v>
      </c>
      <c r="F195" s="230" t="s">
        <v>250</v>
      </c>
      <c r="G195" s="227"/>
      <c r="H195" s="229" t="s">
        <v>32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147</v>
      </c>
      <c r="AU195" s="236" t="s">
        <v>88</v>
      </c>
      <c r="AV195" s="13" t="s">
        <v>86</v>
      </c>
      <c r="AW195" s="13" t="s">
        <v>39</v>
      </c>
      <c r="AX195" s="13" t="s">
        <v>78</v>
      </c>
      <c r="AY195" s="236" t="s">
        <v>136</v>
      </c>
    </row>
    <row r="196" s="14" customFormat="1">
      <c r="A196" s="14"/>
      <c r="B196" s="237"/>
      <c r="C196" s="238"/>
      <c r="D196" s="228" t="s">
        <v>147</v>
      </c>
      <c r="E196" s="239" t="s">
        <v>32</v>
      </c>
      <c r="F196" s="240" t="s">
        <v>266</v>
      </c>
      <c r="G196" s="238"/>
      <c r="H196" s="241">
        <v>4328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147</v>
      </c>
      <c r="AU196" s="247" t="s">
        <v>88</v>
      </c>
      <c r="AV196" s="14" t="s">
        <v>88</v>
      </c>
      <c r="AW196" s="14" t="s">
        <v>39</v>
      </c>
      <c r="AX196" s="14" t="s">
        <v>86</v>
      </c>
      <c r="AY196" s="247" t="s">
        <v>136</v>
      </c>
    </row>
    <row r="197" s="2" customFormat="1" ht="21.75" customHeight="1">
      <c r="A197" s="42"/>
      <c r="B197" s="43"/>
      <c r="C197" s="259" t="s">
        <v>267</v>
      </c>
      <c r="D197" s="259" t="s">
        <v>268</v>
      </c>
      <c r="E197" s="260" t="s">
        <v>269</v>
      </c>
      <c r="F197" s="261" t="s">
        <v>270</v>
      </c>
      <c r="G197" s="262" t="s">
        <v>271</v>
      </c>
      <c r="H197" s="263">
        <v>396</v>
      </c>
      <c r="I197" s="264"/>
      <c r="J197" s="265">
        <f>ROUND(I197*H197,2)</f>
        <v>0</v>
      </c>
      <c r="K197" s="261" t="s">
        <v>32</v>
      </c>
      <c r="L197" s="266"/>
      <c r="M197" s="267" t="s">
        <v>32</v>
      </c>
      <c r="N197" s="268" t="s">
        <v>49</v>
      </c>
      <c r="O197" s="88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19" t="s">
        <v>201</v>
      </c>
      <c r="AT197" s="219" t="s">
        <v>268</v>
      </c>
      <c r="AU197" s="219" t="s">
        <v>88</v>
      </c>
      <c r="AY197" s="20" t="s">
        <v>136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0" t="s">
        <v>86</v>
      </c>
      <c r="BK197" s="220">
        <f>ROUND(I197*H197,2)</f>
        <v>0</v>
      </c>
      <c r="BL197" s="20" t="s">
        <v>143</v>
      </c>
      <c r="BM197" s="219" t="s">
        <v>272</v>
      </c>
    </row>
    <row r="198" s="2" customFormat="1" ht="16.5" customHeight="1">
      <c r="A198" s="42"/>
      <c r="B198" s="43"/>
      <c r="C198" s="208" t="s">
        <v>273</v>
      </c>
      <c r="D198" s="208" t="s">
        <v>138</v>
      </c>
      <c r="E198" s="209" t="s">
        <v>274</v>
      </c>
      <c r="F198" s="210" t="s">
        <v>275</v>
      </c>
      <c r="G198" s="211" t="s">
        <v>141</v>
      </c>
      <c r="H198" s="212">
        <v>152.71000000000001</v>
      </c>
      <c r="I198" s="213"/>
      <c r="J198" s="214">
        <f>ROUND(I198*H198,2)</f>
        <v>0</v>
      </c>
      <c r="K198" s="210" t="s">
        <v>32</v>
      </c>
      <c r="L198" s="48"/>
      <c r="M198" s="215" t="s">
        <v>32</v>
      </c>
      <c r="N198" s="216" t="s">
        <v>49</v>
      </c>
      <c r="O198" s="88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19" t="s">
        <v>143</v>
      </c>
      <c r="AT198" s="219" t="s">
        <v>138</v>
      </c>
      <c r="AU198" s="219" t="s">
        <v>88</v>
      </c>
      <c r="AY198" s="20" t="s">
        <v>136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86</v>
      </c>
      <c r="BK198" s="220">
        <f>ROUND(I198*H198,2)</f>
        <v>0</v>
      </c>
      <c r="BL198" s="20" t="s">
        <v>143</v>
      </c>
      <c r="BM198" s="219" t="s">
        <v>276</v>
      </c>
    </row>
    <row r="199" s="2" customFormat="1" ht="21.75" customHeight="1">
      <c r="A199" s="42"/>
      <c r="B199" s="43"/>
      <c r="C199" s="259" t="s">
        <v>277</v>
      </c>
      <c r="D199" s="259" t="s">
        <v>268</v>
      </c>
      <c r="E199" s="260" t="s">
        <v>278</v>
      </c>
      <c r="F199" s="261" t="s">
        <v>279</v>
      </c>
      <c r="G199" s="262" t="s">
        <v>280</v>
      </c>
      <c r="H199" s="263">
        <v>359.25999999999999</v>
      </c>
      <c r="I199" s="264"/>
      <c r="J199" s="265">
        <f>ROUND(I199*H199,2)</f>
        <v>0</v>
      </c>
      <c r="K199" s="261" t="s">
        <v>32</v>
      </c>
      <c r="L199" s="266"/>
      <c r="M199" s="267" t="s">
        <v>32</v>
      </c>
      <c r="N199" s="268" t="s">
        <v>49</v>
      </c>
      <c r="O199" s="88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19" t="s">
        <v>201</v>
      </c>
      <c r="AT199" s="219" t="s">
        <v>268</v>
      </c>
      <c r="AU199" s="219" t="s">
        <v>88</v>
      </c>
      <c r="AY199" s="20" t="s">
        <v>136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0" t="s">
        <v>86</v>
      </c>
      <c r="BK199" s="220">
        <f>ROUND(I199*H199,2)</f>
        <v>0</v>
      </c>
      <c r="BL199" s="20" t="s">
        <v>143</v>
      </c>
      <c r="BM199" s="219" t="s">
        <v>281</v>
      </c>
    </row>
    <row r="200" s="2" customFormat="1" ht="16.5" customHeight="1">
      <c r="A200" s="42"/>
      <c r="B200" s="43"/>
      <c r="C200" s="208" t="s">
        <v>282</v>
      </c>
      <c r="D200" s="208" t="s">
        <v>138</v>
      </c>
      <c r="E200" s="209" t="s">
        <v>283</v>
      </c>
      <c r="F200" s="210" t="s">
        <v>284</v>
      </c>
      <c r="G200" s="211" t="s">
        <v>264</v>
      </c>
      <c r="H200" s="212">
        <v>3971</v>
      </c>
      <c r="I200" s="213"/>
      <c r="J200" s="214">
        <f>ROUND(I200*H200,2)</f>
        <v>0</v>
      </c>
      <c r="K200" s="210" t="s">
        <v>32</v>
      </c>
      <c r="L200" s="48"/>
      <c r="M200" s="215" t="s">
        <v>32</v>
      </c>
      <c r="N200" s="216" t="s">
        <v>49</v>
      </c>
      <c r="O200" s="88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19" t="s">
        <v>143</v>
      </c>
      <c r="AT200" s="219" t="s">
        <v>138</v>
      </c>
      <c r="AU200" s="219" t="s">
        <v>88</v>
      </c>
      <c r="AY200" s="20" t="s">
        <v>136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86</v>
      </c>
      <c r="BK200" s="220">
        <f>ROUND(I200*H200,2)</f>
        <v>0</v>
      </c>
      <c r="BL200" s="20" t="s">
        <v>143</v>
      </c>
      <c r="BM200" s="219" t="s">
        <v>285</v>
      </c>
    </row>
    <row r="201" s="12" customFormat="1" ht="22.8" customHeight="1">
      <c r="A201" s="12"/>
      <c r="B201" s="192"/>
      <c r="C201" s="193"/>
      <c r="D201" s="194" t="s">
        <v>77</v>
      </c>
      <c r="E201" s="206" t="s">
        <v>181</v>
      </c>
      <c r="F201" s="206" t="s">
        <v>286</v>
      </c>
      <c r="G201" s="193"/>
      <c r="H201" s="193"/>
      <c r="I201" s="196"/>
      <c r="J201" s="207">
        <f>BK201</f>
        <v>0</v>
      </c>
      <c r="K201" s="193"/>
      <c r="L201" s="198"/>
      <c r="M201" s="199"/>
      <c r="N201" s="200"/>
      <c r="O201" s="200"/>
      <c r="P201" s="201">
        <f>SUM(P202:P214)</f>
        <v>0</v>
      </c>
      <c r="Q201" s="200"/>
      <c r="R201" s="201">
        <f>SUM(R202:R214)</f>
        <v>4.2441592999999997</v>
      </c>
      <c r="S201" s="200"/>
      <c r="T201" s="202">
        <f>SUM(T202:T214)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3" t="s">
        <v>86</v>
      </c>
      <c r="AT201" s="204" t="s">
        <v>77</v>
      </c>
      <c r="AU201" s="204" t="s">
        <v>86</v>
      </c>
      <c r="AY201" s="203" t="s">
        <v>136</v>
      </c>
      <c r="BK201" s="205">
        <f>SUM(BK202:BK214)</f>
        <v>0</v>
      </c>
    </row>
    <row r="202" s="2" customFormat="1" ht="37.8" customHeight="1">
      <c r="A202" s="42"/>
      <c r="B202" s="43"/>
      <c r="C202" s="208" t="s">
        <v>7</v>
      </c>
      <c r="D202" s="208" t="s">
        <v>138</v>
      </c>
      <c r="E202" s="209" t="s">
        <v>287</v>
      </c>
      <c r="F202" s="210" t="s">
        <v>288</v>
      </c>
      <c r="G202" s="211" t="s">
        <v>141</v>
      </c>
      <c r="H202" s="212">
        <v>30.065000000000001</v>
      </c>
      <c r="I202" s="213"/>
      <c r="J202" s="214">
        <f>ROUND(I202*H202,2)</f>
        <v>0</v>
      </c>
      <c r="K202" s="210" t="s">
        <v>142</v>
      </c>
      <c r="L202" s="48"/>
      <c r="M202" s="215" t="s">
        <v>32</v>
      </c>
      <c r="N202" s="216" t="s">
        <v>49</v>
      </c>
      <c r="O202" s="88"/>
      <c r="P202" s="217">
        <f>O202*H202</f>
        <v>0</v>
      </c>
      <c r="Q202" s="217">
        <v>0.089219999999999994</v>
      </c>
      <c r="R202" s="217">
        <f>Q202*H202</f>
        <v>2.6823992999999997</v>
      </c>
      <c r="S202" s="217">
        <v>0</v>
      </c>
      <c r="T202" s="218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19" t="s">
        <v>143</v>
      </c>
      <c r="AT202" s="219" t="s">
        <v>138</v>
      </c>
      <c r="AU202" s="219" t="s">
        <v>88</v>
      </c>
      <c r="AY202" s="20" t="s">
        <v>136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86</v>
      </c>
      <c r="BK202" s="220">
        <f>ROUND(I202*H202,2)</f>
        <v>0</v>
      </c>
      <c r="BL202" s="20" t="s">
        <v>143</v>
      </c>
      <c r="BM202" s="219" t="s">
        <v>289</v>
      </c>
    </row>
    <row r="203" s="2" customFormat="1">
      <c r="A203" s="42"/>
      <c r="B203" s="43"/>
      <c r="C203" s="44"/>
      <c r="D203" s="221" t="s">
        <v>145</v>
      </c>
      <c r="E203" s="44"/>
      <c r="F203" s="222" t="s">
        <v>290</v>
      </c>
      <c r="G203" s="44"/>
      <c r="H203" s="44"/>
      <c r="I203" s="223"/>
      <c r="J203" s="44"/>
      <c r="K203" s="44"/>
      <c r="L203" s="48"/>
      <c r="M203" s="224"/>
      <c r="N203" s="225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145</v>
      </c>
      <c r="AU203" s="20" t="s">
        <v>88</v>
      </c>
    </row>
    <row r="204" s="13" customFormat="1">
      <c r="A204" s="13"/>
      <c r="B204" s="226"/>
      <c r="C204" s="227"/>
      <c r="D204" s="228" t="s">
        <v>147</v>
      </c>
      <c r="E204" s="229" t="s">
        <v>32</v>
      </c>
      <c r="F204" s="230" t="s">
        <v>148</v>
      </c>
      <c r="G204" s="227"/>
      <c r="H204" s="229" t="s">
        <v>32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147</v>
      </c>
      <c r="AU204" s="236" t="s">
        <v>88</v>
      </c>
      <c r="AV204" s="13" t="s">
        <v>86</v>
      </c>
      <c r="AW204" s="13" t="s">
        <v>39</v>
      </c>
      <c r="AX204" s="13" t="s">
        <v>78</v>
      </c>
      <c r="AY204" s="236" t="s">
        <v>136</v>
      </c>
    </row>
    <row r="205" s="14" customFormat="1">
      <c r="A205" s="14"/>
      <c r="B205" s="237"/>
      <c r="C205" s="238"/>
      <c r="D205" s="228" t="s">
        <v>147</v>
      </c>
      <c r="E205" s="239" t="s">
        <v>32</v>
      </c>
      <c r="F205" s="240" t="s">
        <v>149</v>
      </c>
      <c r="G205" s="238"/>
      <c r="H205" s="241">
        <v>6.5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147</v>
      </c>
      <c r="AU205" s="247" t="s">
        <v>88</v>
      </c>
      <c r="AV205" s="14" t="s">
        <v>88</v>
      </c>
      <c r="AW205" s="14" t="s">
        <v>39</v>
      </c>
      <c r="AX205" s="14" t="s">
        <v>78</v>
      </c>
      <c r="AY205" s="247" t="s">
        <v>136</v>
      </c>
    </row>
    <row r="206" s="14" customFormat="1">
      <c r="A206" s="14"/>
      <c r="B206" s="237"/>
      <c r="C206" s="238"/>
      <c r="D206" s="228" t="s">
        <v>147</v>
      </c>
      <c r="E206" s="239" t="s">
        <v>32</v>
      </c>
      <c r="F206" s="240" t="s">
        <v>150</v>
      </c>
      <c r="G206" s="238"/>
      <c r="H206" s="241">
        <v>14.324999999999999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147</v>
      </c>
      <c r="AU206" s="247" t="s">
        <v>88</v>
      </c>
      <c r="AV206" s="14" t="s">
        <v>88</v>
      </c>
      <c r="AW206" s="14" t="s">
        <v>39</v>
      </c>
      <c r="AX206" s="14" t="s">
        <v>78</v>
      </c>
      <c r="AY206" s="247" t="s">
        <v>136</v>
      </c>
    </row>
    <row r="207" s="14" customFormat="1">
      <c r="A207" s="14"/>
      <c r="B207" s="237"/>
      <c r="C207" s="238"/>
      <c r="D207" s="228" t="s">
        <v>147</v>
      </c>
      <c r="E207" s="239" t="s">
        <v>32</v>
      </c>
      <c r="F207" s="240" t="s">
        <v>151</v>
      </c>
      <c r="G207" s="238"/>
      <c r="H207" s="241">
        <v>9.2400000000000002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147</v>
      </c>
      <c r="AU207" s="247" t="s">
        <v>88</v>
      </c>
      <c r="AV207" s="14" t="s">
        <v>88</v>
      </c>
      <c r="AW207" s="14" t="s">
        <v>39</v>
      </c>
      <c r="AX207" s="14" t="s">
        <v>78</v>
      </c>
      <c r="AY207" s="247" t="s">
        <v>136</v>
      </c>
    </row>
    <row r="208" s="15" customFormat="1">
      <c r="A208" s="15"/>
      <c r="B208" s="248"/>
      <c r="C208" s="249"/>
      <c r="D208" s="228" t="s">
        <v>147</v>
      </c>
      <c r="E208" s="250" t="s">
        <v>32</v>
      </c>
      <c r="F208" s="251" t="s">
        <v>152</v>
      </c>
      <c r="G208" s="249"/>
      <c r="H208" s="252">
        <v>30.064999999999998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8" t="s">
        <v>147</v>
      </c>
      <c r="AU208" s="258" t="s">
        <v>88</v>
      </c>
      <c r="AV208" s="15" t="s">
        <v>143</v>
      </c>
      <c r="AW208" s="15" t="s">
        <v>39</v>
      </c>
      <c r="AX208" s="15" t="s">
        <v>86</v>
      </c>
      <c r="AY208" s="258" t="s">
        <v>136</v>
      </c>
    </row>
    <row r="209" s="2" customFormat="1" ht="37.8" customHeight="1">
      <c r="A209" s="42"/>
      <c r="B209" s="43"/>
      <c r="C209" s="208" t="s">
        <v>291</v>
      </c>
      <c r="D209" s="208" t="s">
        <v>138</v>
      </c>
      <c r="E209" s="209" t="s">
        <v>292</v>
      </c>
      <c r="F209" s="210" t="s">
        <v>293</v>
      </c>
      <c r="G209" s="211" t="s">
        <v>141</v>
      </c>
      <c r="H209" s="212">
        <v>7.1500000000000004</v>
      </c>
      <c r="I209" s="213"/>
      <c r="J209" s="214">
        <f>ROUND(I209*H209,2)</f>
        <v>0</v>
      </c>
      <c r="K209" s="210" t="s">
        <v>142</v>
      </c>
      <c r="L209" s="48"/>
      <c r="M209" s="215" t="s">
        <v>32</v>
      </c>
      <c r="N209" s="216" t="s">
        <v>49</v>
      </c>
      <c r="O209" s="88"/>
      <c r="P209" s="217">
        <f>O209*H209</f>
        <v>0</v>
      </c>
      <c r="Q209" s="217">
        <v>0.10100000000000001</v>
      </c>
      <c r="R209" s="217">
        <f>Q209*H209</f>
        <v>0.72215000000000007</v>
      </c>
      <c r="S209" s="217">
        <v>0</v>
      </c>
      <c r="T209" s="218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19" t="s">
        <v>143</v>
      </c>
      <c r="AT209" s="219" t="s">
        <v>138</v>
      </c>
      <c r="AU209" s="219" t="s">
        <v>88</v>
      </c>
      <c r="AY209" s="20" t="s">
        <v>136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20" t="s">
        <v>86</v>
      </c>
      <c r="BK209" s="220">
        <f>ROUND(I209*H209,2)</f>
        <v>0</v>
      </c>
      <c r="BL209" s="20" t="s">
        <v>143</v>
      </c>
      <c r="BM209" s="219" t="s">
        <v>294</v>
      </c>
    </row>
    <row r="210" s="2" customFormat="1">
      <c r="A210" s="42"/>
      <c r="B210" s="43"/>
      <c r="C210" s="44"/>
      <c r="D210" s="221" t="s">
        <v>145</v>
      </c>
      <c r="E210" s="44"/>
      <c r="F210" s="222" t="s">
        <v>295</v>
      </c>
      <c r="G210" s="44"/>
      <c r="H210" s="44"/>
      <c r="I210" s="223"/>
      <c r="J210" s="44"/>
      <c r="K210" s="44"/>
      <c r="L210" s="48"/>
      <c r="M210" s="224"/>
      <c r="N210" s="225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T210" s="20" t="s">
        <v>145</v>
      </c>
      <c r="AU210" s="20" t="s">
        <v>88</v>
      </c>
    </row>
    <row r="211" s="13" customFormat="1">
      <c r="A211" s="13"/>
      <c r="B211" s="226"/>
      <c r="C211" s="227"/>
      <c r="D211" s="228" t="s">
        <v>147</v>
      </c>
      <c r="E211" s="229" t="s">
        <v>32</v>
      </c>
      <c r="F211" s="230" t="s">
        <v>296</v>
      </c>
      <c r="G211" s="227"/>
      <c r="H211" s="229" t="s">
        <v>32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147</v>
      </c>
      <c r="AU211" s="236" t="s">
        <v>88</v>
      </c>
      <c r="AV211" s="13" t="s">
        <v>86</v>
      </c>
      <c r="AW211" s="13" t="s">
        <v>39</v>
      </c>
      <c r="AX211" s="13" t="s">
        <v>78</v>
      </c>
      <c r="AY211" s="236" t="s">
        <v>136</v>
      </c>
    </row>
    <row r="212" s="14" customFormat="1">
      <c r="A212" s="14"/>
      <c r="B212" s="237"/>
      <c r="C212" s="238"/>
      <c r="D212" s="228" t="s">
        <v>147</v>
      </c>
      <c r="E212" s="239" t="s">
        <v>32</v>
      </c>
      <c r="F212" s="240" t="s">
        <v>297</v>
      </c>
      <c r="G212" s="238"/>
      <c r="H212" s="241">
        <v>7.1500000000000004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147</v>
      </c>
      <c r="AU212" s="247" t="s">
        <v>88</v>
      </c>
      <c r="AV212" s="14" t="s">
        <v>88</v>
      </c>
      <c r="AW212" s="14" t="s">
        <v>39</v>
      </c>
      <c r="AX212" s="14" t="s">
        <v>86</v>
      </c>
      <c r="AY212" s="247" t="s">
        <v>136</v>
      </c>
    </row>
    <row r="213" s="2" customFormat="1" ht="16.5" customHeight="1">
      <c r="A213" s="42"/>
      <c r="B213" s="43"/>
      <c r="C213" s="259" t="s">
        <v>298</v>
      </c>
      <c r="D213" s="259" t="s">
        <v>268</v>
      </c>
      <c r="E213" s="260" t="s">
        <v>299</v>
      </c>
      <c r="F213" s="261" t="s">
        <v>300</v>
      </c>
      <c r="G213" s="262" t="s">
        <v>141</v>
      </c>
      <c r="H213" s="263">
        <v>7.3650000000000002</v>
      </c>
      <c r="I213" s="264"/>
      <c r="J213" s="265">
        <f>ROUND(I213*H213,2)</f>
        <v>0</v>
      </c>
      <c r="K213" s="261" t="s">
        <v>32</v>
      </c>
      <c r="L213" s="266"/>
      <c r="M213" s="267" t="s">
        <v>32</v>
      </c>
      <c r="N213" s="268" t="s">
        <v>49</v>
      </c>
      <c r="O213" s="88"/>
      <c r="P213" s="217">
        <f>O213*H213</f>
        <v>0</v>
      </c>
      <c r="Q213" s="217">
        <v>0.114</v>
      </c>
      <c r="R213" s="217">
        <f>Q213*H213</f>
        <v>0.83961000000000008</v>
      </c>
      <c r="S213" s="217">
        <v>0</v>
      </c>
      <c r="T213" s="218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19" t="s">
        <v>201</v>
      </c>
      <c r="AT213" s="219" t="s">
        <v>268</v>
      </c>
      <c r="AU213" s="219" t="s">
        <v>88</v>
      </c>
      <c r="AY213" s="20" t="s">
        <v>136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86</v>
      </c>
      <c r="BK213" s="220">
        <f>ROUND(I213*H213,2)</f>
        <v>0</v>
      </c>
      <c r="BL213" s="20" t="s">
        <v>143</v>
      </c>
      <c r="BM213" s="219" t="s">
        <v>301</v>
      </c>
    </row>
    <row r="214" s="14" customFormat="1">
      <c r="A214" s="14"/>
      <c r="B214" s="237"/>
      <c r="C214" s="238"/>
      <c r="D214" s="228" t="s">
        <v>147</v>
      </c>
      <c r="E214" s="239" t="s">
        <v>32</v>
      </c>
      <c r="F214" s="240" t="s">
        <v>302</v>
      </c>
      <c r="G214" s="238"/>
      <c r="H214" s="241">
        <v>7.3650000000000002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147</v>
      </c>
      <c r="AU214" s="247" t="s">
        <v>88</v>
      </c>
      <c r="AV214" s="14" t="s">
        <v>88</v>
      </c>
      <c r="AW214" s="14" t="s">
        <v>39</v>
      </c>
      <c r="AX214" s="14" t="s">
        <v>86</v>
      </c>
      <c r="AY214" s="247" t="s">
        <v>136</v>
      </c>
    </row>
    <row r="215" s="12" customFormat="1" ht="22.8" customHeight="1">
      <c r="A215" s="12"/>
      <c r="B215" s="192"/>
      <c r="C215" s="193"/>
      <c r="D215" s="194" t="s">
        <v>77</v>
      </c>
      <c r="E215" s="206" t="s">
        <v>186</v>
      </c>
      <c r="F215" s="206" t="s">
        <v>303</v>
      </c>
      <c r="G215" s="193"/>
      <c r="H215" s="193"/>
      <c r="I215" s="196"/>
      <c r="J215" s="207">
        <f>BK215</f>
        <v>0</v>
      </c>
      <c r="K215" s="193"/>
      <c r="L215" s="198"/>
      <c r="M215" s="199"/>
      <c r="N215" s="200"/>
      <c r="O215" s="200"/>
      <c r="P215" s="201">
        <f>SUM(P216:P334)</f>
        <v>0</v>
      </c>
      <c r="Q215" s="200"/>
      <c r="R215" s="201">
        <f>SUM(R216:R334)</f>
        <v>47.271585909999999</v>
      </c>
      <c r="S215" s="200"/>
      <c r="T215" s="202">
        <f>SUM(T216:T334)</f>
        <v>0.00081660000000000001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3" t="s">
        <v>86</v>
      </c>
      <c r="AT215" s="204" t="s">
        <v>77</v>
      </c>
      <c r="AU215" s="204" t="s">
        <v>86</v>
      </c>
      <c r="AY215" s="203" t="s">
        <v>136</v>
      </c>
      <c r="BK215" s="205">
        <f>SUM(BK216:BK334)</f>
        <v>0</v>
      </c>
    </row>
    <row r="216" s="2" customFormat="1" ht="16.5" customHeight="1">
      <c r="A216" s="42"/>
      <c r="B216" s="43"/>
      <c r="C216" s="208" t="s">
        <v>304</v>
      </c>
      <c r="D216" s="208" t="s">
        <v>138</v>
      </c>
      <c r="E216" s="209" t="s">
        <v>305</v>
      </c>
      <c r="F216" s="210" t="s">
        <v>306</v>
      </c>
      <c r="G216" s="211" t="s">
        <v>141</v>
      </c>
      <c r="H216" s="212">
        <v>212</v>
      </c>
      <c r="I216" s="213"/>
      <c r="J216" s="214">
        <f>ROUND(I216*H216,2)</f>
        <v>0</v>
      </c>
      <c r="K216" s="210" t="s">
        <v>142</v>
      </c>
      <c r="L216" s="48"/>
      <c r="M216" s="215" t="s">
        <v>32</v>
      </c>
      <c r="N216" s="216" t="s">
        <v>49</v>
      </c>
      <c r="O216" s="88"/>
      <c r="P216" s="217">
        <f>O216*H216</f>
        <v>0</v>
      </c>
      <c r="Q216" s="217">
        <v>0.0040000000000000001</v>
      </c>
      <c r="R216" s="217">
        <f>Q216*H216</f>
        <v>0.84799999999999998</v>
      </c>
      <c r="S216" s="217">
        <v>0</v>
      </c>
      <c r="T216" s="218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19" t="s">
        <v>143</v>
      </c>
      <c r="AT216" s="219" t="s">
        <v>138</v>
      </c>
      <c r="AU216" s="219" t="s">
        <v>88</v>
      </c>
      <c r="AY216" s="20" t="s">
        <v>136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0" t="s">
        <v>86</v>
      </c>
      <c r="BK216" s="220">
        <f>ROUND(I216*H216,2)</f>
        <v>0</v>
      </c>
      <c r="BL216" s="20" t="s">
        <v>143</v>
      </c>
      <c r="BM216" s="219" t="s">
        <v>307</v>
      </c>
    </row>
    <row r="217" s="2" customFormat="1">
      <c r="A217" s="42"/>
      <c r="B217" s="43"/>
      <c r="C217" s="44"/>
      <c r="D217" s="221" t="s">
        <v>145</v>
      </c>
      <c r="E217" s="44"/>
      <c r="F217" s="222" t="s">
        <v>308</v>
      </c>
      <c r="G217" s="44"/>
      <c r="H217" s="44"/>
      <c r="I217" s="223"/>
      <c r="J217" s="44"/>
      <c r="K217" s="44"/>
      <c r="L217" s="48"/>
      <c r="M217" s="224"/>
      <c r="N217" s="225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145</v>
      </c>
      <c r="AU217" s="20" t="s">
        <v>88</v>
      </c>
    </row>
    <row r="218" s="13" customFormat="1">
      <c r="A218" s="13"/>
      <c r="B218" s="226"/>
      <c r="C218" s="227"/>
      <c r="D218" s="228" t="s">
        <v>147</v>
      </c>
      <c r="E218" s="229" t="s">
        <v>32</v>
      </c>
      <c r="F218" s="230" t="s">
        <v>309</v>
      </c>
      <c r="G218" s="227"/>
      <c r="H218" s="229" t="s">
        <v>32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147</v>
      </c>
      <c r="AU218" s="236" t="s">
        <v>88</v>
      </c>
      <c r="AV218" s="13" t="s">
        <v>86</v>
      </c>
      <c r="AW218" s="13" t="s">
        <v>39</v>
      </c>
      <c r="AX218" s="13" t="s">
        <v>78</v>
      </c>
      <c r="AY218" s="236" t="s">
        <v>136</v>
      </c>
    </row>
    <row r="219" s="14" customFormat="1">
      <c r="A219" s="14"/>
      <c r="B219" s="237"/>
      <c r="C219" s="238"/>
      <c r="D219" s="228" t="s">
        <v>147</v>
      </c>
      <c r="E219" s="239" t="s">
        <v>32</v>
      </c>
      <c r="F219" s="240" t="s">
        <v>310</v>
      </c>
      <c r="G219" s="238"/>
      <c r="H219" s="241">
        <v>212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147</v>
      </c>
      <c r="AU219" s="247" t="s">
        <v>88</v>
      </c>
      <c r="AV219" s="14" t="s">
        <v>88</v>
      </c>
      <c r="AW219" s="14" t="s">
        <v>39</v>
      </c>
      <c r="AX219" s="14" t="s">
        <v>86</v>
      </c>
      <c r="AY219" s="247" t="s">
        <v>136</v>
      </c>
    </row>
    <row r="220" s="2" customFormat="1" ht="24.15" customHeight="1">
      <c r="A220" s="42"/>
      <c r="B220" s="43"/>
      <c r="C220" s="208" t="s">
        <v>311</v>
      </c>
      <c r="D220" s="208" t="s">
        <v>138</v>
      </c>
      <c r="E220" s="209" t="s">
        <v>312</v>
      </c>
      <c r="F220" s="210" t="s">
        <v>313</v>
      </c>
      <c r="G220" s="211" t="s">
        <v>141</v>
      </c>
      <c r="H220" s="212">
        <v>212.04300000000001</v>
      </c>
      <c r="I220" s="213"/>
      <c r="J220" s="214">
        <f>ROUND(I220*H220,2)</f>
        <v>0</v>
      </c>
      <c r="K220" s="210" t="s">
        <v>142</v>
      </c>
      <c r="L220" s="48"/>
      <c r="M220" s="215" t="s">
        <v>32</v>
      </c>
      <c r="N220" s="216" t="s">
        <v>49</v>
      </c>
      <c r="O220" s="88"/>
      <c r="P220" s="217">
        <f>O220*H220</f>
        <v>0</v>
      </c>
      <c r="Q220" s="217">
        <v>0.012</v>
      </c>
      <c r="R220" s="217">
        <f>Q220*H220</f>
        <v>2.5445160000000002</v>
      </c>
      <c r="S220" s="217">
        <v>0</v>
      </c>
      <c r="T220" s="218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19" t="s">
        <v>143</v>
      </c>
      <c r="AT220" s="219" t="s">
        <v>138</v>
      </c>
      <c r="AU220" s="219" t="s">
        <v>88</v>
      </c>
      <c r="AY220" s="20" t="s">
        <v>136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0" t="s">
        <v>86</v>
      </c>
      <c r="BK220" s="220">
        <f>ROUND(I220*H220,2)</f>
        <v>0</v>
      </c>
      <c r="BL220" s="20" t="s">
        <v>143</v>
      </c>
      <c r="BM220" s="219" t="s">
        <v>314</v>
      </c>
    </row>
    <row r="221" s="2" customFormat="1">
      <c r="A221" s="42"/>
      <c r="B221" s="43"/>
      <c r="C221" s="44"/>
      <c r="D221" s="221" t="s">
        <v>145</v>
      </c>
      <c r="E221" s="44"/>
      <c r="F221" s="222" t="s">
        <v>315</v>
      </c>
      <c r="G221" s="44"/>
      <c r="H221" s="44"/>
      <c r="I221" s="223"/>
      <c r="J221" s="44"/>
      <c r="K221" s="44"/>
      <c r="L221" s="48"/>
      <c r="M221" s="224"/>
      <c r="N221" s="225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145</v>
      </c>
      <c r="AU221" s="20" t="s">
        <v>88</v>
      </c>
    </row>
    <row r="222" s="13" customFormat="1">
      <c r="A222" s="13"/>
      <c r="B222" s="226"/>
      <c r="C222" s="227"/>
      <c r="D222" s="228" t="s">
        <v>147</v>
      </c>
      <c r="E222" s="229" t="s">
        <v>32</v>
      </c>
      <c r="F222" s="230" t="s">
        <v>249</v>
      </c>
      <c r="G222" s="227"/>
      <c r="H222" s="229" t="s">
        <v>32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147</v>
      </c>
      <c r="AU222" s="236" t="s">
        <v>88</v>
      </c>
      <c r="AV222" s="13" t="s">
        <v>86</v>
      </c>
      <c r="AW222" s="13" t="s">
        <v>39</v>
      </c>
      <c r="AX222" s="13" t="s">
        <v>78</v>
      </c>
      <c r="AY222" s="236" t="s">
        <v>136</v>
      </c>
    </row>
    <row r="223" s="13" customFormat="1">
      <c r="A223" s="13"/>
      <c r="B223" s="226"/>
      <c r="C223" s="227"/>
      <c r="D223" s="228" t="s">
        <v>147</v>
      </c>
      <c r="E223" s="229" t="s">
        <v>32</v>
      </c>
      <c r="F223" s="230" t="s">
        <v>316</v>
      </c>
      <c r="G223" s="227"/>
      <c r="H223" s="229" t="s">
        <v>32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147</v>
      </c>
      <c r="AU223" s="236" t="s">
        <v>88</v>
      </c>
      <c r="AV223" s="13" t="s">
        <v>86</v>
      </c>
      <c r="AW223" s="13" t="s">
        <v>39</v>
      </c>
      <c r="AX223" s="13" t="s">
        <v>78</v>
      </c>
      <c r="AY223" s="236" t="s">
        <v>136</v>
      </c>
    </row>
    <row r="224" s="13" customFormat="1">
      <c r="A224" s="13"/>
      <c r="B224" s="226"/>
      <c r="C224" s="227"/>
      <c r="D224" s="228" t="s">
        <v>147</v>
      </c>
      <c r="E224" s="229" t="s">
        <v>32</v>
      </c>
      <c r="F224" s="230" t="s">
        <v>317</v>
      </c>
      <c r="G224" s="227"/>
      <c r="H224" s="229" t="s">
        <v>32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147</v>
      </c>
      <c r="AU224" s="236" t="s">
        <v>88</v>
      </c>
      <c r="AV224" s="13" t="s">
        <v>86</v>
      </c>
      <c r="AW224" s="13" t="s">
        <v>39</v>
      </c>
      <c r="AX224" s="13" t="s">
        <v>78</v>
      </c>
      <c r="AY224" s="236" t="s">
        <v>136</v>
      </c>
    </row>
    <row r="225" s="14" customFormat="1">
      <c r="A225" s="14"/>
      <c r="B225" s="237"/>
      <c r="C225" s="238"/>
      <c r="D225" s="228" t="s">
        <v>147</v>
      </c>
      <c r="E225" s="239" t="s">
        <v>32</v>
      </c>
      <c r="F225" s="240" t="s">
        <v>318</v>
      </c>
      <c r="G225" s="238"/>
      <c r="H225" s="241">
        <v>31.673999999999999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147</v>
      </c>
      <c r="AU225" s="247" t="s">
        <v>88</v>
      </c>
      <c r="AV225" s="14" t="s">
        <v>88</v>
      </c>
      <c r="AW225" s="14" t="s">
        <v>39</v>
      </c>
      <c r="AX225" s="14" t="s">
        <v>78</v>
      </c>
      <c r="AY225" s="247" t="s">
        <v>136</v>
      </c>
    </row>
    <row r="226" s="14" customFormat="1">
      <c r="A226" s="14"/>
      <c r="B226" s="237"/>
      <c r="C226" s="238"/>
      <c r="D226" s="228" t="s">
        <v>147</v>
      </c>
      <c r="E226" s="239" t="s">
        <v>32</v>
      </c>
      <c r="F226" s="240" t="s">
        <v>319</v>
      </c>
      <c r="G226" s="238"/>
      <c r="H226" s="241">
        <v>21.701000000000001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147</v>
      </c>
      <c r="AU226" s="247" t="s">
        <v>88</v>
      </c>
      <c r="AV226" s="14" t="s">
        <v>88</v>
      </c>
      <c r="AW226" s="14" t="s">
        <v>39</v>
      </c>
      <c r="AX226" s="14" t="s">
        <v>78</v>
      </c>
      <c r="AY226" s="247" t="s">
        <v>136</v>
      </c>
    </row>
    <row r="227" s="14" customFormat="1">
      <c r="A227" s="14"/>
      <c r="B227" s="237"/>
      <c r="C227" s="238"/>
      <c r="D227" s="228" t="s">
        <v>147</v>
      </c>
      <c r="E227" s="239" t="s">
        <v>32</v>
      </c>
      <c r="F227" s="240" t="s">
        <v>320</v>
      </c>
      <c r="G227" s="238"/>
      <c r="H227" s="241">
        <v>3.3929999999999998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147</v>
      </c>
      <c r="AU227" s="247" t="s">
        <v>88</v>
      </c>
      <c r="AV227" s="14" t="s">
        <v>88</v>
      </c>
      <c r="AW227" s="14" t="s">
        <v>39</v>
      </c>
      <c r="AX227" s="14" t="s">
        <v>78</v>
      </c>
      <c r="AY227" s="247" t="s">
        <v>136</v>
      </c>
    </row>
    <row r="228" s="14" customFormat="1">
      <c r="A228" s="14"/>
      <c r="B228" s="237"/>
      <c r="C228" s="238"/>
      <c r="D228" s="228" t="s">
        <v>147</v>
      </c>
      <c r="E228" s="239" t="s">
        <v>32</v>
      </c>
      <c r="F228" s="240" t="s">
        <v>321</v>
      </c>
      <c r="G228" s="238"/>
      <c r="H228" s="241">
        <v>-2.2000000000000002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147</v>
      </c>
      <c r="AU228" s="247" t="s">
        <v>88</v>
      </c>
      <c r="AV228" s="14" t="s">
        <v>88</v>
      </c>
      <c r="AW228" s="14" t="s">
        <v>39</v>
      </c>
      <c r="AX228" s="14" t="s">
        <v>78</v>
      </c>
      <c r="AY228" s="247" t="s">
        <v>136</v>
      </c>
    </row>
    <row r="229" s="13" customFormat="1">
      <c r="A229" s="13"/>
      <c r="B229" s="226"/>
      <c r="C229" s="227"/>
      <c r="D229" s="228" t="s">
        <v>147</v>
      </c>
      <c r="E229" s="229" t="s">
        <v>32</v>
      </c>
      <c r="F229" s="230" t="s">
        <v>322</v>
      </c>
      <c r="G229" s="227"/>
      <c r="H229" s="229" t="s">
        <v>32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147</v>
      </c>
      <c r="AU229" s="236" t="s">
        <v>88</v>
      </c>
      <c r="AV229" s="13" t="s">
        <v>86</v>
      </c>
      <c r="AW229" s="13" t="s">
        <v>39</v>
      </c>
      <c r="AX229" s="13" t="s">
        <v>78</v>
      </c>
      <c r="AY229" s="236" t="s">
        <v>136</v>
      </c>
    </row>
    <row r="230" s="14" customFormat="1">
      <c r="A230" s="14"/>
      <c r="B230" s="237"/>
      <c r="C230" s="238"/>
      <c r="D230" s="228" t="s">
        <v>147</v>
      </c>
      <c r="E230" s="239" t="s">
        <v>32</v>
      </c>
      <c r="F230" s="240" t="s">
        <v>323</v>
      </c>
      <c r="G230" s="238"/>
      <c r="H230" s="241">
        <v>7.7999999999999998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147</v>
      </c>
      <c r="AU230" s="247" t="s">
        <v>88</v>
      </c>
      <c r="AV230" s="14" t="s">
        <v>88</v>
      </c>
      <c r="AW230" s="14" t="s">
        <v>39</v>
      </c>
      <c r="AX230" s="14" t="s">
        <v>78</v>
      </c>
      <c r="AY230" s="247" t="s">
        <v>136</v>
      </c>
    </row>
    <row r="231" s="13" customFormat="1">
      <c r="A231" s="13"/>
      <c r="B231" s="226"/>
      <c r="C231" s="227"/>
      <c r="D231" s="228" t="s">
        <v>147</v>
      </c>
      <c r="E231" s="229" t="s">
        <v>32</v>
      </c>
      <c r="F231" s="230" t="s">
        <v>324</v>
      </c>
      <c r="G231" s="227"/>
      <c r="H231" s="229" t="s">
        <v>32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147</v>
      </c>
      <c r="AU231" s="236" t="s">
        <v>88</v>
      </c>
      <c r="AV231" s="13" t="s">
        <v>86</v>
      </c>
      <c r="AW231" s="13" t="s">
        <v>39</v>
      </c>
      <c r="AX231" s="13" t="s">
        <v>78</v>
      </c>
      <c r="AY231" s="236" t="s">
        <v>136</v>
      </c>
    </row>
    <row r="232" s="14" customFormat="1">
      <c r="A232" s="14"/>
      <c r="B232" s="237"/>
      <c r="C232" s="238"/>
      <c r="D232" s="228" t="s">
        <v>147</v>
      </c>
      <c r="E232" s="239" t="s">
        <v>32</v>
      </c>
      <c r="F232" s="240" t="s">
        <v>325</v>
      </c>
      <c r="G232" s="238"/>
      <c r="H232" s="241">
        <v>17.434999999999999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147</v>
      </c>
      <c r="AU232" s="247" t="s">
        <v>88</v>
      </c>
      <c r="AV232" s="14" t="s">
        <v>88</v>
      </c>
      <c r="AW232" s="14" t="s">
        <v>39</v>
      </c>
      <c r="AX232" s="14" t="s">
        <v>78</v>
      </c>
      <c r="AY232" s="247" t="s">
        <v>136</v>
      </c>
    </row>
    <row r="233" s="13" customFormat="1">
      <c r="A233" s="13"/>
      <c r="B233" s="226"/>
      <c r="C233" s="227"/>
      <c r="D233" s="228" t="s">
        <v>147</v>
      </c>
      <c r="E233" s="229" t="s">
        <v>32</v>
      </c>
      <c r="F233" s="230" t="s">
        <v>326</v>
      </c>
      <c r="G233" s="227"/>
      <c r="H233" s="229" t="s">
        <v>32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147</v>
      </c>
      <c r="AU233" s="236" t="s">
        <v>88</v>
      </c>
      <c r="AV233" s="13" t="s">
        <v>86</v>
      </c>
      <c r="AW233" s="13" t="s">
        <v>39</v>
      </c>
      <c r="AX233" s="13" t="s">
        <v>78</v>
      </c>
      <c r="AY233" s="236" t="s">
        <v>136</v>
      </c>
    </row>
    <row r="234" s="14" customFormat="1">
      <c r="A234" s="14"/>
      <c r="B234" s="237"/>
      <c r="C234" s="238"/>
      <c r="D234" s="228" t="s">
        <v>147</v>
      </c>
      <c r="E234" s="239" t="s">
        <v>32</v>
      </c>
      <c r="F234" s="240" t="s">
        <v>327</v>
      </c>
      <c r="G234" s="238"/>
      <c r="H234" s="241">
        <v>3.3599999999999999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147</v>
      </c>
      <c r="AU234" s="247" t="s">
        <v>88</v>
      </c>
      <c r="AV234" s="14" t="s">
        <v>88</v>
      </c>
      <c r="AW234" s="14" t="s">
        <v>39</v>
      </c>
      <c r="AX234" s="14" t="s">
        <v>78</v>
      </c>
      <c r="AY234" s="247" t="s">
        <v>136</v>
      </c>
    </row>
    <row r="235" s="14" customFormat="1">
      <c r="A235" s="14"/>
      <c r="B235" s="237"/>
      <c r="C235" s="238"/>
      <c r="D235" s="228" t="s">
        <v>147</v>
      </c>
      <c r="E235" s="239" t="s">
        <v>32</v>
      </c>
      <c r="F235" s="240" t="s">
        <v>328</v>
      </c>
      <c r="G235" s="238"/>
      <c r="H235" s="241">
        <v>2.5600000000000001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147</v>
      </c>
      <c r="AU235" s="247" t="s">
        <v>88</v>
      </c>
      <c r="AV235" s="14" t="s">
        <v>88</v>
      </c>
      <c r="AW235" s="14" t="s">
        <v>39</v>
      </c>
      <c r="AX235" s="14" t="s">
        <v>78</v>
      </c>
      <c r="AY235" s="247" t="s">
        <v>136</v>
      </c>
    </row>
    <row r="236" s="13" customFormat="1">
      <c r="A236" s="13"/>
      <c r="B236" s="226"/>
      <c r="C236" s="227"/>
      <c r="D236" s="228" t="s">
        <v>147</v>
      </c>
      <c r="E236" s="229" t="s">
        <v>32</v>
      </c>
      <c r="F236" s="230" t="s">
        <v>329</v>
      </c>
      <c r="G236" s="227"/>
      <c r="H236" s="229" t="s">
        <v>32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147</v>
      </c>
      <c r="AU236" s="236" t="s">
        <v>88</v>
      </c>
      <c r="AV236" s="13" t="s">
        <v>86</v>
      </c>
      <c r="AW236" s="13" t="s">
        <v>39</v>
      </c>
      <c r="AX236" s="13" t="s">
        <v>78</v>
      </c>
      <c r="AY236" s="236" t="s">
        <v>136</v>
      </c>
    </row>
    <row r="237" s="14" customFormat="1">
      <c r="A237" s="14"/>
      <c r="B237" s="237"/>
      <c r="C237" s="238"/>
      <c r="D237" s="228" t="s">
        <v>147</v>
      </c>
      <c r="E237" s="239" t="s">
        <v>32</v>
      </c>
      <c r="F237" s="240" t="s">
        <v>330</v>
      </c>
      <c r="G237" s="238"/>
      <c r="H237" s="241">
        <v>25.399999999999999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147</v>
      </c>
      <c r="AU237" s="247" t="s">
        <v>88</v>
      </c>
      <c r="AV237" s="14" t="s">
        <v>88</v>
      </c>
      <c r="AW237" s="14" t="s">
        <v>39</v>
      </c>
      <c r="AX237" s="14" t="s">
        <v>78</v>
      </c>
      <c r="AY237" s="247" t="s">
        <v>136</v>
      </c>
    </row>
    <row r="238" s="14" customFormat="1">
      <c r="A238" s="14"/>
      <c r="B238" s="237"/>
      <c r="C238" s="238"/>
      <c r="D238" s="228" t="s">
        <v>147</v>
      </c>
      <c r="E238" s="239" t="s">
        <v>32</v>
      </c>
      <c r="F238" s="240" t="s">
        <v>321</v>
      </c>
      <c r="G238" s="238"/>
      <c r="H238" s="241">
        <v>-2.2000000000000002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147</v>
      </c>
      <c r="AU238" s="247" t="s">
        <v>88</v>
      </c>
      <c r="AV238" s="14" t="s">
        <v>88</v>
      </c>
      <c r="AW238" s="14" t="s">
        <v>39</v>
      </c>
      <c r="AX238" s="14" t="s">
        <v>78</v>
      </c>
      <c r="AY238" s="247" t="s">
        <v>136</v>
      </c>
    </row>
    <row r="239" s="13" customFormat="1">
      <c r="A239" s="13"/>
      <c r="B239" s="226"/>
      <c r="C239" s="227"/>
      <c r="D239" s="228" t="s">
        <v>147</v>
      </c>
      <c r="E239" s="229" t="s">
        <v>32</v>
      </c>
      <c r="F239" s="230" t="s">
        <v>331</v>
      </c>
      <c r="G239" s="227"/>
      <c r="H239" s="229" t="s">
        <v>32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147</v>
      </c>
      <c r="AU239" s="236" t="s">
        <v>88</v>
      </c>
      <c r="AV239" s="13" t="s">
        <v>86</v>
      </c>
      <c r="AW239" s="13" t="s">
        <v>39</v>
      </c>
      <c r="AX239" s="13" t="s">
        <v>78</v>
      </c>
      <c r="AY239" s="236" t="s">
        <v>136</v>
      </c>
    </row>
    <row r="240" s="14" customFormat="1">
      <c r="A240" s="14"/>
      <c r="B240" s="237"/>
      <c r="C240" s="238"/>
      <c r="D240" s="228" t="s">
        <v>147</v>
      </c>
      <c r="E240" s="239" t="s">
        <v>32</v>
      </c>
      <c r="F240" s="240" t="s">
        <v>332</v>
      </c>
      <c r="G240" s="238"/>
      <c r="H240" s="241">
        <v>47.880000000000003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147</v>
      </c>
      <c r="AU240" s="247" t="s">
        <v>88</v>
      </c>
      <c r="AV240" s="14" t="s">
        <v>88</v>
      </c>
      <c r="AW240" s="14" t="s">
        <v>39</v>
      </c>
      <c r="AX240" s="14" t="s">
        <v>78</v>
      </c>
      <c r="AY240" s="247" t="s">
        <v>136</v>
      </c>
    </row>
    <row r="241" s="13" customFormat="1">
      <c r="A241" s="13"/>
      <c r="B241" s="226"/>
      <c r="C241" s="227"/>
      <c r="D241" s="228" t="s">
        <v>147</v>
      </c>
      <c r="E241" s="229" t="s">
        <v>32</v>
      </c>
      <c r="F241" s="230" t="s">
        <v>333</v>
      </c>
      <c r="G241" s="227"/>
      <c r="H241" s="229" t="s">
        <v>32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147</v>
      </c>
      <c r="AU241" s="236" t="s">
        <v>88</v>
      </c>
      <c r="AV241" s="13" t="s">
        <v>86</v>
      </c>
      <c r="AW241" s="13" t="s">
        <v>39</v>
      </c>
      <c r="AX241" s="13" t="s">
        <v>78</v>
      </c>
      <c r="AY241" s="236" t="s">
        <v>136</v>
      </c>
    </row>
    <row r="242" s="14" customFormat="1">
      <c r="A242" s="14"/>
      <c r="B242" s="237"/>
      <c r="C242" s="238"/>
      <c r="D242" s="228" t="s">
        <v>147</v>
      </c>
      <c r="E242" s="239" t="s">
        <v>32</v>
      </c>
      <c r="F242" s="240" t="s">
        <v>334</v>
      </c>
      <c r="G242" s="238"/>
      <c r="H242" s="241">
        <v>10.08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147</v>
      </c>
      <c r="AU242" s="247" t="s">
        <v>88</v>
      </c>
      <c r="AV242" s="14" t="s">
        <v>88</v>
      </c>
      <c r="AW242" s="14" t="s">
        <v>39</v>
      </c>
      <c r="AX242" s="14" t="s">
        <v>78</v>
      </c>
      <c r="AY242" s="247" t="s">
        <v>136</v>
      </c>
    </row>
    <row r="243" s="14" customFormat="1">
      <c r="A243" s="14"/>
      <c r="B243" s="237"/>
      <c r="C243" s="238"/>
      <c r="D243" s="228" t="s">
        <v>147</v>
      </c>
      <c r="E243" s="239" t="s">
        <v>32</v>
      </c>
      <c r="F243" s="240" t="s">
        <v>335</v>
      </c>
      <c r="G243" s="238"/>
      <c r="H243" s="241">
        <v>7.6799999999999997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147</v>
      </c>
      <c r="AU243" s="247" t="s">
        <v>88</v>
      </c>
      <c r="AV243" s="14" t="s">
        <v>88</v>
      </c>
      <c r="AW243" s="14" t="s">
        <v>39</v>
      </c>
      <c r="AX243" s="14" t="s">
        <v>78</v>
      </c>
      <c r="AY243" s="247" t="s">
        <v>136</v>
      </c>
    </row>
    <row r="244" s="13" customFormat="1">
      <c r="A244" s="13"/>
      <c r="B244" s="226"/>
      <c r="C244" s="227"/>
      <c r="D244" s="228" t="s">
        <v>147</v>
      </c>
      <c r="E244" s="229" t="s">
        <v>32</v>
      </c>
      <c r="F244" s="230" t="s">
        <v>336</v>
      </c>
      <c r="G244" s="227"/>
      <c r="H244" s="229" t="s">
        <v>32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147</v>
      </c>
      <c r="AU244" s="236" t="s">
        <v>88</v>
      </c>
      <c r="AV244" s="13" t="s">
        <v>86</v>
      </c>
      <c r="AW244" s="13" t="s">
        <v>39</v>
      </c>
      <c r="AX244" s="13" t="s">
        <v>78</v>
      </c>
      <c r="AY244" s="236" t="s">
        <v>136</v>
      </c>
    </row>
    <row r="245" s="14" customFormat="1">
      <c r="A245" s="14"/>
      <c r="B245" s="237"/>
      <c r="C245" s="238"/>
      <c r="D245" s="228" t="s">
        <v>147</v>
      </c>
      <c r="E245" s="239" t="s">
        <v>32</v>
      </c>
      <c r="F245" s="240" t="s">
        <v>337</v>
      </c>
      <c r="G245" s="238"/>
      <c r="H245" s="241">
        <v>9.4199999999999999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147</v>
      </c>
      <c r="AU245" s="247" t="s">
        <v>88</v>
      </c>
      <c r="AV245" s="14" t="s">
        <v>88</v>
      </c>
      <c r="AW245" s="14" t="s">
        <v>39</v>
      </c>
      <c r="AX245" s="14" t="s">
        <v>78</v>
      </c>
      <c r="AY245" s="247" t="s">
        <v>136</v>
      </c>
    </row>
    <row r="246" s="13" customFormat="1">
      <c r="A246" s="13"/>
      <c r="B246" s="226"/>
      <c r="C246" s="227"/>
      <c r="D246" s="228" t="s">
        <v>147</v>
      </c>
      <c r="E246" s="229" t="s">
        <v>32</v>
      </c>
      <c r="F246" s="230" t="s">
        <v>322</v>
      </c>
      <c r="G246" s="227"/>
      <c r="H246" s="229" t="s">
        <v>32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147</v>
      </c>
      <c r="AU246" s="236" t="s">
        <v>88</v>
      </c>
      <c r="AV246" s="13" t="s">
        <v>86</v>
      </c>
      <c r="AW246" s="13" t="s">
        <v>39</v>
      </c>
      <c r="AX246" s="13" t="s">
        <v>78</v>
      </c>
      <c r="AY246" s="236" t="s">
        <v>136</v>
      </c>
    </row>
    <row r="247" s="14" customFormat="1">
      <c r="A247" s="14"/>
      <c r="B247" s="237"/>
      <c r="C247" s="238"/>
      <c r="D247" s="228" t="s">
        <v>147</v>
      </c>
      <c r="E247" s="239" t="s">
        <v>32</v>
      </c>
      <c r="F247" s="240" t="s">
        <v>338</v>
      </c>
      <c r="G247" s="238"/>
      <c r="H247" s="241">
        <v>28.260000000000002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147</v>
      </c>
      <c r="AU247" s="247" t="s">
        <v>88</v>
      </c>
      <c r="AV247" s="14" t="s">
        <v>88</v>
      </c>
      <c r="AW247" s="14" t="s">
        <v>39</v>
      </c>
      <c r="AX247" s="14" t="s">
        <v>78</v>
      </c>
      <c r="AY247" s="247" t="s">
        <v>136</v>
      </c>
    </row>
    <row r="248" s="14" customFormat="1">
      <c r="A248" s="14"/>
      <c r="B248" s="237"/>
      <c r="C248" s="238"/>
      <c r="D248" s="228" t="s">
        <v>147</v>
      </c>
      <c r="E248" s="239" t="s">
        <v>32</v>
      </c>
      <c r="F248" s="240" t="s">
        <v>339</v>
      </c>
      <c r="G248" s="238"/>
      <c r="H248" s="241">
        <v>-0.20000000000000001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147</v>
      </c>
      <c r="AU248" s="247" t="s">
        <v>88</v>
      </c>
      <c r="AV248" s="14" t="s">
        <v>88</v>
      </c>
      <c r="AW248" s="14" t="s">
        <v>39</v>
      </c>
      <c r="AX248" s="14" t="s">
        <v>78</v>
      </c>
      <c r="AY248" s="247" t="s">
        <v>136</v>
      </c>
    </row>
    <row r="249" s="15" customFormat="1">
      <c r="A249" s="15"/>
      <c r="B249" s="248"/>
      <c r="C249" s="249"/>
      <c r="D249" s="228" t="s">
        <v>147</v>
      </c>
      <c r="E249" s="250" t="s">
        <v>32</v>
      </c>
      <c r="F249" s="251" t="s">
        <v>152</v>
      </c>
      <c r="G249" s="249"/>
      <c r="H249" s="252">
        <v>212.04300000000001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8" t="s">
        <v>147</v>
      </c>
      <c r="AU249" s="258" t="s">
        <v>88</v>
      </c>
      <c r="AV249" s="15" t="s">
        <v>143</v>
      </c>
      <c r="AW249" s="15" t="s">
        <v>39</v>
      </c>
      <c r="AX249" s="15" t="s">
        <v>86</v>
      </c>
      <c r="AY249" s="258" t="s">
        <v>136</v>
      </c>
    </row>
    <row r="250" s="2" customFormat="1" ht="33" customHeight="1">
      <c r="A250" s="42"/>
      <c r="B250" s="43"/>
      <c r="C250" s="208" t="s">
        <v>340</v>
      </c>
      <c r="D250" s="208" t="s">
        <v>138</v>
      </c>
      <c r="E250" s="209" t="s">
        <v>341</v>
      </c>
      <c r="F250" s="210" t="s">
        <v>342</v>
      </c>
      <c r="G250" s="211" t="s">
        <v>141</v>
      </c>
      <c r="H250" s="212">
        <v>424.08600000000001</v>
      </c>
      <c r="I250" s="213"/>
      <c r="J250" s="214">
        <f>ROUND(I250*H250,2)</f>
        <v>0</v>
      </c>
      <c r="K250" s="210" t="s">
        <v>142</v>
      </c>
      <c r="L250" s="48"/>
      <c r="M250" s="215" t="s">
        <v>32</v>
      </c>
      <c r="N250" s="216" t="s">
        <v>49</v>
      </c>
      <c r="O250" s="88"/>
      <c r="P250" s="217">
        <f>O250*H250</f>
        <v>0</v>
      </c>
      <c r="Q250" s="217">
        <v>0.0060000000000000001</v>
      </c>
      <c r="R250" s="217">
        <f>Q250*H250</f>
        <v>2.5445160000000002</v>
      </c>
      <c r="S250" s="217">
        <v>0</v>
      </c>
      <c r="T250" s="218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19" t="s">
        <v>143</v>
      </c>
      <c r="AT250" s="219" t="s">
        <v>138</v>
      </c>
      <c r="AU250" s="219" t="s">
        <v>88</v>
      </c>
      <c r="AY250" s="20" t="s">
        <v>136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86</v>
      </c>
      <c r="BK250" s="220">
        <f>ROUND(I250*H250,2)</f>
        <v>0</v>
      </c>
      <c r="BL250" s="20" t="s">
        <v>143</v>
      </c>
      <c r="BM250" s="219" t="s">
        <v>343</v>
      </c>
    </row>
    <row r="251" s="2" customFormat="1">
      <c r="A251" s="42"/>
      <c r="B251" s="43"/>
      <c r="C251" s="44"/>
      <c r="D251" s="221" t="s">
        <v>145</v>
      </c>
      <c r="E251" s="44"/>
      <c r="F251" s="222" t="s">
        <v>344</v>
      </c>
      <c r="G251" s="44"/>
      <c r="H251" s="44"/>
      <c r="I251" s="223"/>
      <c r="J251" s="44"/>
      <c r="K251" s="44"/>
      <c r="L251" s="48"/>
      <c r="M251" s="224"/>
      <c r="N251" s="225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145</v>
      </c>
      <c r="AU251" s="20" t="s">
        <v>88</v>
      </c>
    </row>
    <row r="252" s="14" customFormat="1">
      <c r="A252" s="14"/>
      <c r="B252" s="237"/>
      <c r="C252" s="238"/>
      <c r="D252" s="228" t="s">
        <v>147</v>
      </c>
      <c r="E252" s="239" t="s">
        <v>32</v>
      </c>
      <c r="F252" s="240" t="s">
        <v>345</v>
      </c>
      <c r="G252" s="238"/>
      <c r="H252" s="241">
        <v>424.08600000000001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147</v>
      </c>
      <c r="AU252" s="247" t="s">
        <v>88</v>
      </c>
      <c r="AV252" s="14" t="s">
        <v>88</v>
      </c>
      <c r="AW252" s="14" t="s">
        <v>39</v>
      </c>
      <c r="AX252" s="14" t="s">
        <v>86</v>
      </c>
      <c r="AY252" s="247" t="s">
        <v>136</v>
      </c>
    </row>
    <row r="253" s="2" customFormat="1" ht="21.75" customHeight="1">
      <c r="A253" s="42"/>
      <c r="B253" s="43"/>
      <c r="C253" s="208" t="s">
        <v>346</v>
      </c>
      <c r="D253" s="208" t="s">
        <v>138</v>
      </c>
      <c r="E253" s="209" t="s">
        <v>347</v>
      </c>
      <c r="F253" s="210" t="s">
        <v>348</v>
      </c>
      <c r="G253" s="211" t="s">
        <v>141</v>
      </c>
      <c r="H253" s="212">
        <v>212.04300000000001</v>
      </c>
      <c r="I253" s="213"/>
      <c r="J253" s="214">
        <f>ROUND(I253*H253,2)</f>
        <v>0</v>
      </c>
      <c r="K253" s="210" t="s">
        <v>142</v>
      </c>
      <c r="L253" s="48"/>
      <c r="M253" s="215" t="s">
        <v>32</v>
      </c>
      <c r="N253" s="216" t="s">
        <v>49</v>
      </c>
      <c r="O253" s="88"/>
      <c r="P253" s="217">
        <f>O253*H253</f>
        <v>0</v>
      </c>
      <c r="Q253" s="217">
        <v>0.016199999999999999</v>
      </c>
      <c r="R253" s="217">
        <f>Q253*H253</f>
        <v>3.4350966000000001</v>
      </c>
      <c r="S253" s="217">
        <v>0</v>
      </c>
      <c r="T253" s="218">
        <f>S253*H253</f>
        <v>0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19" t="s">
        <v>143</v>
      </c>
      <c r="AT253" s="219" t="s">
        <v>138</v>
      </c>
      <c r="AU253" s="219" t="s">
        <v>88</v>
      </c>
      <c r="AY253" s="20" t="s">
        <v>136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86</v>
      </c>
      <c r="BK253" s="220">
        <f>ROUND(I253*H253,2)</f>
        <v>0</v>
      </c>
      <c r="BL253" s="20" t="s">
        <v>143</v>
      </c>
      <c r="BM253" s="219" t="s">
        <v>349</v>
      </c>
    </row>
    <row r="254" s="2" customFormat="1">
      <c r="A254" s="42"/>
      <c r="B254" s="43"/>
      <c r="C254" s="44"/>
      <c r="D254" s="221" t="s">
        <v>145</v>
      </c>
      <c r="E254" s="44"/>
      <c r="F254" s="222" t="s">
        <v>350</v>
      </c>
      <c r="G254" s="44"/>
      <c r="H254" s="44"/>
      <c r="I254" s="223"/>
      <c r="J254" s="44"/>
      <c r="K254" s="44"/>
      <c r="L254" s="48"/>
      <c r="M254" s="224"/>
      <c r="N254" s="225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0" t="s">
        <v>145</v>
      </c>
      <c r="AU254" s="20" t="s">
        <v>88</v>
      </c>
    </row>
    <row r="255" s="13" customFormat="1">
      <c r="A255" s="13"/>
      <c r="B255" s="226"/>
      <c r="C255" s="227"/>
      <c r="D255" s="228" t="s">
        <v>147</v>
      </c>
      <c r="E255" s="229" t="s">
        <v>32</v>
      </c>
      <c r="F255" s="230" t="s">
        <v>249</v>
      </c>
      <c r="G255" s="227"/>
      <c r="H255" s="229" t="s">
        <v>32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147</v>
      </c>
      <c r="AU255" s="236" t="s">
        <v>88</v>
      </c>
      <c r="AV255" s="13" t="s">
        <v>86</v>
      </c>
      <c r="AW255" s="13" t="s">
        <v>39</v>
      </c>
      <c r="AX255" s="13" t="s">
        <v>78</v>
      </c>
      <c r="AY255" s="236" t="s">
        <v>136</v>
      </c>
    </row>
    <row r="256" s="13" customFormat="1">
      <c r="A256" s="13"/>
      <c r="B256" s="226"/>
      <c r="C256" s="227"/>
      <c r="D256" s="228" t="s">
        <v>147</v>
      </c>
      <c r="E256" s="229" t="s">
        <v>32</v>
      </c>
      <c r="F256" s="230" t="s">
        <v>316</v>
      </c>
      <c r="G256" s="227"/>
      <c r="H256" s="229" t="s">
        <v>32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147</v>
      </c>
      <c r="AU256" s="236" t="s">
        <v>88</v>
      </c>
      <c r="AV256" s="13" t="s">
        <v>86</v>
      </c>
      <c r="AW256" s="13" t="s">
        <v>39</v>
      </c>
      <c r="AX256" s="13" t="s">
        <v>78</v>
      </c>
      <c r="AY256" s="236" t="s">
        <v>136</v>
      </c>
    </row>
    <row r="257" s="13" customFormat="1">
      <c r="A257" s="13"/>
      <c r="B257" s="226"/>
      <c r="C257" s="227"/>
      <c r="D257" s="228" t="s">
        <v>147</v>
      </c>
      <c r="E257" s="229" t="s">
        <v>32</v>
      </c>
      <c r="F257" s="230" t="s">
        <v>317</v>
      </c>
      <c r="G257" s="227"/>
      <c r="H257" s="229" t="s">
        <v>32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147</v>
      </c>
      <c r="AU257" s="236" t="s">
        <v>88</v>
      </c>
      <c r="AV257" s="13" t="s">
        <v>86</v>
      </c>
      <c r="AW257" s="13" t="s">
        <v>39</v>
      </c>
      <c r="AX257" s="13" t="s">
        <v>78</v>
      </c>
      <c r="AY257" s="236" t="s">
        <v>136</v>
      </c>
    </row>
    <row r="258" s="14" customFormat="1">
      <c r="A258" s="14"/>
      <c r="B258" s="237"/>
      <c r="C258" s="238"/>
      <c r="D258" s="228" t="s">
        <v>147</v>
      </c>
      <c r="E258" s="239" t="s">
        <v>32</v>
      </c>
      <c r="F258" s="240" t="s">
        <v>318</v>
      </c>
      <c r="G258" s="238"/>
      <c r="H258" s="241">
        <v>31.673999999999999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147</v>
      </c>
      <c r="AU258" s="247" t="s">
        <v>88</v>
      </c>
      <c r="AV258" s="14" t="s">
        <v>88</v>
      </c>
      <c r="AW258" s="14" t="s">
        <v>39</v>
      </c>
      <c r="AX258" s="14" t="s">
        <v>78</v>
      </c>
      <c r="AY258" s="247" t="s">
        <v>136</v>
      </c>
    </row>
    <row r="259" s="14" customFormat="1">
      <c r="A259" s="14"/>
      <c r="B259" s="237"/>
      <c r="C259" s="238"/>
      <c r="D259" s="228" t="s">
        <v>147</v>
      </c>
      <c r="E259" s="239" t="s">
        <v>32</v>
      </c>
      <c r="F259" s="240" t="s">
        <v>319</v>
      </c>
      <c r="G259" s="238"/>
      <c r="H259" s="241">
        <v>21.701000000000001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147</v>
      </c>
      <c r="AU259" s="247" t="s">
        <v>88</v>
      </c>
      <c r="AV259" s="14" t="s">
        <v>88</v>
      </c>
      <c r="AW259" s="14" t="s">
        <v>39</v>
      </c>
      <c r="AX259" s="14" t="s">
        <v>78</v>
      </c>
      <c r="AY259" s="247" t="s">
        <v>136</v>
      </c>
    </row>
    <row r="260" s="14" customFormat="1">
      <c r="A260" s="14"/>
      <c r="B260" s="237"/>
      <c r="C260" s="238"/>
      <c r="D260" s="228" t="s">
        <v>147</v>
      </c>
      <c r="E260" s="239" t="s">
        <v>32</v>
      </c>
      <c r="F260" s="240" t="s">
        <v>320</v>
      </c>
      <c r="G260" s="238"/>
      <c r="H260" s="241">
        <v>3.3929999999999998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147</v>
      </c>
      <c r="AU260" s="247" t="s">
        <v>88</v>
      </c>
      <c r="AV260" s="14" t="s">
        <v>88</v>
      </c>
      <c r="AW260" s="14" t="s">
        <v>39</v>
      </c>
      <c r="AX260" s="14" t="s">
        <v>78</v>
      </c>
      <c r="AY260" s="247" t="s">
        <v>136</v>
      </c>
    </row>
    <row r="261" s="14" customFormat="1">
      <c r="A261" s="14"/>
      <c r="B261" s="237"/>
      <c r="C261" s="238"/>
      <c r="D261" s="228" t="s">
        <v>147</v>
      </c>
      <c r="E261" s="239" t="s">
        <v>32</v>
      </c>
      <c r="F261" s="240" t="s">
        <v>321</v>
      </c>
      <c r="G261" s="238"/>
      <c r="H261" s="241">
        <v>-2.2000000000000002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147</v>
      </c>
      <c r="AU261" s="247" t="s">
        <v>88</v>
      </c>
      <c r="AV261" s="14" t="s">
        <v>88</v>
      </c>
      <c r="AW261" s="14" t="s">
        <v>39</v>
      </c>
      <c r="AX261" s="14" t="s">
        <v>78</v>
      </c>
      <c r="AY261" s="247" t="s">
        <v>136</v>
      </c>
    </row>
    <row r="262" s="13" customFormat="1">
      <c r="A262" s="13"/>
      <c r="B262" s="226"/>
      <c r="C262" s="227"/>
      <c r="D262" s="228" t="s">
        <v>147</v>
      </c>
      <c r="E262" s="229" t="s">
        <v>32</v>
      </c>
      <c r="F262" s="230" t="s">
        <v>322</v>
      </c>
      <c r="G262" s="227"/>
      <c r="H262" s="229" t="s">
        <v>32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147</v>
      </c>
      <c r="AU262" s="236" t="s">
        <v>88</v>
      </c>
      <c r="AV262" s="13" t="s">
        <v>86</v>
      </c>
      <c r="AW262" s="13" t="s">
        <v>39</v>
      </c>
      <c r="AX262" s="13" t="s">
        <v>78</v>
      </c>
      <c r="AY262" s="236" t="s">
        <v>136</v>
      </c>
    </row>
    <row r="263" s="14" customFormat="1">
      <c r="A263" s="14"/>
      <c r="B263" s="237"/>
      <c r="C263" s="238"/>
      <c r="D263" s="228" t="s">
        <v>147</v>
      </c>
      <c r="E263" s="239" t="s">
        <v>32</v>
      </c>
      <c r="F263" s="240" t="s">
        <v>323</v>
      </c>
      <c r="G263" s="238"/>
      <c r="H263" s="241">
        <v>7.7999999999999998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147</v>
      </c>
      <c r="AU263" s="247" t="s">
        <v>88</v>
      </c>
      <c r="AV263" s="14" t="s">
        <v>88</v>
      </c>
      <c r="AW263" s="14" t="s">
        <v>39</v>
      </c>
      <c r="AX263" s="14" t="s">
        <v>78</v>
      </c>
      <c r="AY263" s="247" t="s">
        <v>136</v>
      </c>
    </row>
    <row r="264" s="13" customFormat="1">
      <c r="A264" s="13"/>
      <c r="B264" s="226"/>
      <c r="C264" s="227"/>
      <c r="D264" s="228" t="s">
        <v>147</v>
      </c>
      <c r="E264" s="229" t="s">
        <v>32</v>
      </c>
      <c r="F264" s="230" t="s">
        <v>324</v>
      </c>
      <c r="G264" s="227"/>
      <c r="H264" s="229" t="s">
        <v>32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147</v>
      </c>
      <c r="AU264" s="236" t="s">
        <v>88</v>
      </c>
      <c r="AV264" s="13" t="s">
        <v>86</v>
      </c>
      <c r="AW264" s="13" t="s">
        <v>39</v>
      </c>
      <c r="AX264" s="13" t="s">
        <v>78</v>
      </c>
      <c r="AY264" s="236" t="s">
        <v>136</v>
      </c>
    </row>
    <row r="265" s="14" customFormat="1">
      <c r="A265" s="14"/>
      <c r="B265" s="237"/>
      <c r="C265" s="238"/>
      <c r="D265" s="228" t="s">
        <v>147</v>
      </c>
      <c r="E265" s="239" t="s">
        <v>32</v>
      </c>
      <c r="F265" s="240" t="s">
        <v>325</v>
      </c>
      <c r="G265" s="238"/>
      <c r="H265" s="241">
        <v>17.434999999999999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147</v>
      </c>
      <c r="AU265" s="247" t="s">
        <v>88</v>
      </c>
      <c r="AV265" s="14" t="s">
        <v>88</v>
      </c>
      <c r="AW265" s="14" t="s">
        <v>39</v>
      </c>
      <c r="AX265" s="14" t="s">
        <v>78</v>
      </c>
      <c r="AY265" s="247" t="s">
        <v>136</v>
      </c>
    </row>
    <row r="266" s="13" customFormat="1">
      <c r="A266" s="13"/>
      <c r="B266" s="226"/>
      <c r="C266" s="227"/>
      <c r="D266" s="228" t="s">
        <v>147</v>
      </c>
      <c r="E266" s="229" t="s">
        <v>32</v>
      </c>
      <c r="F266" s="230" t="s">
        <v>326</v>
      </c>
      <c r="G266" s="227"/>
      <c r="H266" s="229" t="s">
        <v>32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147</v>
      </c>
      <c r="AU266" s="236" t="s">
        <v>88</v>
      </c>
      <c r="AV266" s="13" t="s">
        <v>86</v>
      </c>
      <c r="AW266" s="13" t="s">
        <v>39</v>
      </c>
      <c r="AX266" s="13" t="s">
        <v>78</v>
      </c>
      <c r="AY266" s="236" t="s">
        <v>136</v>
      </c>
    </row>
    <row r="267" s="14" customFormat="1">
      <c r="A267" s="14"/>
      <c r="B267" s="237"/>
      <c r="C267" s="238"/>
      <c r="D267" s="228" t="s">
        <v>147</v>
      </c>
      <c r="E267" s="239" t="s">
        <v>32</v>
      </c>
      <c r="F267" s="240" t="s">
        <v>327</v>
      </c>
      <c r="G267" s="238"/>
      <c r="H267" s="241">
        <v>3.3599999999999999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147</v>
      </c>
      <c r="AU267" s="247" t="s">
        <v>88</v>
      </c>
      <c r="AV267" s="14" t="s">
        <v>88</v>
      </c>
      <c r="AW267" s="14" t="s">
        <v>39</v>
      </c>
      <c r="AX267" s="14" t="s">
        <v>78</v>
      </c>
      <c r="AY267" s="247" t="s">
        <v>136</v>
      </c>
    </row>
    <row r="268" s="14" customFormat="1">
      <c r="A268" s="14"/>
      <c r="B268" s="237"/>
      <c r="C268" s="238"/>
      <c r="D268" s="228" t="s">
        <v>147</v>
      </c>
      <c r="E268" s="239" t="s">
        <v>32</v>
      </c>
      <c r="F268" s="240" t="s">
        <v>328</v>
      </c>
      <c r="G268" s="238"/>
      <c r="H268" s="241">
        <v>2.5600000000000001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147</v>
      </c>
      <c r="AU268" s="247" t="s">
        <v>88</v>
      </c>
      <c r="AV268" s="14" t="s">
        <v>88</v>
      </c>
      <c r="AW268" s="14" t="s">
        <v>39</v>
      </c>
      <c r="AX268" s="14" t="s">
        <v>78</v>
      </c>
      <c r="AY268" s="247" t="s">
        <v>136</v>
      </c>
    </row>
    <row r="269" s="13" customFormat="1">
      <c r="A269" s="13"/>
      <c r="B269" s="226"/>
      <c r="C269" s="227"/>
      <c r="D269" s="228" t="s">
        <v>147</v>
      </c>
      <c r="E269" s="229" t="s">
        <v>32</v>
      </c>
      <c r="F269" s="230" t="s">
        <v>329</v>
      </c>
      <c r="G269" s="227"/>
      <c r="H269" s="229" t="s">
        <v>32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147</v>
      </c>
      <c r="AU269" s="236" t="s">
        <v>88</v>
      </c>
      <c r="AV269" s="13" t="s">
        <v>86</v>
      </c>
      <c r="AW269" s="13" t="s">
        <v>39</v>
      </c>
      <c r="AX269" s="13" t="s">
        <v>78</v>
      </c>
      <c r="AY269" s="236" t="s">
        <v>136</v>
      </c>
    </row>
    <row r="270" s="14" customFormat="1">
      <c r="A270" s="14"/>
      <c r="B270" s="237"/>
      <c r="C270" s="238"/>
      <c r="D270" s="228" t="s">
        <v>147</v>
      </c>
      <c r="E270" s="239" t="s">
        <v>32</v>
      </c>
      <c r="F270" s="240" t="s">
        <v>330</v>
      </c>
      <c r="G270" s="238"/>
      <c r="H270" s="241">
        <v>25.399999999999999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147</v>
      </c>
      <c r="AU270" s="247" t="s">
        <v>88</v>
      </c>
      <c r="AV270" s="14" t="s">
        <v>88</v>
      </c>
      <c r="AW270" s="14" t="s">
        <v>39</v>
      </c>
      <c r="AX270" s="14" t="s">
        <v>78</v>
      </c>
      <c r="AY270" s="247" t="s">
        <v>136</v>
      </c>
    </row>
    <row r="271" s="14" customFormat="1">
      <c r="A271" s="14"/>
      <c r="B271" s="237"/>
      <c r="C271" s="238"/>
      <c r="D271" s="228" t="s">
        <v>147</v>
      </c>
      <c r="E271" s="239" t="s">
        <v>32</v>
      </c>
      <c r="F271" s="240" t="s">
        <v>321</v>
      </c>
      <c r="G271" s="238"/>
      <c r="H271" s="241">
        <v>-2.2000000000000002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147</v>
      </c>
      <c r="AU271" s="247" t="s">
        <v>88</v>
      </c>
      <c r="AV271" s="14" t="s">
        <v>88</v>
      </c>
      <c r="AW271" s="14" t="s">
        <v>39</v>
      </c>
      <c r="AX271" s="14" t="s">
        <v>78</v>
      </c>
      <c r="AY271" s="247" t="s">
        <v>136</v>
      </c>
    </row>
    <row r="272" s="13" customFormat="1">
      <c r="A272" s="13"/>
      <c r="B272" s="226"/>
      <c r="C272" s="227"/>
      <c r="D272" s="228" t="s">
        <v>147</v>
      </c>
      <c r="E272" s="229" t="s">
        <v>32</v>
      </c>
      <c r="F272" s="230" t="s">
        <v>331</v>
      </c>
      <c r="G272" s="227"/>
      <c r="H272" s="229" t="s">
        <v>32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147</v>
      </c>
      <c r="AU272" s="236" t="s">
        <v>88</v>
      </c>
      <c r="AV272" s="13" t="s">
        <v>86</v>
      </c>
      <c r="AW272" s="13" t="s">
        <v>39</v>
      </c>
      <c r="AX272" s="13" t="s">
        <v>78</v>
      </c>
      <c r="AY272" s="236" t="s">
        <v>136</v>
      </c>
    </row>
    <row r="273" s="14" customFormat="1">
      <c r="A273" s="14"/>
      <c r="B273" s="237"/>
      <c r="C273" s="238"/>
      <c r="D273" s="228" t="s">
        <v>147</v>
      </c>
      <c r="E273" s="239" t="s">
        <v>32</v>
      </c>
      <c r="F273" s="240" t="s">
        <v>332</v>
      </c>
      <c r="G273" s="238"/>
      <c r="H273" s="241">
        <v>47.880000000000003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147</v>
      </c>
      <c r="AU273" s="247" t="s">
        <v>88</v>
      </c>
      <c r="AV273" s="14" t="s">
        <v>88</v>
      </c>
      <c r="AW273" s="14" t="s">
        <v>39</v>
      </c>
      <c r="AX273" s="14" t="s">
        <v>78</v>
      </c>
      <c r="AY273" s="247" t="s">
        <v>136</v>
      </c>
    </row>
    <row r="274" s="13" customFormat="1">
      <c r="A274" s="13"/>
      <c r="B274" s="226"/>
      <c r="C274" s="227"/>
      <c r="D274" s="228" t="s">
        <v>147</v>
      </c>
      <c r="E274" s="229" t="s">
        <v>32</v>
      </c>
      <c r="F274" s="230" t="s">
        <v>333</v>
      </c>
      <c r="G274" s="227"/>
      <c r="H274" s="229" t="s">
        <v>32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147</v>
      </c>
      <c r="AU274" s="236" t="s">
        <v>88</v>
      </c>
      <c r="AV274" s="13" t="s">
        <v>86</v>
      </c>
      <c r="AW274" s="13" t="s">
        <v>39</v>
      </c>
      <c r="AX274" s="13" t="s">
        <v>78</v>
      </c>
      <c r="AY274" s="236" t="s">
        <v>136</v>
      </c>
    </row>
    <row r="275" s="14" customFormat="1">
      <c r="A275" s="14"/>
      <c r="B275" s="237"/>
      <c r="C275" s="238"/>
      <c r="D275" s="228" t="s">
        <v>147</v>
      </c>
      <c r="E275" s="239" t="s">
        <v>32</v>
      </c>
      <c r="F275" s="240" t="s">
        <v>334</v>
      </c>
      <c r="G275" s="238"/>
      <c r="H275" s="241">
        <v>10.08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147</v>
      </c>
      <c r="AU275" s="247" t="s">
        <v>88</v>
      </c>
      <c r="AV275" s="14" t="s">
        <v>88</v>
      </c>
      <c r="AW275" s="14" t="s">
        <v>39</v>
      </c>
      <c r="AX275" s="14" t="s">
        <v>78</v>
      </c>
      <c r="AY275" s="247" t="s">
        <v>136</v>
      </c>
    </row>
    <row r="276" s="14" customFormat="1">
      <c r="A276" s="14"/>
      <c r="B276" s="237"/>
      <c r="C276" s="238"/>
      <c r="D276" s="228" t="s">
        <v>147</v>
      </c>
      <c r="E276" s="239" t="s">
        <v>32</v>
      </c>
      <c r="F276" s="240" t="s">
        <v>335</v>
      </c>
      <c r="G276" s="238"/>
      <c r="H276" s="241">
        <v>7.6799999999999997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147</v>
      </c>
      <c r="AU276" s="247" t="s">
        <v>88</v>
      </c>
      <c r="AV276" s="14" t="s">
        <v>88</v>
      </c>
      <c r="AW276" s="14" t="s">
        <v>39</v>
      </c>
      <c r="AX276" s="14" t="s">
        <v>78</v>
      </c>
      <c r="AY276" s="247" t="s">
        <v>136</v>
      </c>
    </row>
    <row r="277" s="13" customFormat="1">
      <c r="A277" s="13"/>
      <c r="B277" s="226"/>
      <c r="C277" s="227"/>
      <c r="D277" s="228" t="s">
        <v>147</v>
      </c>
      <c r="E277" s="229" t="s">
        <v>32</v>
      </c>
      <c r="F277" s="230" t="s">
        <v>336</v>
      </c>
      <c r="G277" s="227"/>
      <c r="H277" s="229" t="s">
        <v>32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147</v>
      </c>
      <c r="AU277" s="236" t="s">
        <v>88</v>
      </c>
      <c r="AV277" s="13" t="s">
        <v>86</v>
      </c>
      <c r="AW277" s="13" t="s">
        <v>39</v>
      </c>
      <c r="AX277" s="13" t="s">
        <v>78</v>
      </c>
      <c r="AY277" s="236" t="s">
        <v>136</v>
      </c>
    </row>
    <row r="278" s="14" customFormat="1">
      <c r="A278" s="14"/>
      <c r="B278" s="237"/>
      <c r="C278" s="238"/>
      <c r="D278" s="228" t="s">
        <v>147</v>
      </c>
      <c r="E278" s="239" t="s">
        <v>32</v>
      </c>
      <c r="F278" s="240" t="s">
        <v>337</v>
      </c>
      <c r="G278" s="238"/>
      <c r="H278" s="241">
        <v>9.4199999999999999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7" t="s">
        <v>147</v>
      </c>
      <c r="AU278" s="247" t="s">
        <v>88</v>
      </c>
      <c r="AV278" s="14" t="s">
        <v>88</v>
      </c>
      <c r="AW278" s="14" t="s">
        <v>39</v>
      </c>
      <c r="AX278" s="14" t="s">
        <v>78</v>
      </c>
      <c r="AY278" s="247" t="s">
        <v>136</v>
      </c>
    </row>
    <row r="279" s="13" customFormat="1">
      <c r="A279" s="13"/>
      <c r="B279" s="226"/>
      <c r="C279" s="227"/>
      <c r="D279" s="228" t="s">
        <v>147</v>
      </c>
      <c r="E279" s="229" t="s">
        <v>32</v>
      </c>
      <c r="F279" s="230" t="s">
        <v>322</v>
      </c>
      <c r="G279" s="227"/>
      <c r="H279" s="229" t="s">
        <v>32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147</v>
      </c>
      <c r="AU279" s="236" t="s">
        <v>88</v>
      </c>
      <c r="AV279" s="13" t="s">
        <v>86</v>
      </c>
      <c r="AW279" s="13" t="s">
        <v>39</v>
      </c>
      <c r="AX279" s="13" t="s">
        <v>78</v>
      </c>
      <c r="AY279" s="236" t="s">
        <v>136</v>
      </c>
    </row>
    <row r="280" s="14" customFormat="1">
      <c r="A280" s="14"/>
      <c r="B280" s="237"/>
      <c r="C280" s="238"/>
      <c r="D280" s="228" t="s">
        <v>147</v>
      </c>
      <c r="E280" s="239" t="s">
        <v>32</v>
      </c>
      <c r="F280" s="240" t="s">
        <v>338</v>
      </c>
      <c r="G280" s="238"/>
      <c r="H280" s="241">
        <v>28.260000000000002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147</v>
      </c>
      <c r="AU280" s="247" t="s">
        <v>88</v>
      </c>
      <c r="AV280" s="14" t="s">
        <v>88</v>
      </c>
      <c r="AW280" s="14" t="s">
        <v>39</v>
      </c>
      <c r="AX280" s="14" t="s">
        <v>78</v>
      </c>
      <c r="AY280" s="247" t="s">
        <v>136</v>
      </c>
    </row>
    <row r="281" s="14" customFormat="1">
      <c r="A281" s="14"/>
      <c r="B281" s="237"/>
      <c r="C281" s="238"/>
      <c r="D281" s="228" t="s">
        <v>147</v>
      </c>
      <c r="E281" s="239" t="s">
        <v>32</v>
      </c>
      <c r="F281" s="240" t="s">
        <v>339</v>
      </c>
      <c r="G281" s="238"/>
      <c r="H281" s="241">
        <v>-0.20000000000000001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147</v>
      </c>
      <c r="AU281" s="247" t="s">
        <v>88</v>
      </c>
      <c r="AV281" s="14" t="s">
        <v>88</v>
      </c>
      <c r="AW281" s="14" t="s">
        <v>39</v>
      </c>
      <c r="AX281" s="14" t="s">
        <v>78</v>
      </c>
      <c r="AY281" s="247" t="s">
        <v>136</v>
      </c>
    </row>
    <row r="282" s="15" customFormat="1">
      <c r="A282" s="15"/>
      <c r="B282" s="248"/>
      <c r="C282" s="249"/>
      <c r="D282" s="228" t="s">
        <v>147</v>
      </c>
      <c r="E282" s="250" t="s">
        <v>32</v>
      </c>
      <c r="F282" s="251" t="s">
        <v>152</v>
      </c>
      <c r="G282" s="249"/>
      <c r="H282" s="252">
        <v>212.04300000000001</v>
      </c>
      <c r="I282" s="253"/>
      <c r="J282" s="249"/>
      <c r="K282" s="249"/>
      <c r="L282" s="254"/>
      <c r="M282" s="255"/>
      <c r="N282" s="256"/>
      <c r="O282" s="256"/>
      <c r="P282" s="256"/>
      <c r="Q282" s="256"/>
      <c r="R282" s="256"/>
      <c r="S282" s="256"/>
      <c r="T282" s="25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8" t="s">
        <v>147</v>
      </c>
      <c r="AU282" s="258" t="s">
        <v>88</v>
      </c>
      <c r="AV282" s="15" t="s">
        <v>143</v>
      </c>
      <c r="AW282" s="15" t="s">
        <v>39</v>
      </c>
      <c r="AX282" s="15" t="s">
        <v>86</v>
      </c>
      <c r="AY282" s="258" t="s">
        <v>136</v>
      </c>
    </row>
    <row r="283" s="2" customFormat="1" ht="24.15" customHeight="1">
      <c r="A283" s="42"/>
      <c r="B283" s="43"/>
      <c r="C283" s="208" t="s">
        <v>351</v>
      </c>
      <c r="D283" s="208" t="s">
        <v>138</v>
      </c>
      <c r="E283" s="209" t="s">
        <v>352</v>
      </c>
      <c r="F283" s="210" t="s">
        <v>353</v>
      </c>
      <c r="G283" s="211" t="s">
        <v>141</v>
      </c>
      <c r="H283" s="212">
        <v>636.12900000000002</v>
      </c>
      <c r="I283" s="213"/>
      <c r="J283" s="214">
        <f>ROUND(I283*H283,2)</f>
        <v>0</v>
      </c>
      <c r="K283" s="210" t="s">
        <v>142</v>
      </c>
      <c r="L283" s="48"/>
      <c r="M283" s="215" t="s">
        <v>32</v>
      </c>
      <c r="N283" s="216" t="s">
        <v>49</v>
      </c>
      <c r="O283" s="88"/>
      <c r="P283" s="217">
        <f>O283*H283</f>
        <v>0</v>
      </c>
      <c r="Q283" s="217">
        <v>0.0054000000000000003</v>
      </c>
      <c r="R283" s="217">
        <f>Q283*H283</f>
        <v>3.4350966000000005</v>
      </c>
      <c r="S283" s="217">
        <v>0</v>
      </c>
      <c r="T283" s="218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19" t="s">
        <v>143</v>
      </c>
      <c r="AT283" s="219" t="s">
        <v>138</v>
      </c>
      <c r="AU283" s="219" t="s">
        <v>88</v>
      </c>
      <c r="AY283" s="20" t="s">
        <v>136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86</v>
      </c>
      <c r="BK283" s="220">
        <f>ROUND(I283*H283,2)</f>
        <v>0</v>
      </c>
      <c r="BL283" s="20" t="s">
        <v>143</v>
      </c>
      <c r="BM283" s="219" t="s">
        <v>354</v>
      </c>
    </row>
    <row r="284" s="2" customFormat="1">
      <c r="A284" s="42"/>
      <c r="B284" s="43"/>
      <c r="C284" s="44"/>
      <c r="D284" s="221" t="s">
        <v>145</v>
      </c>
      <c r="E284" s="44"/>
      <c r="F284" s="222" t="s">
        <v>355</v>
      </c>
      <c r="G284" s="44"/>
      <c r="H284" s="44"/>
      <c r="I284" s="223"/>
      <c r="J284" s="44"/>
      <c r="K284" s="44"/>
      <c r="L284" s="48"/>
      <c r="M284" s="224"/>
      <c r="N284" s="225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0" t="s">
        <v>145</v>
      </c>
      <c r="AU284" s="20" t="s">
        <v>88</v>
      </c>
    </row>
    <row r="285" s="14" customFormat="1">
      <c r="A285" s="14"/>
      <c r="B285" s="237"/>
      <c r="C285" s="238"/>
      <c r="D285" s="228" t="s">
        <v>147</v>
      </c>
      <c r="E285" s="239" t="s">
        <v>32</v>
      </c>
      <c r="F285" s="240" t="s">
        <v>356</v>
      </c>
      <c r="G285" s="238"/>
      <c r="H285" s="241">
        <v>636.12900000000002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147</v>
      </c>
      <c r="AU285" s="247" t="s">
        <v>88</v>
      </c>
      <c r="AV285" s="14" t="s">
        <v>88</v>
      </c>
      <c r="AW285" s="14" t="s">
        <v>39</v>
      </c>
      <c r="AX285" s="14" t="s">
        <v>86</v>
      </c>
      <c r="AY285" s="247" t="s">
        <v>136</v>
      </c>
    </row>
    <row r="286" s="2" customFormat="1" ht="16.5" customHeight="1">
      <c r="A286" s="42"/>
      <c r="B286" s="43"/>
      <c r="C286" s="208" t="s">
        <v>357</v>
      </c>
      <c r="D286" s="208" t="s">
        <v>138</v>
      </c>
      <c r="E286" s="209" t="s">
        <v>358</v>
      </c>
      <c r="F286" s="210" t="s">
        <v>359</v>
      </c>
      <c r="G286" s="211" t="s">
        <v>141</v>
      </c>
      <c r="H286" s="212">
        <v>4.9859999999999998</v>
      </c>
      <c r="I286" s="213"/>
      <c r="J286" s="214">
        <f>ROUND(I286*H286,2)</f>
        <v>0</v>
      </c>
      <c r="K286" s="210" t="s">
        <v>32</v>
      </c>
      <c r="L286" s="48"/>
      <c r="M286" s="215" t="s">
        <v>32</v>
      </c>
      <c r="N286" s="216" t="s">
        <v>49</v>
      </c>
      <c r="O286" s="88"/>
      <c r="P286" s="217">
        <f>O286*H286</f>
        <v>0</v>
      </c>
      <c r="Q286" s="217">
        <v>0.002</v>
      </c>
      <c r="R286" s="217">
        <f>Q286*H286</f>
        <v>0.009972</v>
      </c>
      <c r="S286" s="217">
        <v>0</v>
      </c>
      <c r="T286" s="218">
        <f>S286*H286</f>
        <v>0</v>
      </c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R286" s="219" t="s">
        <v>143</v>
      </c>
      <c r="AT286" s="219" t="s">
        <v>138</v>
      </c>
      <c r="AU286" s="219" t="s">
        <v>88</v>
      </c>
      <c r="AY286" s="20" t="s">
        <v>136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0" t="s">
        <v>86</v>
      </c>
      <c r="BK286" s="220">
        <f>ROUND(I286*H286,2)</f>
        <v>0</v>
      </c>
      <c r="BL286" s="20" t="s">
        <v>143</v>
      </c>
      <c r="BM286" s="219" t="s">
        <v>360</v>
      </c>
    </row>
    <row r="287" s="13" customFormat="1">
      <c r="A287" s="13"/>
      <c r="B287" s="226"/>
      <c r="C287" s="227"/>
      <c r="D287" s="228" t="s">
        <v>147</v>
      </c>
      <c r="E287" s="229" t="s">
        <v>32</v>
      </c>
      <c r="F287" s="230" t="s">
        <v>249</v>
      </c>
      <c r="G287" s="227"/>
      <c r="H287" s="229" t="s">
        <v>32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147</v>
      </c>
      <c r="AU287" s="236" t="s">
        <v>88</v>
      </c>
      <c r="AV287" s="13" t="s">
        <v>86</v>
      </c>
      <c r="AW287" s="13" t="s">
        <v>39</v>
      </c>
      <c r="AX287" s="13" t="s">
        <v>78</v>
      </c>
      <c r="AY287" s="236" t="s">
        <v>136</v>
      </c>
    </row>
    <row r="288" s="13" customFormat="1">
      <c r="A288" s="13"/>
      <c r="B288" s="226"/>
      <c r="C288" s="227"/>
      <c r="D288" s="228" t="s">
        <v>147</v>
      </c>
      <c r="E288" s="229" t="s">
        <v>32</v>
      </c>
      <c r="F288" s="230" t="s">
        <v>361</v>
      </c>
      <c r="G288" s="227"/>
      <c r="H288" s="229" t="s">
        <v>32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147</v>
      </c>
      <c r="AU288" s="236" t="s">
        <v>88</v>
      </c>
      <c r="AV288" s="13" t="s">
        <v>86</v>
      </c>
      <c r="AW288" s="13" t="s">
        <v>39</v>
      </c>
      <c r="AX288" s="13" t="s">
        <v>78</v>
      </c>
      <c r="AY288" s="236" t="s">
        <v>136</v>
      </c>
    </row>
    <row r="289" s="14" customFormat="1">
      <c r="A289" s="14"/>
      <c r="B289" s="237"/>
      <c r="C289" s="238"/>
      <c r="D289" s="228" t="s">
        <v>147</v>
      </c>
      <c r="E289" s="239" t="s">
        <v>32</v>
      </c>
      <c r="F289" s="240" t="s">
        <v>362</v>
      </c>
      <c r="G289" s="238"/>
      <c r="H289" s="241">
        <v>4.9859999999999998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147</v>
      </c>
      <c r="AU289" s="247" t="s">
        <v>88</v>
      </c>
      <c r="AV289" s="14" t="s">
        <v>88</v>
      </c>
      <c r="AW289" s="14" t="s">
        <v>39</v>
      </c>
      <c r="AX289" s="14" t="s">
        <v>86</v>
      </c>
      <c r="AY289" s="247" t="s">
        <v>136</v>
      </c>
    </row>
    <row r="290" s="2" customFormat="1" ht="21.75" customHeight="1">
      <c r="A290" s="42"/>
      <c r="B290" s="43"/>
      <c r="C290" s="208" t="s">
        <v>363</v>
      </c>
      <c r="D290" s="208" t="s">
        <v>138</v>
      </c>
      <c r="E290" s="209" t="s">
        <v>364</v>
      </c>
      <c r="F290" s="210" t="s">
        <v>365</v>
      </c>
      <c r="G290" s="211" t="s">
        <v>141</v>
      </c>
      <c r="H290" s="212">
        <v>13.609999999999999</v>
      </c>
      <c r="I290" s="213"/>
      <c r="J290" s="214">
        <f>ROUND(I290*H290,2)</f>
        <v>0</v>
      </c>
      <c r="K290" s="210" t="s">
        <v>142</v>
      </c>
      <c r="L290" s="48"/>
      <c r="M290" s="215" t="s">
        <v>32</v>
      </c>
      <c r="N290" s="216" t="s">
        <v>49</v>
      </c>
      <c r="O290" s="88"/>
      <c r="P290" s="217">
        <f>O290*H290</f>
        <v>0</v>
      </c>
      <c r="Q290" s="217">
        <v>9.0000000000000006E-05</v>
      </c>
      <c r="R290" s="217">
        <f>Q290*H290</f>
        <v>0.0012249000000000001</v>
      </c>
      <c r="S290" s="217">
        <v>6.0000000000000002E-05</v>
      </c>
      <c r="T290" s="218">
        <f>S290*H290</f>
        <v>0.00081660000000000001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19" t="s">
        <v>143</v>
      </c>
      <c r="AT290" s="219" t="s">
        <v>138</v>
      </c>
      <c r="AU290" s="219" t="s">
        <v>88</v>
      </c>
      <c r="AY290" s="20" t="s">
        <v>136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86</v>
      </c>
      <c r="BK290" s="220">
        <f>ROUND(I290*H290,2)</f>
        <v>0</v>
      </c>
      <c r="BL290" s="20" t="s">
        <v>143</v>
      </c>
      <c r="BM290" s="219" t="s">
        <v>366</v>
      </c>
    </row>
    <row r="291" s="2" customFormat="1">
      <c r="A291" s="42"/>
      <c r="B291" s="43"/>
      <c r="C291" s="44"/>
      <c r="D291" s="221" t="s">
        <v>145</v>
      </c>
      <c r="E291" s="44"/>
      <c r="F291" s="222" t="s">
        <v>367</v>
      </c>
      <c r="G291" s="44"/>
      <c r="H291" s="44"/>
      <c r="I291" s="223"/>
      <c r="J291" s="44"/>
      <c r="K291" s="44"/>
      <c r="L291" s="48"/>
      <c r="M291" s="224"/>
      <c r="N291" s="225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0" t="s">
        <v>145</v>
      </c>
      <c r="AU291" s="20" t="s">
        <v>88</v>
      </c>
    </row>
    <row r="292" s="13" customFormat="1">
      <c r="A292" s="13"/>
      <c r="B292" s="226"/>
      <c r="C292" s="227"/>
      <c r="D292" s="228" t="s">
        <v>147</v>
      </c>
      <c r="E292" s="229" t="s">
        <v>32</v>
      </c>
      <c r="F292" s="230" t="s">
        <v>368</v>
      </c>
      <c r="G292" s="227"/>
      <c r="H292" s="229" t="s">
        <v>32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147</v>
      </c>
      <c r="AU292" s="236" t="s">
        <v>88</v>
      </c>
      <c r="AV292" s="13" t="s">
        <v>86</v>
      </c>
      <c r="AW292" s="13" t="s">
        <v>39</v>
      </c>
      <c r="AX292" s="13" t="s">
        <v>78</v>
      </c>
      <c r="AY292" s="236" t="s">
        <v>136</v>
      </c>
    </row>
    <row r="293" s="14" customFormat="1">
      <c r="A293" s="14"/>
      <c r="B293" s="237"/>
      <c r="C293" s="238"/>
      <c r="D293" s="228" t="s">
        <v>147</v>
      </c>
      <c r="E293" s="239" t="s">
        <v>32</v>
      </c>
      <c r="F293" s="240" t="s">
        <v>369</v>
      </c>
      <c r="G293" s="238"/>
      <c r="H293" s="241">
        <v>5.1200000000000001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147</v>
      </c>
      <c r="AU293" s="247" t="s">
        <v>88</v>
      </c>
      <c r="AV293" s="14" t="s">
        <v>88</v>
      </c>
      <c r="AW293" s="14" t="s">
        <v>39</v>
      </c>
      <c r="AX293" s="14" t="s">
        <v>78</v>
      </c>
      <c r="AY293" s="247" t="s">
        <v>136</v>
      </c>
    </row>
    <row r="294" s="13" customFormat="1">
      <c r="A294" s="13"/>
      <c r="B294" s="226"/>
      <c r="C294" s="227"/>
      <c r="D294" s="228" t="s">
        <v>147</v>
      </c>
      <c r="E294" s="229" t="s">
        <v>32</v>
      </c>
      <c r="F294" s="230" t="s">
        <v>370</v>
      </c>
      <c r="G294" s="227"/>
      <c r="H294" s="229" t="s">
        <v>32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147</v>
      </c>
      <c r="AU294" s="236" t="s">
        <v>88</v>
      </c>
      <c r="AV294" s="13" t="s">
        <v>86</v>
      </c>
      <c r="AW294" s="13" t="s">
        <v>39</v>
      </c>
      <c r="AX294" s="13" t="s">
        <v>78</v>
      </c>
      <c r="AY294" s="236" t="s">
        <v>136</v>
      </c>
    </row>
    <row r="295" s="14" customFormat="1">
      <c r="A295" s="14"/>
      <c r="B295" s="237"/>
      <c r="C295" s="238"/>
      <c r="D295" s="228" t="s">
        <v>147</v>
      </c>
      <c r="E295" s="239" t="s">
        <v>32</v>
      </c>
      <c r="F295" s="240" t="s">
        <v>371</v>
      </c>
      <c r="G295" s="238"/>
      <c r="H295" s="241">
        <v>2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147</v>
      </c>
      <c r="AU295" s="247" t="s">
        <v>88</v>
      </c>
      <c r="AV295" s="14" t="s">
        <v>88</v>
      </c>
      <c r="AW295" s="14" t="s">
        <v>39</v>
      </c>
      <c r="AX295" s="14" t="s">
        <v>78</v>
      </c>
      <c r="AY295" s="247" t="s">
        <v>136</v>
      </c>
    </row>
    <row r="296" s="13" customFormat="1">
      <c r="A296" s="13"/>
      <c r="B296" s="226"/>
      <c r="C296" s="227"/>
      <c r="D296" s="228" t="s">
        <v>147</v>
      </c>
      <c r="E296" s="229" t="s">
        <v>32</v>
      </c>
      <c r="F296" s="230" t="s">
        <v>372</v>
      </c>
      <c r="G296" s="227"/>
      <c r="H296" s="229" t="s">
        <v>32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147</v>
      </c>
      <c r="AU296" s="236" t="s">
        <v>88</v>
      </c>
      <c r="AV296" s="13" t="s">
        <v>86</v>
      </c>
      <c r="AW296" s="13" t="s">
        <v>39</v>
      </c>
      <c r="AX296" s="13" t="s">
        <v>78</v>
      </c>
      <c r="AY296" s="236" t="s">
        <v>136</v>
      </c>
    </row>
    <row r="297" s="14" customFormat="1">
      <c r="A297" s="14"/>
      <c r="B297" s="237"/>
      <c r="C297" s="238"/>
      <c r="D297" s="228" t="s">
        <v>147</v>
      </c>
      <c r="E297" s="239" t="s">
        <v>32</v>
      </c>
      <c r="F297" s="240" t="s">
        <v>373</v>
      </c>
      <c r="G297" s="238"/>
      <c r="H297" s="241">
        <v>4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147</v>
      </c>
      <c r="AU297" s="247" t="s">
        <v>88</v>
      </c>
      <c r="AV297" s="14" t="s">
        <v>88</v>
      </c>
      <c r="AW297" s="14" t="s">
        <v>39</v>
      </c>
      <c r="AX297" s="14" t="s">
        <v>78</v>
      </c>
      <c r="AY297" s="247" t="s">
        <v>136</v>
      </c>
    </row>
    <row r="298" s="13" customFormat="1">
      <c r="A298" s="13"/>
      <c r="B298" s="226"/>
      <c r="C298" s="227"/>
      <c r="D298" s="228" t="s">
        <v>147</v>
      </c>
      <c r="E298" s="229" t="s">
        <v>32</v>
      </c>
      <c r="F298" s="230" t="s">
        <v>374</v>
      </c>
      <c r="G298" s="227"/>
      <c r="H298" s="229" t="s">
        <v>32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147</v>
      </c>
      <c r="AU298" s="236" t="s">
        <v>88</v>
      </c>
      <c r="AV298" s="13" t="s">
        <v>86</v>
      </c>
      <c r="AW298" s="13" t="s">
        <v>39</v>
      </c>
      <c r="AX298" s="13" t="s">
        <v>78</v>
      </c>
      <c r="AY298" s="236" t="s">
        <v>136</v>
      </c>
    </row>
    <row r="299" s="14" customFormat="1">
      <c r="A299" s="14"/>
      <c r="B299" s="237"/>
      <c r="C299" s="238"/>
      <c r="D299" s="228" t="s">
        <v>147</v>
      </c>
      <c r="E299" s="239" t="s">
        <v>32</v>
      </c>
      <c r="F299" s="240" t="s">
        <v>371</v>
      </c>
      <c r="G299" s="238"/>
      <c r="H299" s="241">
        <v>2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147</v>
      </c>
      <c r="AU299" s="247" t="s">
        <v>88</v>
      </c>
      <c r="AV299" s="14" t="s">
        <v>88</v>
      </c>
      <c r="AW299" s="14" t="s">
        <v>39</v>
      </c>
      <c r="AX299" s="14" t="s">
        <v>78</v>
      </c>
      <c r="AY299" s="247" t="s">
        <v>136</v>
      </c>
    </row>
    <row r="300" s="13" customFormat="1">
      <c r="A300" s="13"/>
      <c r="B300" s="226"/>
      <c r="C300" s="227"/>
      <c r="D300" s="228" t="s">
        <v>147</v>
      </c>
      <c r="E300" s="229" t="s">
        <v>32</v>
      </c>
      <c r="F300" s="230" t="s">
        <v>375</v>
      </c>
      <c r="G300" s="227"/>
      <c r="H300" s="229" t="s">
        <v>32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147</v>
      </c>
      <c r="AU300" s="236" t="s">
        <v>88</v>
      </c>
      <c r="AV300" s="13" t="s">
        <v>86</v>
      </c>
      <c r="AW300" s="13" t="s">
        <v>39</v>
      </c>
      <c r="AX300" s="13" t="s">
        <v>78</v>
      </c>
      <c r="AY300" s="236" t="s">
        <v>136</v>
      </c>
    </row>
    <row r="301" s="14" customFormat="1">
      <c r="A301" s="14"/>
      <c r="B301" s="237"/>
      <c r="C301" s="238"/>
      <c r="D301" s="228" t="s">
        <v>147</v>
      </c>
      <c r="E301" s="239" t="s">
        <v>32</v>
      </c>
      <c r="F301" s="240" t="s">
        <v>376</v>
      </c>
      <c r="G301" s="238"/>
      <c r="H301" s="241">
        <v>0.48999999999999999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147</v>
      </c>
      <c r="AU301" s="247" t="s">
        <v>88</v>
      </c>
      <c r="AV301" s="14" t="s">
        <v>88</v>
      </c>
      <c r="AW301" s="14" t="s">
        <v>39</v>
      </c>
      <c r="AX301" s="14" t="s">
        <v>78</v>
      </c>
      <c r="AY301" s="247" t="s">
        <v>136</v>
      </c>
    </row>
    <row r="302" s="15" customFormat="1">
      <c r="A302" s="15"/>
      <c r="B302" s="248"/>
      <c r="C302" s="249"/>
      <c r="D302" s="228" t="s">
        <v>147</v>
      </c>
      <c r="E302" s="250" t="s">
        <v>32</v>
      </c>
      <c r="F302" s="251" t="s">
        <v>152</v>
      </c>
      <c r="G302" s="249"/>
      <c r="H302" s="252">
        <v>13.610000000000001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8" t="s">
        <v>147</v>
      </c>
      <c r="AU302" s="258" t="s">
        <v>88</v>
      </c>
      <c r="AV302" s="15" t="s">
        <v>143</v>
      </c>
      <c r="AW302" s="15" t="s">
        <v>39</v>
      </c>
      <c r="AX302" s="15" t="s">
        <v>86</v>
      </c>
      <c r="AY302" s="258" t="s">
        <v>136</v>
      </c>
    </row>
    <row r="303" s="2" customFormat="1" ht="16.5" customHeight="1">
      <c r="A303" s="42"/>
      <c r="B303" s="43"/>
      <c r="C303" s="208" t="s">
        <v>377</v>
      </c>
      <c r="D303" s="208" t="s">
        <v>138</v>
      </c>
      <c r="E303" s="209" t="s">
        <v>378</v>
      </c>
      <c r="F303" s="210" t="s">
        <v>379</v>
      </c>
      <c r="G303" s="211" t="s">
        <v>141</v>
      </c>
      <c r="H303" s="212">
        <v>104.377</v>
      </c>
      <c r="I303" s="213"/>
      <c r="J303" s="214">
        <f>ROUND(I303*H303,2)</f>
        <v>0</v>
      </c>
      <c r="K303" s="210" t="s">
        <v>32</v>
      </c>
      <c r="L303" s="48"/>
      <c r="M303" s="215" t="s">
        <v>32</v>
      </c>
      <c r="N303" s="216" t="s">
        <v>49</v>
      </c>
      <c r="O303" s="88"/>
      <c r="P303" s="217">
        <f>O303*H303</f>
        <v>0</v>
      </c>
      <c r="Q303" s="217">
        <v>0.044999999999999998</v>
      </c>
      <c r="R303" s="217">
        <f>Q303*H303</f>
        <v>4.6969649999999996</v>
      </c>
      <c r="S303" s="217">
        <v>0</v>
      </c>
      <c r="T303" s="218">
        <f>S303*H303</f>
        <v>0</v>
      </c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R303" s="219" t="s">
        <v>143</v>
      </c>
      <c r="AT303" s="219" t="s">
        <v>138</v>
      </c>
      <c r="AU303" s="219" t="s">
        <v>88</v>
      </c>
      <c r="AY303" s="20" t="s">
        <v>136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86</v>
      </c>
      <c r="BK303" s="220">
        <f>ROUND(I303*H303,2)</f>
        <v>0</v>
      </c>
      <c r="BL303" s="20" t="s">
        <v>143</v>
      </c>
      <c r="BM303" s="219" t="s">
        <v>380</v>
      </c>
    </row>
    <row r="304" s="13" customFormat="1">
      <c r="A304" s="13"/>
      <c r="B304" s="226"/>
      <c r="C304" s="227"/>
      <c r="D304" s="228" t="s">
        <v>147</v>
      </c>
      <c r="E304" s="229" t="s">
        <v>32</v>
      </c>
      <c r="F304" s="230" t="s">
        <v>249</v>
      </c>
      <c r="G304" s="227"/>
      <c r="H304" s="229" t="s">
        <v>32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147</v>
      </c>
      <c r="AU304" s="236" t="s">
        <v>88</v>
      </c>
      <c r="AV304" s="13" t="s">
        <v>86</v>
      </c>
      <c r="AW304" s="13" t="s">
        <v>39</v>
      </c>
      <c r="AX304" s="13" t="s">
        <v>78</v>
      </c>
      <c r="AY304" s="236" t="s">
        <v>136</v>
      </c>
    </row>
    <row r="305" s="13" customFormat="1">
      <c r="A305" s="13"/>
      <c r="B305" s="226"/>
      <c r="C305" s="227"/>
      <c r="D305" s="228" t="s">
        <v>147</v>
      </c>
      <c r="E305" s="229" t="s">
        <v>32</v>
      </c>
      <c r="F305" s="230" t="s">
        <v>381</v>
      </c>
      <c r="G305" s="227"/>
      <c r="H305" s="229" t="s">
        <v>32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147</v>
      </c>
      <c r="AU305" s="236" t="s">
        <v>88</v>
      </c>
      <c r="AV305" s="13" t="s">
        <v>86</v>
      </c>
      <c r="AW305" s="13" t="s">
        <v>39</v>
      </c>
      <c r="AX305" s="13" t="s">
        <v>78</v>
      </c>
      <c r="AY305" s="236" t="s">
        <v>136</v>
      </c>
    </row>
    <row r="306" s="13" customFormat="1">
      <c r="A306" s="13"/>
      <c r="B306" s="226"/>
      <c r="C306" s="227"/>
      <c r="D306" s="228" t="s">
        <v>147</v>
      </c>
      <c r="E306" s="229" t="s">
        <v>32</v>
      </c>
      <c r="F306" s="230" t="s">
        <v>382</v>
      </c>
      <c r="G306" s="227"/>
      <c r="H306" s="229" t="s">
        <v>32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147</v>
      </c>
      <c r="AU306" s="236" t="s">
        <v>88</v>
      </c>
      <c r="AV306" s="13" t="s">
        <v>86</v>
      </c>
      <c r="AW306" s="13" t="s">
        <v>39</v>
      </c>
      <c r="AX306" s="13" t="s">
        <v>78</v>
      </c>
      <c r="AY306" s="236" t="s">
        <v>136</v>
      </c>
    </row>
    <row r="307" s="14" customFormat="1">
      <c r="A307" s="14"/>
      <c r="B307" s="237"/>
      <c r="C307" s="238"/>
      <c r="D307" s="228" t="s">
        <v>147</v>
      </c>
      <c r="E307" s="239" t="s">
        <v>32</v>
      </c>
      <c r="F307" s="240" t="s">
        <v>383</v>
      </c>
      <c r="G307" s="238"/>
      <c r="H307" s="241">
        <v>78.528999999999996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147</v>
      </c>
      <c r="AU307" s="247" t="s">
        <v>88</v>
      </c>
      <c r="AV307" s="14" t="s">
        <v>88</v>
      </c>
      <c r="AW307" s="14" t="s">
        <v>39</v>
      </c>
      <c r="AX307" s="14" t="s">
        <v>78</v>
      </c>
      <c r="AY307" s="247" t="s">
        <v>136</v>
      </c>
    </row>
    <row r="308" s="14" customFormat="1">
      <c r="A308" s="14"/>
      <c r="B308" s="237"/>
      <c r="C308" s="238"/>
      <c r="D308" s="228" t="s">
        <v>147</v>
      </c>
      <c r="E308" s="239" t="s">
        <v>32</v>
      </c>
      <c r="F308" s="240" t="s">
        <v>384</v>
      </c>
      <c r="G308" s="238"/>
      <c r="H308" s="241">
        <v>1.8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147</v>
      </c>
      <c r="AU308" s="247" t="s">
        <v>88</v>
      </c>
      <c r="AV308" s="14" t="s">
        <v>88</v>
      </c>
      <c r="AW308" s="14" t="s">
        <v>39</v>
      </c>
      <c r="AX308" s="14" t="s">
        <v>78</v>
      </c>
      <c r="AY308" s="247" t="s">
        <v>136</v>
      </c>
    </row>
    <row r="309" s="13" customFormat="1">
      <c r="A309" s="13"/>
      <c r="B309" s="226"/>
      <c r="C309" s="227"/>
      <c r="D309" s="228" t="s">
        <v>147</v>
      </c>
      <c r="E309" s="229" t="s">
        <v>32</v>
      </c>
      <c r="F309" s="230" t="s">
        <v>385</v>
      </c>
      <c r="G309" s="227"/>
      <c r="H309" s="229" t="s">
        <v>32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147</v>
      </c>
      <c r="AU309" s="236" t="s">
        <v>88</v>
      </c>
      <c r="AV309" s="13" t="s">
        <v>86</v>
      </c>
      <c r="AW309" s="13" t="s">
        <v>39</v>
      </c>
      <c r="AX309" s="13" t="s">
        <v>78</v>
      </c>
      <c r="AY309" s="236" t="s">
        <v>136</v>
      </c>
    </row>
    <row r="310" s="14" customFormat="1">
      <c r="A310" s="14"/>
      <c r="B310" s="237"/>
      <c r="C310" s="238"/>
      <c r="D310" s="228" t="s">
        <v>147</v>
      </c>
      <c r="E310" s="239" t="s">
        <v>32</v>
      </c>
      <c r="F310" s="240" t="s">
        <v>386</v>
      </c>
      <c r="G310" s="238"/>
      <c r="H310" s="241">
        <v>24.047999999999998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147</v>
      </c>
      <c r="AU310" s="247" t="s">
        <v>88</v>
      </c>
      <c r="AV310" s="14" t="s">
        <v>88</v>
      </c>
      <c r="AW310" s="14" t="s">
        <v>39</v>
      </c>
      <c r="AX310" s="14" t="s">
        <v>78</v>
      </c>
      <c r="AY310" s="247" t="s">
        <v>136</v>
      </c>
    </row>
    <row r="311" s="15" customFormat="1">
      <c r="A311" s="15"/>
      <c r="B311" s="248"/>
      <c r="C311" s="249"/>
      <c r="D311" s="228" t="s">
        <v>147</v>
      </c>
      <c r="E311" s="250" t="s">
        <v>32</v>
      </c>
      <c r="F311" s="251" t="s">
        <v>152</v>
      </c>
      <c r="G311" s="249"/>
      <c r="H311" s="252">
        <v>104.377</v>
      </c>
      <c r="I311" s="253"/>
      <c r="J311" s="249"/>
      <c r="K311" s="249"/>
      <c r="L311" s="254"/>
      <c r="M311" s="255"/>
      <c r="N311" s="256"/>
      <c r="O311" s="256"/>
      <c r="P311" s="256"/>
      <c r="Q311" s="256"/>
      <c r="R311" s="256"/>
      <c r="S311" s="256"/>
      <c r="T311" s="257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8" t="s">
        <v>147</v>
      </c>
      <c r="AU311" s="258" t="s">
        <v>88</v>
      </c>
      <c r="AV311" s="15" t="s">
        <v>143</v>
      </c>
      <c r="AW311" s="15" t="s">
        <v>39</v>
      </c>
      <c r="AX311" s="15" t="s">
        <v>86</v>
      </c>
      <c r="AY311" s="258" t="s">
        <v>136</v>
      </c>
    </row>
    <row r="312" s="2" customFormat="1" ht="16.5" customHeight="1">
      <c r="A312" s="42"/>
      <c r="B312" s="43"/>
      <c r="C312" s="208" t="s">
        <v>387</v>
      </c>
      <c r="D312" s="208" t="s">
        <v>138</v>
      </c>
      <c r="E312" s="209" t="s">
        <v>388</v>
      </c>
      <c r="F312" s="210" t="s">
        <v>389</v>
      </c>
      <c r="G312" s="211" t="s">
        <v>141</v>
      </c>
      <c r="H312" s="212">
        <v>105</v>
      </c>
      <c r="I312" s="213"/>
      <c r="J312" s="214">
        <f>ROUND(I312*H312,2)</f>
        <v>0</v>
      </c>
      <c r="K312" s="210" t="s">
        <v>32</v>
      </c>
      <c r="L312" s="48"/>
      <c r="M312" s="215" t="s">
        <v>32</v>
      </c>
      <c r="N312" s="216" t="s">
        <v>49</v>
      </c>
      <c r="O312" s="88"/>
      <c r="P312" s="217">
        <f>O312*H312</f>
        <v>0</v>
      </c>
      <c r="Q312" s="217">
        <v>0</v>
      </c>
      <c r="R312" s="217">
        <f>Q312*H312</f>
        <v>0</v>
      </c>
      <c r="S312" s="217">
        <v>0</v>
      </c>
      <c r="T312" s="218">
        <f>S312*H312</f>
        <v>0</v>
      </c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R312" s="219" t="s">
        <v>143</v>
      </c>
      <c r="AT312" s="219" t="s">
        <v>138</v>
      </c>
      <c r="AU312" s="219" t="s">
        <v>88</v>
      </c>
      <c r="AY312" s="20" t="s">
        <v>136</v>
      </c>
      <c r="BE312" s="220">
        <f>IF(N312="základní",J312,0)</f>
        <v>0</v>
      </c>
      <c r="BF312" s="220">
        <f>IF(N312="snížená",J312,0)</f>
        <v>0</v>
      </c>
      <c r="BG312" s="220">
        <f>IF(N312="zákl. přenesená",J312,0)</f>
        <v>0</v>
      </c>
      <c r="BH312" s="220">
        <f>IF(N312="sníž. přenesená",J312,0)</f>
        <v>0</v>
      </c>
      <c r="BI312" s="220">
        <f>IF(N312="nulová",J312,0)</f>
        <v>0</v>
      </c>
      <c r="BJ312" s="20" t="s">
        <v>86</v>
      </c>
      <c r="BK312" s="220">
        <f>ROUND(I312*H312,2)</f>
        <v>0</v>
      </c>
      <c r="BL312" s="20" t="s">
        <v>143</v>
      </c>
      <c r="BM312" s="219" t="s">
        <v>390</v>
      </c>
    </row>
    <row r="313" s="13" customFormat="1">
      <c r="A313" s="13"/>
      <c r="B313" s="226"/>
      <c r="C313" s="227"/>
      <c r="D313" s="228" t="s">
        <v>147</v>
      </c>
      <c r="E313" s="229" t="s">
        <v>32</v>
      </c>
      <c r="F313" s="230" t="s">
        <v>249</v>
      </c>
      <c r="G313" s="227"/>
      <c r="H313" s="229" t="s">
        <v>32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147</v>
      </c>
      <c r="AU313" s="236" t="s">
        <v>88</v>
      </c>
      <c r="AV313" s="13" t="s">
        <v>86</v>
      </c>
      <c r="AW313" s="13" t="s">
        <v>39</v>
      </c>
      <c r="AX313" s="13" t="s">
        <v>78</v>
      </c>
      <c r="AY313" s="236" t="s">
        <v>136</v>
      </c>
    </row>
    <row r="314" s="13" customFormat="1">
      <c r="A314" s="13"/>
      <c r="B314" s="226"/>
      <c r="C314" s="227"/>
      <c r="D314" s="228" t="s">
        <v>147</v>
      </c>
      <c r="E314" s="229" t="s">
        <v>32</v>
      </c>
      <c r="F314" s="230" t="s">
        <v>391</v>
      </c>
      <c r="G314" s="227"/>
      <c r="H314" s="229" t="s">
        <v>32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147</v>
      </c>
      <c r="AU314" s="236" t="s">
        <v>88</v>
      </c>
      <c r="AV314" s="13" t="s">
        <v>86</v>
      </c>
      <c r="AW314" s="13" t="s">
        <v>39</v>
      </c>
      <c r="AX314" s="13" t="s">
        <v>78</v>
      </c>
      <c r="AY314" s="236" t="s">
        <v>136</v>
      </c>
    </row>
    <row r="315" s="14" customFormat="1">
      <c r="A315" s="14"/>
      <c r="B315" s="237"/>
      <c r="C315" s="238"/>
      <c r="D315" s="228" t="s">
        <v>147</v>
      </c>
      <c r="E315" s="239" t="s">
        <v>32</v>
      </c>
      <c r="F315" s="240" t="s">
        <v>392</v>
      </c>
      <c r="G315" s="238"/>
      <c r="H315" s="241">
        <v>105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147</v>
      </c>
      <c r="AU315" s="247" t="s">
        <v>88</v>
      </c>
      <c r="AV315" s="14" t="s">
        <v>88</v>
      </c>
      <c r="AW315" s="14" t="s">
        <v>39</v>
      </c>
      <c r="AX315" s="14" t="s">
        <v>86</v>
      </c>
      <c r="AY315" s="247" t="s">
        <v>136</v>
      </c>
    </row>
    <row r="316" s="2" customFormat="1" ht="21.75" customHeight="1">
      <c r="A316" s="42"/>
      <c r="B316" s="43"/>
      <c r="C316" s="208" t="s">
        <v>393</v>
      </c>
      <c r="D316" s="208" t="s">
        <v>138</v>
      </c>
      <c r="E316" s="209" t="s">
        <v>394</v>
      </c>
      <c r="F316" s="210" t="s">
        <v>395</v>
      </c>
      <c r="G316" s="211" t="s">
        <v>162</v>
      </c>
      <c r="H316" s="212">
        <v>3.0030000000000001</v>
      </c>
      <c r="I316" s="213"/>
      <c r="J316" s="214">
        <f>ROUND(I316*H316,2)</f>
        <v>0</v>
      </c>
      <c r="K316" s="210" t="s">
        <v>142</v>
      </c>
      <c r="L316" s="48"/>
      <c r="M316" s="215" t="s">
        <v>32</v>
      </c>
      <c r="N316" s="216" t="s">
        <v>49</v>
      </c>
      <c r="O316" s="88"/>
      <c r="P316" s="217">
        <f>O316*H316</f>
        <v>0</v>
      </c>
      <c r="Q316" s="217">
        <v>2.5018699999999998</v>
      </c>
      <c r="R316" s="217">
        <f>Q316*H316</f>
        <v>7.5131156099999998</v>
      </c>
      <c r="S316" s="217">
        <v>0</v>
      </c>
      <c r="T316" s="218">
        <f>S316*H316</f>
        <v>0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19" t="s">
        <v>143</v>
      </c>
      <c r="AT316" s="219" t="s">
        <v>138</v>
      </c>
      <c r="AU316" s="219" t="s">
        <v>88</v>
      </c>
      <c r="AY316" s="20" t="s">
        <v>136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20" t="s">
        <v>86</v>
      </c>
      <c r="BK316" s="220">
        <f>ROUND(I316*H316,2)</f>
        <v>0</v>
      </c>
      <c r="BL316" s="20" t="s">
        <v>143</v>
      </c>
      <c r="BM316" s="219" t="s">
        <v>396</v>
      </c>
    </row>
    <row r="317" s="2" customFormat="1">
      <c r="A317" s="42"/>
      <c r="B317" s="43"/>
      <c r="C317" s="44"/>
      <c r="D317" s="221" t="s">
        <v>145</v>
      </c>
      <c r="E317" s="44"/>
      <c r="F317" s="222" t="s">
        <v>397</v>
      </c>
      <c r="G317" s="44"/>
      <c r="H317" s="44"/>
      <c r="I317" s="223"/>
      <c r="J317" s="44"/>
      <c r="K317" s="44"/>
      <c r="L317" s="48"/>
      <c r="M317" s="224"/>
      <c r="N317" s="225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T317" s="20" t="s">
        <v>145</v>
      </c>
      <c r="AU317" s="20" t="s">
        <v>88</v>
      </c>
    </row>
    <row r="318" s="13" customFormat="1">
      <c r="A318" s="13"/>
      <c r="B318" s="226"/>
      <c r="C318" s="227"/>
      <c r="D318" s="228" t="s">
        <v>147</v>
      </c>
      <c r="E318" s="229" t="s">
        <v>32</v>
      </c>
      <c r="F318" s="230" t="s">
        <v>148</v>
      </c>
      <c r="G318" s="227"/>
      <c r="H318" s="229" t="s">
        <v>32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147</v>
      </c>
      <c r="AU318" s="236" t="s">
        <v>88</v>
      </c>
      <c r="AV318" s="13" t="s">
        <v>86</v>
      </c>
      <c r="AW318" s="13" t="s">
        <v>39</v>
      </c>
      <c r="AX318" s="13" t="s">
        <v>78</v>
      </c>
      <c r="AY318" s="236" t="s">
        <v>136</v>
      </c>
    </row>
    <row r="319" s="14" customFormat="1">
      <c r="A319" s="14"/>
      <c r="B319" s="237"/>
      <c r="C319" s="238"/>
      <c r="D319" s="228" t="s">
        <v>147</v>
      </c>
      <c r="E319" s="239" t="s">
        <v>32</v>
      </c>
      <c r="F319" s="240" t="s">
        <v>398</v>
      </c>
      <c r="G319" s="238"/>
      <c r="H319" s="241">
        <v>3.0030000000000001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147</v>
      </c>
      <c r="AU319" s="247" t="s">
        <v>88</v>
      </c>
      <c r="AV319" s="14" t="s">
        <v>88</v>
      </c>
      <c r="AW319" s="14" t="s">
        <v>39</v>
      </c>
      <c r="AX319" s="14" t="s">
        <v>86</v>
      </c>
      <c r="AY319" s="247" t="s">
        <v>136</v>
      </c>
    </row>
    <row r="320" s="2" customFormat="1" ht="24.15" customHeight="1">
      <c r="A320" s="42"/>
      <c r="B320" s="43"/>
      <c r="C320" s="208" t="s">
        <v>399</v>
      </c>
      <c r="D320" s="208" t="s">
        <v>138</v>
      </c>
      <c r="E320" s="209" t="s">
        <v>400</v>
      </c>
      <c r="F320" s="210" t="s">
        <v>401</v>
      </c>
      <c r="G320" s="211" t="s">
        <v>162</v>
      </c>
      <c r="H320" s="212">
        <v>3.0030000000000001</v>
      </c>
      <c r="I320" s="213"/>
      <c r="J320" s="214">
        <f>ROUND(I320*H320,2)</f>
        <v>0</v>
      </c>
      <c r="K320" s="210" t="s">
        <v>142</v>
      </c>
      <c r="L320" s="48"/>
      <c r="M320" s="215" t="s">
        <v>32</v>
      </c>
      <c r="N320" s="216" t="s">
        <v>49</v>
      </c>
      <c r="O320" s="88"/>
      <c r="P320" s="217">
        <f>O320*H320</f>
        <v>0</v>
      </c>
      <c r="Q320" s="217">
        <v>0</v>
      </c>
      <c r="R320" s="217">
        <f>Q320*H320</f>
        <v>0</v>
      </c>
      <c r="S320" s="217">
        <v>0</v>
      </c>
      <c r="T320" s="218">
        <f>S320*H320</f>
        <v>0</v>
      </c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R320" s="219" t="s">
        <v>143</v>
      </c>
      <c r="AT320" s="219" t="s">
        <v>138</v>
      </c>
      <c r="AU320" s="219" t="s">
        <v>88</v>
      </c>
      <c r="AY320" s="20" t="s">
        <v>136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20" t="s">
        <v>86</v>
      </c>
      <c r="BK320" s="220">
        <f>ROUND(I320*H320,2)</f>
        <v>0</v>
      </c>
      <c r="BL320" s="20" t="s">
        <v>143</v>
      </c>
      <c r="BM320" s="219" t="s">
        <v>402</v>
      </c>
    </row>
    <row r="321" s="2" customFormat="1">
      <c r="A321" s="42"/>
      <c r="B321" s="43"/>
      <c r="C321" s="44"/>
      <c r="D321" s="221" t="s">
        <v>145</v>
      </c>
      <c r="E321" s="44"/>
      <c r="F321" s="222" t="s">
        <v>403</v>
      </c>
      <c r="G321" s="44"/>
      <c r="H321" s="44"/>
      <c r="I321" s="223"/>
      <c r="J321" s="44"/>
      <c r="K321" s="44"/>
      <c r="L321" s="48"/>
      <c r="M321" s="224"/>
      <c r="N321" s="225"/>
      <c r="O321" s="88"/>
      <c r="P321" s="88"/>
      <c r="Q321" s="88"/>
      <c r="R321" s="88"/>
      <c r="S321" s="88"/>
      <c r="T321" s="89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T321" s="20" t="s">
        <v>145</v>
      </c>
      <c r="AU321" s="20" t="s">
        <v>88</v>
      </c>
    </row>
    <row r="322" s="2" customFormat="1" ht="16.5" customHeight="1">
      <c r="A322" s="42"/>
      <c r="B322" s="43"/>
      <c r="C322" s="208" t="s">
        <v>404</v>
      </c>
      <c r="D322" s="208" t="s">
        <v>138</v>
      </c>
      <c r="E322" s="209" t="s">
        <v>405</v>
      </c>
      <c r="F322" s="210" t="s">
        <v>406</v>
      </c>
      <c r="G322" s="211" t="s">
        <v>225</v>
      </c>
      <c r="H322" s="212">
        <v>0.16</v>
      </c>
      <c r="I322" s="213"/>
      <c r="J322" s="214">
        <f>ROUND(I322*H322,2)</f>
        <v>0</v>
      </c>
      <c r="K322" s="210" t="s">
        <v>142</v>
      </c>
      <c r="L322" s="48"/>
      <c r="M322" s="215" t="s">
        <v>32</v>
      </c>
      <c r="N322" s="216" t="s">
        <v>49</v>
      </c>
      <c r="O322" s="88"/>
      <c r="P322" s="217">
        <f>O322*H322</f>
        <v>0</v>
      </c>
      <c r="Q322" s="217">
        <v>1.06277</v>
      </c>
      <c r="R322" s="217">
        <f>Q322*H322</f>
        <v>0.17004320000000001</v>
      </c>
      <c r="S322" s="217">
        <v>0</v>
      </c>
      <c r="T322" s="218">
        <f>S322*H322</f>
        <v>0</v>
      </c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R322" s="219" t="s">
        <v>143</v>
      </c>
      <c r="AT322" s="219" t="s">
        <v>138</v>
      </c>
      <c r="AU322" s="219" t="s">
        <v>88</v>
      </c>
      <c r="AY322" s="20" t="s">
        <v>136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20" t="s">
        <v>86</v>
      </c>
      <c r="BK322" s="220">
        <f>ROUND(I322*H322,2)</f>
        <v>0</v>
      </c>
      <c r="BL322" s="20" t="s">
        <v>143</v>
      </c>
      <c r="BM322" s="219" t="s">
        <v>407</v>
      </c>
    </row>
    <row r="323" s="2" customFormat="1">
      <c r="A323" s="42"/>
      <c r="B323" s="43"/>
      <c r="C323" s="44"/>
      <c r="D323" s="221" t="s">
        <v>145</v>
      </c>
      <c r="E323" s="44"/>
      <c r="F323" s="222" t="s">
        <v>408</v>
      </c>
      <c r="G323" s="44"/>
      <c r="H323" s="44"/>
      <c r="I323" s="223"/>
      <c r="J323" s="44"/>
      <c r="K323" s="44"/>
      <c r="L323" s="48"/>
      <c r="M323" s="224"/>
      <c r="N323" s="225"/>
      <c r="O323" s="88"/>
      <c r="P323" s="88"/>
      <c r="Q323" s="88"/>
      <c r="R323" s="88"/>
      <c r="S323" s="88"/>
      <c r="T323" s="89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T323" s="20" t="s">
        <v>145</v>
      </c>
      <c r="AU323" s="20" t="s">
        <v>88</v>
      </c>
    </row>
    <row r="324" s="13" customFormat="1">
      <c r="A324" s="13"/>
      <c r="B324" s="226"/>
      <c r="C324" s="227"/>
      <c r="D324" s="228" t="s">
        <v>147</v>
      </c>
      <c r="E324" s="229" t="s">
        <v>32</v>
      </c>
      <c r="F324" s="230" t="s">
        <v>409</v>
      </c>
      <c r="G324" s="227"/>
      <c r="H324" s="229" t="s">
        <v>32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147</v>
      </c>
      <c r="AU324" s="236" t="s">
        <v>88</v>
      </c>
      <c r="AV324" s="13" t="s">
        <v>86</v>
      </c>
      <c r="AW324" s="13" t="s">
        <v>39</v>
      </c>
      <c r="AX324" s="13" t="s">
        <v>78</v>
      </c>
      <c r="AY324" s="236" t="s">
        <v>136</v>
      </c>
    </row>
    <row r="325" s="14" customFormat="1">
      <c r="A325" s="14"/>
      <c r="B325" s="237"/>
      <c r="C325" s="238"/>
      <c r="D325" s="228" t="s">
        <v>147</v>
      </c>
      <c r="E325" s="239" t="s">
        <v>32</v>
      </c>
      <c r="F325" s="240" t="s">
        <v>410</v>
      </c>
      <c r="G325" s="238"/>
      <c r="H325" s="241">
        <v>0.16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147</v>
      </c>
      <c r="AU325" s="247" t="s">
        <v>88</v>
      </c>
      <c r="AV325" s="14" t="s">
        <v>88</v>
      </c>
      <c r="AW325" s="14" t="s">
        <v>39</v>
      </c>
      <c r="AX325" s="14" t="s">
        <v>86</v>
      </c>
      <c r="AY325" s="247" t="s">
        <v>136</v>
      </c>
    </row>
    <row r="326" s="2" customFormat="1" ht="21.75" customHeight="1">
      <c r="A326" s="42"/>
      <c r="B326" s="43"/>
      <c r="C326" s="208" t="s">
        <v>411</v>
      </c>
      <c r="D326" s="208" t="s">
        <v>138</v>
      </c>
      <c r="E326" s="209" t="s">
        <v>412</v>
      </c>
      <c r="F326" s="210" t="s">
        <v>413</v>
      </c>
      <c r="G326" s="211" t="s">
        <v>162</v>
      </c>
      <c r="H326" s="212">
        <v>10.218999999999999</v>
      </c>
      <c r="I326" s="213"/>
      <c r="J326" s="214">
        <f>ROUND(I326*H326,2)</f>
        <v>0</v>
      </c>
      <c r="K326" s="210" t="s">
        <v>142</v>
      </c>
      <c r="L326" s="48"/>
      <c r="M326" s="215" t="s">
        <v>32</v>
      </c>
      <c r="N326" s="216" t="s">
        <v>49</v>
      </c>
      <c r="O326" s="88"/>
      <c r="P326" s="217">
        <f>O326*H326</f>
        <v>0</v>
      </c>
      <c r="Q326" s="217">
        <v>2.1600000000000001</v>
      </c>
      <c r="R326" s="217">
        <f>Q326*H326</f>
        <v>22.073039999999999</v>
      </c>
      <c r="S326" s="217">
        <v>0</v>
      </c>
      <c r="T326" s="218">
        <f>S326*H326</f>
        <v>0</v>
      </c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R326" s="219" t="s">
        <v>143</v>
      </c>
      <c r="AT326" s="219" t="s">
        <v>138</v>
      </c>
      <c r="AU326" s="219" t="s">
        <v>88</v>
      </c>
      <c r="AY326" s="20" t="s">
        <v>136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86</v>
      </c>
      <c r="BK326" s="220">
        <f>ROUND(I326*H326,2)</f>
        <v>0</v>
      </c>
      <c r="BL326" s="20" t="s">
        <v>143</v>
      </c>
      <c r="BM326" s="219" t="s">
        <v>414</v>
      </c>
    </row>
    <row r="327" s="2" customFormat="1">
      <c r="A327" s="42"/>
      <c r="B327" s="43"/>
      <c r="C327" s="44"/>
      <c r="D327" s="221" t="s">
        <v>145</v>
      </c>
      <c r="E327" s="44"/>
      <c r="F327" s="222" t="s">
        <v>415</v>
      </c>
      <c r="G327" s="44"/>
      <c r="H327" s="44"/>
      <c r="I327" s="223"/>
      <c r="J327" s="44"/>
      <c r="K327" s="44"/>
      <c r="L327" s="48"/>
      <c r="M327" s="224"/>
      <c r="N327" s="225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T327" s="20" t="s">
        <v>145</v>
      </c>
      <c r="AU327" s="20" t="s">
        <v>88</v>
      </c>
    </row>
    <row r="328" s="13" customFormat="1">
      <c r="A328" s="13"/>
      <c r="B328" s="226"/>
      <c r="C328" s="227"/>
      <c r="D328" s="228" t="s">
        <v>147</v>
      </c>
      <c r="E328" s="229" t="s">
        <v>32</v>
      </c>
      <c r="F328" s="230" t="s">
        <v>416</v>
      </c>
      <c r="G328" s="227"/>
      <c r="H328" s="229" t="s">
        <v>32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147</v>
      </c>
      <c r="AU328" s="236" t="s">
        <v>88</v>
      </c>
      <c r="AV328" s="13" t="s">
        <v>86</v>
      </c>
      <c r="AW328" s="13" t="s">
        <v>39</v>
      </c>
      <c r="AX328" s="13" t="s">
        <v>78</v>
      </c>
      <c r="AY328" s="236" t="s">
        <v>136</v>
      </c>
    </row>
    <row r="329" s="14" customFormat="1">
      <c r="A329" s="14"/>
      <c r="B329" s="237"/>
      <c r="C329" s="238"/>
      <c r="D329" s="228" t="s">
        <v>147</v>
      </c>
      <c r="E329" s="239" t="s">
        <v>32</v>
      </c>
      <c r="F329" s="240" t="s">
        <v>417</v>
      </c>
      <c r="G329" s="238"/>
      <c r="H329" s="241">
        <v>4.5039999999999996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147</v>
      </c>
      <c r="AU329" s="247" t="s">
        <v>88</v>
      </c>
      <c r="AV329" s="14" t="s">
        <v>88</v>
      </c>
      <c r="AW329" s="14" t="s">
        <v>39</v>
      </c>
      <c r="AX329" s="14" t="s">
        <v>78</v>
      </c>
      <c r="AY329" s="247" t="s">
        <v>136</v>
      </c>
    </row>
    <row r="330" s="13" customFormat="1">
      <c r="A330" s="13"/>
      <c r="B330" s="226"/>
      <c r="C330" s="227"/>
      <c r="D330" s="228" t="s">
        <v>147</v>
      </c>
      <c r="E330" s="229" t="s">
        <v>32</v>
      </c>
      <c r="F330" s="230" t="s">
        <v>418</v>
      </c>
      <c r="G330" s="227"/>
      <c r="H330" s="229" t="s">
        <v>32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147</v>
      </c>
      <c r="AU330" s="236" t="s">
        <v>88</v>
      </c>
      <c r="AV330" s="13" t="s">
        <v>86</v>
      </c>
      <c r="AW330" s="13" t="s">
        <v>39</v>
      </c>
      <c r="AX330" s="13" t="s">
        <v>78</v>
      </c>
      <c r="AY330" s="236" t="s">
        <v>136</v>
      </c>
    </row>
    <row r="331" s="14" customFormat="1">
      <c r="A331" s="14"/>
      <c r="B331" s="237"/>
      <c r="C331" s="238"/>
      <c r="D331" s="228" t="s">
        <v>147</v>
      </c>
      <c r="E331" s="239" t="s">
        <v>32</v>
      </c>
      <c r="F331" s="240" t="s">
        <v>419</v>
      </c>
      <c r="G331" s="238"/>
      <c r="H331" s="241">
        <v>4.5149999999999997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147</v>
      </c>
      <c r="AU331" s="247" t="s">
        <v>88</v>
      </c>
      <c r="AV331" s="14" t="s">
        <v>88</v>
      </c>
      <c r="AW331" s="14" t="s">
        <v>39</v>
      </c>
      <c r="AX331" s="14" t="s">
        <v>78</v>
      </c>
      <c r="AY331" s="247" t="s">
        <v>136</v>
      </c>
    </row>
    <row r="332" s="13" customFormat="1">
      <c r="A332" s="13"/>
      <c r="B332" s="226"/>
      <c r="C332" s="227"/>
      <c r="D332" s="228" t="s">
        <v>147</v>
      </c>
      <c r="E332" s="229" t="s">
        <v>32</v>
      </c>
      <c r="F332" s="230" t="s">
        <v>420</v>
      </c>
      <c r="G332" s="227"/>
      <c r="H332" s="229" t="s">
        <v>32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147</v>
      </c>
      <c r="AU332" s="236" t="s">
        <v>88</v>
      </c>
      <c r="AV332" s="13" t="s">
        <v>86</v>
      </c>
      <c r="AW332" s="13" t="s">
        <v>39</v>
      </c>
      <c r="AX332" s="13" t="s">
        <v>78</v>
      </c>
      <c r="AY332" s="236" t="s">
        <v>136</v>
      </c>
    </row>
    <row r="333" s="14" customFormat="1">
      <c r="A333" s="14"/>
      <c r="B333" s="237"/>
      <c r="C333" s="238"/>
      <c r="D333" s="228" t="s">
        <v>147</v>
      </c>
      <c r="E333" s="239" t="s">
        <v>32</v>
      </c>
      <c r="F333" s="240" t="s">
        <v>421</v>
      </c>
      <c r="G333" s="238"/>
      <c r="H333" s="241">
        <v>1.2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147</v>
      </c>
      <c r="AU333" s="247" t="s">
        <v>88</v>
      </c>
      <c r="AV333" s="14" t="s">
        <v>88</v>
      </c>
      <c r="AW333" s="14" t="s">
        <v>39</v>
      </c>
      <c r="AX333" s="14" t="s">
        <v>78</v>
      </c>
      <c r="AY333" s="247" t="s">
        <v>136</v>
      </c>
    </row>
    <row r="334" s="15" customFormat="1">
      <c r="A334" s="15"/>
      <c r="B334" s="248"/>
      <c r="C334" s="249"/>
      <c r="D334" s="228" t="s">
        <v>147</v>
      </c>
      <c r="E334" s="250" t="s">
        <v>32</v>
      </c>
      <c r="F334" s="251" t="s">
        <v>152</v>
      </c>
      <c r="G334" s="249"/>
      <c r="H334" s="252">
        <v>10.218999999999998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8" t="s">
        <v>147</v>
      </c>
      <c r="AU334" s="258" t="s">
        <v>88</v>
      </c>
      <c r="AV334" s="15" t="s">
        <v>143</v>
      </c>
      <c r="AW334" s="15" t="s">
        <v>39</v>
      </c>
      <c r="AX334" s="15" t="s">
        <v>86</v>
      </c>
      <c r="AY334" s="258" t="s">
        <v>136</v>
      </c>
    </row>
    <row r="335" s="12" customFormat="1" ht="22.8" customHeight="1">
      <c r="A335" s="12"/>
      <c r="B335" s="192"/>
      <c r="C335" s="193"/>
      <c r="D335" s="194" t="s">
        <v>77</v>
      </c>
      <c r="E335" s="206" t="s">
        <v>213</v>
      </c>
      <c r="F335" s="206" t="s">
        <v>422</v>
      </c>
      <c r="G335" s="193"/>
      <c r="H335" s="193"/>
      <c r="I335" s="196"/>
      <c r="J335" s="207">
        <f>BK335</f>
        <v>0</v>
      </c>
      <c r="K335" s="193"/>
      <c r="L335" s="198"/>
      <c r="M335" s="199"/>
      <c r="N335" s="200"/>
      <c r="O335" s="200"/>
      <c r="P335" s="201">
        <f>SUM(P336:P442)</f>
        <v>0</v>
      </c>
      <c r="Q335" s="200"/>
      <c r="R335" s="201">
        <f>SUM(R336:R442)</f>
        <v>0.099260249999999994</v>
      </c>
      <c r="S335" s="200"/>
      <c r="T335" s="202">
        <f>SUM(T336:T442)</f>
        <v>22.426690000000004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3" t="s">
        <v>86</v>
      </c>
      <c r="AT335" s="204" t="s">
        <v>77</v>
      </c>
      <c r="AU335" s="204" t="s">
        <v>86</v>
      </c>
      <c r="AY335" s="203" t="s">
        <v>136</v>
      </c>
      <c r="BK335" s="205">
        <f>SUM(BK336:BK442)</f>
        <v>0</v>
      </c>
    </row>
    <row r="336" s="2" customFormat="1" ht="16.5" customHeight="1">
      <c r="A336" s="42"/>
      <c r="B336" s="43"/>
      <c r="C336" s="208" t="s">
        <v>423</v>
      </c>
      <c r="D336" s="208" t="s">
        <v>138</v>
      </c>
      <c r="E336" s="209" t="s">
        <v>424</v>
      </c>
      <c r="F336" s="210" t="s">
        <v>425</v>
      </c>
      <c r="G336" s="211" t="s">
        <v>141</v>
      </c>
      <c r="H336" s="212">
        <v>69.924999999999997</v>
      </c>
      <c r="I336" s="213"/>
      <c r="J336" s="214">
        <f>ROUND(I336*H336,2)</f>
        <v>0</v>
      </c>
      <c r="K336" s="210" t="s">
        <v>142</v>
      </c>
      <c r="L336" s="48"/>
      <c r="M336" s="215" t="s">
        <v>32</v>
      </c>
      <c r="N336" s="216" t="s">
        <v>49</v>
      </c>
      <c r="O336" s="88"/>
      <c r="P336" s="217">
        <f>O336*H336</f>
        <v>0</v>
      </c>
      <c r="Q336" s="217">
        <v>0.00068999999999999997</v>
      </c>
      <c r="R336" s="217">
        <f>Q336*H336</f>
        <v>0.048248249999999993</v>
      </c>
      <c r="S336" s="217">
        <v>0</v>
      </c>
      <c r="T336" s="218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19" t="s">
        <v>143</v>
      </c>
      <c r="AT336" s="219" t="s">
        <v>138</v>
      </c>
      <c r="AU336" s="219" t="s">
        <v>88</v>
      </c>
      <c r="AY336" s="20" t="s">
        <v>136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86</v>
      </c>
      <c r="BK336" s="220">
        <f>ROUND(I336*H336,2)</f>
        <v>0</v>
      </c>
      <c r="BL336" s="20" t="s">
        <v>143</v>
      </c>
      <c r="BM336" s="219" t="s">
        <v>426</v>
      </c>
    </row>
    <row r="337" s="2" customFormat="1">
      <c r="A337" s="42"/>
      <c r="B337" s="43"/>
      <c r="C337" s="44"/>
      <c r="D337" s="221" t="s">
        <v>145</v>
      </c>
      <c r="E337" s="44"/>
      <c r="F337" s="222" t="s">
        <v>427</v>
      </c>
      <c r="G337" s="44"/>
      <c r="H337" s="44"/>
      <c r="I337" s="223"/>
      <c r="J337" s="44"/>
      <c r="K337" s="44"/>
      <c r="L337" s="48"/>
      <c r="M337" s="224"/>
      <c r="N337" s="225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T337" s="20" t="s">
        <v>145</v>
      </c>
      <c r="AU337" s="20" t="s">
        <v>88</v>
      </c>
    </row>
    <row r="338" s="13" customFormat="1">
      <c r="A338" s="13"/>
      <c r="B338" s="226"/>
      <c r="C338" s="227"/>
      <c r="D338" s="228" t="s">
        <v>147</v>
      </c>
      <c r="E338" s="229" t="s">
        <v>32</v>
      </c>
      <c r="F338" s="230" t="s">
        <v>416</v>
      </c>
      <c r="G338" s="227"/>
      <c r="H338" s="229" t="s">
        <v>32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147</v>
      </c>
      <c r="AU338" s="236" t="s">
        <v>88</v>
      </c>
      <c r="AV338" s="13" t="s">
        <v>86</v>
      </c>
      <c r="AW338" s="13" t="s">
        <v>39</v>
      </c>
      <c r="AX338" s="13" t="s">
        <v>78</v>
      </c>
      <c r="AY338" s="236" t="s">
        <v>136</v>
      </c>
    </row>
    <row r="339" s="14" customFormat="1">
      <c r="A339" s="14"/>
      <c r="B339" s="237"/>
      <c r="C339" s="238"/>
      <c r="D339" s="228" t="s">
        <v>147</v>
      </c>
      <c r="E339" s="239" t="s">
        <v>32</v>
      </c>
      <c r="F339" s="240" t="s">
        <v>428</v>
      </c>
      <c r="G339" s="238"/>
      <c r="H339" s="241">
        <v>30.024999999999999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147</v>
      </c>
      <c r="AU339" s="247" t="s">
        <v>88</v>
      </c>
      <c r="AV339" s="14" t="s">
        <v>88</v>
      </c>
      <c r="AW339" s="14" t="s">
        <v>39</v>
      </c>
      <c r="AX339" s="14" t="s">
        <v>78</v>
      </c>
      <c r="AY339" s="247" t="s">
        <v>136</v>
      </c>
    </row>
    <row r="340" s="13" customFormat="1">
      <c r="A340" s="13"/>
      <c r="B340" s="226"/>
      <c r="C340" s="227"/>
      <c r="D340" s="228" t="s">
        <v>147</v>
      </c>
      <c r="E340" s="229" t="s">
        <v>32</v>
      </c>
      <c r="F340" s="230" t="s">
        <v>418</v>
      </c>
      <c r="G340" s="227"/>
      <c r="H340" s="229" t="s">
        <v>32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147</v>
      </c>
      <c r="AU340" s="236" t="s">
        <v>88</v>
      </c>
      <c r="AV340" s="13" t="s">
        <v>86</v>
      </c>
      <c r="AW340" s="13" t="s">
        <v>39</v>
      </c>
      <c r="AX340" s="13" t="s">
        <v>78</v>
      </c>
      <c r="AY340" s="236" t="s">
        <v>136</v>
      </c>
    </row>
    <row r="341" s="14" customFormat="1">
      <c r="A341" s="14"/>
      <c r="B341" s="237"/>
      <c r="C341" s="238"/>
      <c r="D341" s="228" t="s">
        <v>147</v>
      </c>
      <c r="E341" s="239" t="s">
        <v>32</v>
      </c>
      <c r="F341" s="240" t="s">
        <v>429</v>
      </c>
      <c r="G341" s="238"/>
      <c r="H341" s="241">
        <v>30.100000000000001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147</v>
      </c>
      <c r="AU341" s="247" t="s">
        <v>88</v>
      </c>
      <c r="AV341" s="14" t="s">
        <v>88</v>
      </c>
      <c r="AW341" s="14" t="s">
        <v>39</v>
      </c>
      <c r="AX341" s="14" t="s">
        <v>78</v>
      </c>
      <c r="AY341" s="247" t="s">
        <v>136</v>
      </c>
    </row>
    <row r="342" s="13" customFormat="1">
      <c r="A342" s="13"/>
      <c r="B342" s="226"/>
      <c r="C342" s="227"/>
      <c r="D342" s="228" t="s">
        <v>147</v>
      </c>
      <c r="E342" s="229" t="s">
        <v>32</v>
      </c>
      <c r="F342" s="230" t="s">
        <v>420</v>
      </c>
      <c r="G342" s="227"/>
      <c r="H342" s="229" t="s">
        <v>32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147</v>
      </c>
      <c r="AU342" s="236" t="s">
        <v>88</v>
      </c>
      <c r="AV342" s="13" t="s">
        <v>86</v>
      </c>
      <c r="AW342" s="13" t="s">
        <v>39</v>
      </c>
      <c r="AX342" s="13" t="s">
        <v>78</v>
      </c>
      <c r="AY342" s="236" t="s">
        <v>136</v>
      </c>
    </row>
    <row r="343" s="14" customFormat="1">
      <c r="A343" s="14"/>
      <c r="B343" s="237"/>
      <c r="C343" s="238"/>
      <c r="D343" s="228" t="s">
        <v>147</v>
      </c>
      <c r="E343" s="239" t="s">
        <v>32</v>
      </c>
      <c r="F343" s="240" t="s">
        <v>201</v>
      </c>
      <c r="G343" s="238"/>
      <c r="H343" s="241">
        <v>8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147</v>
      </c>
      <c r="AU343" s="247" t="s">
        <v>88</v>
      </c>
      <c r="AV343" s="14" t="s">
        <v>88</v>
      </c>
      <c r="AW343" s="14" t="s">
        <v>39</v>
      </c>
      <c r="AX343" s="14" t="s">
        <v>78</v>
      </c>
      <c r="AY343" s="247" t="s">
        <v>136</v>
      </c>
    </row>
    <row r="344" s="13" customFormat="1">
      <c r="A344" s="13"/>
      <c r="B344" s="226"/>
      <c r="C344" s="227"/>
      <c r="D344" s="228" t="s">
        <v>147</v>
      </c>
      <c r="E344" s="229" t="s">
        <v>32</v>
      </c>
      <c r="F344" s="230" t="s">
        <v>430</v>
      </c>
      <c r="G344" s="227"/>
      <c r="H344" s="229" t="s">
        <v>32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147</v>
      </c>
      <c r="AU344" s="236" t="s">
        <v>88</v>
      </c>
      <c r="AV344" s="13" t="s">
        <v>86</v>
      </c>
      <c r="AW344" s="13" t="s">
        <v>39</v>
      </c>
      <c r="AX344" s="13" t="s">
        <v>78</v>
      </c>
      <c r="AY344" s="236" t="s">
        <v>136</v>
      </c>
    </row>
    <row r="345" s="14" customFormat="1">
      <c r="A345" s="14"/>
      <c r="B345" s="237"/>
      <c r="C345" s="238"/>
      <c r="D345" s="228" t="s">
        <v>147</v>
      </c>
      <c r="E345" s="239" t="s">
        <v>32</v>
      </c>
      <c r="F345" s="240" t="s">
        <v>384</v>
      </c>
      <c r="G345" s="238"/>
      <c r="H345" s="241">
        <v>1.8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147</v>
      </c>
      <c r="AU345" s="247" t="s">
        <v>88</v>
      </c>
      <c r="AV345" s="14" t="s">
        <v>88</v>
      </c>
      <c r="AW345" s="14" t="s">
        <v>39</v>
      </c>
      <c r="AX345" s="14" t="s">
        <v>78</v>
      </c>
      <c r="AY345" s="247" t="s">
        <v>136</v>
      </c>
    </row>
    <row r="346" s="15" customFormat="1">
      <c r="A346" s="15"/>
      <c r="B346" s="248"/>
      <c r="C346" s="249"/>
      <c r="D346" s="228" t="s">
        <v>147</v>
      </c>
      <c r="E346" s="250" t="s">
        <v>32</v>
      </c>
      <c r="F346" s="251" t="s">
        <v>152</v>
      </c>
      <c r="G346" s="249"/>
      <c r="H346" s="252">
        <v>69.924999999999997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8" t="s">
        <v>147</v>
      </c>
      <c r="AU346" s="258" t="s">
        <v>88</v>
      </c>
      <c r="AV346" s="15" t="s">
        <v>143</v>
      </c>
      <c r="AW346" s="15" t="s">
        <v>39</v>
      </c>
      <c r="AX346" s="15" t="s">
        <v>86</v>
      </c>
      <c r="AY346" s="258" t="s">
        <v>136</v>
      </c>
    </row>
    <row r="347" s="2" customFormat="1" ht="24.15" customHeight="1">
      <c r="A347" s="42"/>
      <c r="B347" s="43"/>
      <c r="C347" s="208" t="s">
        <v>431</v>
      </c>
      <c r="D347" s="208" t="s">
        <v>138</v>
      </c>
      <c r="E347" s="209" t="s">
        <v>432</v>
      </c>
      <c r="F347" s="210" t="s">
        <v>433</v>
      </c>
      <c r="G347" s="211" t="s">
        <v>141</v>
      </c>
      <c r="H347" s="212">
        <v>211.09999999999999</v>
      </c>
      <c r="I347" s="213"/>
      <c r="J347" s="214">
        <f>ROUND(I347*H347,2)</f>
        <v>0</v>
      </c>
      <c r="K347" s="210" t="s">
        <v>142</v>
      </c>
      <c r="L347" s="48"/>
      <c r="M347" s="215" t="s">
        <v>32</v>
      </c>
      <c r="N347" s="216" t="s">
        <v>49</v>
      </c>
      <c r="O347" s="88"/>
      <c r="P347" s="217">
        <f>O347*H347</f>
        <v>0</v>
      </c>
      <c r="Q347" s="217">
        <v>0</v>
      </c>
      <c r="R347" s="217">
        <f>Q347*H347</f>
        <v>0</v>
      </c>
      <c r="S347" s="217">
        <v>0</v>
      </c>
      <c r="T347" s="218">
        <f>S347*H347</f>
        <v>0</v>
      </c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R347" s="219" t="s">
        <v>143</v>
      </c>
      <c r="AT347" s="219" t="s">
        <v>138</v>
      </c>
      <c r="AU347" s="219" t="s">
        <v>88</v>
      </c>
      <c r="AY347" s="20" t="s">
        <v>136</v>
      </c>
      <c r="BE347" s="220">
        <f>IF(N347="základní",J347,0)</f>
        <v>0</v>
      </c>
      <c r="BF347" s="220">
        <f>IF(N347="snížená",J347,0)</f>
        <v>0</v>
      </c>
      <c r="BG347" s="220">
        <f>IF(N347="zákl. přenesená",J347,0)</f>
        <v>0</v>
      </c>
      <c r="BH347" s="220">
        <f>IF(N347="sníž. přenesená",J347,0)</f>
        <v>0</v>
      </c>
      <c r="BI347" s="220">
        <f>IF(N347="nulová",J347,0)</f>
        <v>0</v>
      </c>
      <c r="BJ347" s="20" t="s">
        <v>86</v>
      </c>
      <c r="BK347" s="220">
        <f>ROUND(I347*H347,2)</f>
        <v>0</v>
      </c>
      <c r="BL347" s="20" t="s">
        <v>143</v>
      </c>
      <c r="BM347" s="219" t="s">
        <v>434</v>
      </c>
    </row>
    <row r="348" s="2" customFormat="1">
      <c r="A348" s="42"/>
      <c r="B348" s="43"/>
      <c r="C348" s="44"/>
      <c r="D348" s="221" t="s">
        <v>145</v>
      </c>
      <c r="E348" s="44"/>
      <c r="F348" s="222" t="s">
        <v>435</v>
      </c>
      <c r="G348" s="44"/>
      <c r="H348" s="44"/>
      <c r="I348" s="223"/>
      <c r="J348" s="44"/>
      <c r="K348" s="44"/>
      <c r="L348" s="48"/>
      <c r="M348" s="224"/>
      <c r="N348" s="225"/>
      <c r="O348" s="88"/>
      <c r="P348" s="88"/>
      <c r="Q348" s="88"/>
      <c r="R348" s="88"/>
      <c r="S348" s="88"/>
      <c r="T348" s="89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T348" s="20" t="s">
        <v>145</v>
      </c>
      <c r="AU348" s="20" t="s">
        <v>88</v>
      </c>
    </row>
    <row r="349" s="13" customFormat="1">
      <c r="A349" s="13"/>
      <c r="B349" s="226"/>
      <c r="C349" s="227"/>
      <c r="D349" s="228" t="s">
        <v>147</v>
      </c>
      <c r="E349" s="229" t="s">
        <v>32</v>
      </c>
      <c r="F349" s="230" t="s">
        <v>436</v>
      </c>
      <c r="G349" s="227"/>
      <c r="H349" s="229" t="s">
        <v>32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147</v>
      </c>
      <c r="AU349" s="236" t="s">
        <v>88</v>
      </c>
      <c r="AV349" s="13" t="s">
        <v>86</v>
      </c>
      <c r="AW349" s="13" t="s">
        <v>39</v>
      </c>
      <c r="AX349" s="13" t="s">
        <v>78</v>
      </c>
      <c r="AY349" s="236" t="s">
        <v>136</v>
      </c>
    </row>
    <row r="350" s="14" customFormat="1">
      <c r="A350" s="14"/>
      <c r="B350" s="237"/>
      <c r="C350" s="238"/>
      <c r="D350" s="228" t="s">
        <v>147</v>
      </c>
      <c r="E350" s="239" t="s">
        <v>32</v>
      </c>
      <c r="F350" s="240" t="s">
        <v>437</v>
      </c>
      <c r="G350" s="238"/>
      <c r="H350" s="241">
        <v>211.09999999999999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147</v>
      </c>
      <c r="AU350" s="247" t="s">
        <v>88</v>
      </c>
      <c r="AV350" s="14" t="s">
        <v>88</v>
      </c>
      <c r="AW350" s="14" t="s">
        <v>39</v>
      </c>
      <c r="AX350" s="14" t="s">
        <v>86</v>
      </c>
      <c r="AY350" s="247" t="s">
        <v>136</v>
      </c>
    </row>
    <row r="351" s="2" customFormat="1" ht="24.15" customHeight="1">
      <c r="A351" s="42"/>
      <c r="B351" s="43"/>
      <c r="C351" s="208" t="s">
        <v>438</v>
      </c>
      <c r="D351" s="208" t="s">
        <v>138</v>
      </c>
      <c r="E351" s="209" t="s">
        <v>439</v>
      </c>
      <c r="F351" s="210" t="s">
        <v>440</v>
      </c>
      <c r="G351" s="211" t="s">
        <v>141</v>
      </c>
      <c r="H351" s="212">
        <v>211.09999999999999</v>
      </c>
      <c r="I351" s="213"/>
      <c r="J351" s="214">
        <f>ROUND(I351*H351,2)</f>
        <v>0</v>
      </c>
      <c r="K351" s="210" t="s">
        <v>142</v>
      </c>
      <c r="L351" s="48"/>
      <c r="M351" s="215" t="s">
        <v>32</v>
      </c>
      <c r="N351" s="216" t="s">
        <v>49</v>
      </c>
      <c r="O351" s="88"/>
      <c r="P351" s="217">
        <f>O351*H351</f>
        <v>0</v>
      </c>
      <c r="Q351" s="217">
        <v>4.0000000000000003E-05</v>
      </c>
      <c r="R351" s="217">
        <f>Q351*H351</f>
        <v>0.0084440000000000001</v>
      </c>
      <c r="S351" s="217">
        <v>0</v>
      </c>
      <c r="T351" s="218">
        <f>S351*H351</f>
        <v>0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19" t="s">
        <v>143</v>
      </c>
      <c r="AT351" s="219" t="s">
        <v>138</v>
      </c>
      <c r="AU351" s="219" t="s">
        <v>88</v>
      </c>
      <c r="AY351" s="20" t="s">
        <v>136</v>
      </c>
      <c r="BE351" s="220">
        <f>IF(N351="základní",J351,0)</f>
        <v>0</v>
      </c>
      <c r="BF351" s="220">
        <f>IF(N351="snížená",J351,0)</f>
        <v>0</v>
      </c>
      <c r="BG351" s="220">
        <f>IF(N351="zákl. přenesená",J351,0)</f>
        <v>0</v>
      </c>
      <c r="BH351" s="220">
        <f>IF(N351="sníž. přenesená",J351,0)</f>
        <v>0</v>
      </c>
      <c r="BI351" s="220">
        <f>IF(N351="nulová",J351,0)</f>
        <v>0</v>
      </c>
      <c r="BJ351" s="20" t="s">
        <v>86</v>
      </c>
      <c r="BK351" s="220">
        <f>ROUND(I351*H351,2)</f>
        <v>0</v>
      </c>
      <c r="BL351" s="20" t="s">
        <v>143</v>
      </c>
      <c r="BM351" s="219" t="s">
        <v>441</v>
      </c>
    </row>
    <row r="352" s="2" customFormat="1">
      <c r="A352" s="42"/>
      <c r="B352" s="43"/>
      <c r="C352" s="44"/>
      <c r="D352" s="221" t="s">
        <v>145</v>
      </c>
      <c r="E352" s="44"/>
      <c r="F352" s="222" t="s">
        <v>442</v>
      </c>
      <c r="G352" s="44"/>
      <c r="H352" s="44"/>
      <c r="I352" s="223"/>
      <c r="J352" s="44"/>
      <c r="K352" s="44"/>
      <c r="L352" s="48"/>
      <c r="M352" s="224"/>
      <c r="N352" s="225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T352" s="20" t="s">
        <v>145</v>
      </c>
      <c r="AU352" s="20" t="s">
        <v>88</v>
      </c>
    </row>
    <row r="353" s="13" customFormat="1">
      <c r="A353" s="13"/>
      <c r="B353" s="226"/>
      <c r="C353" s="227"/>
      <c r="D353" s="228" t="s">
        <v>147</v>
      </c>
      <c r="E353" s="229" t="s">
        <v>32</v>
      </c>
      <c r="F353" s="230" t="s">
        <v>436</v>
      </c>
      <c r="G353" s="227"/>
      <c r="H353" s="229" t="s">
        <v>32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147</v>
      </c>
      <c r="AU353" s="236" t="s">
        <v>88</v>
      </c>
      <c r="AV353" s="13" t="s">
        <v>86</v>
      </c>
      <c r="AW353" s="13" t="s">
        <v>39</v>
      </c>
      <c r="AX353" s="13" t="s">
        <v>78</v>
      </c>
      <c r="AY353" s="236" t="s">
        <v>136</v>
      </c>
    </row>
    <row r="354" s="14" customFormat="1">
      <c r="A354" s="14"/>
      <c r="B354" s="237"/>
      <c r="C354" s="238"/>
      <c r="D354" s="228" t="s">
        <v>147</v>
      </c>
      <c r="E354" s="239" t="s">
        <v>32</v>
      </c>
      <c r="F354" s="240" t="s">
        <v>437</v>
      </c>
      <c r="G354" s="238"/>
      <c r="H354" s="241">
        <v>211.09999999999999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147</v>
      </c>
      <c r="AU354" s="247" t="s">
        <v>88</v>
      </c>
      <c r="AV354" s="14" t="s">
        <v>88</v>
      </c>
      <c r="AW354" s="14" t="s">
        <v>39</v>
      </c>
      <c r="AX354" s="14" t="s">
        <v>86</v>
      </c>
      <c r="AY354" s="247" t="s">
        <v>136</v>
      </c>
    </row>
    <row r="355" s="2" customFormat="1" ht="16.5" customHeight="1">
      <c r="A355" s="42"/>
      <c r="B355" s="43"/>
      <c r="C355" s="208" t="s">
        <v>443</v>
      </c>
      <c r="D355" s="208" t="s">
        <v>138</v>
      </c>
      <c r="E355" s="209" t="s">
        <v>444</v>
      </c>
      <c r="F355" s="210" t="s">
        <v>445</v>
      </c>
      <c r="G355" s="211" t="s">
        <v>162</v>
      </c>
      <c r="H355" s="212">
        <v>3.0030000000000001</v>
      </c>
      <c r="I355" s="213"/>
      <c r="J355" s="214">
        <f>ROUND(I355*H355,2)</f>
        <v>0</v>
      </c>
      <c r="K355" s="210" t="s">
        <v>142</v>
      </c>
      <c r="L355" s="48"/>
      <c r="M355" s="215" t="s">
        <v>32</v>
      </c>
      <c r="N355" s="216" t="s">
        <v>49</v>
      </c>
      <c r="O355" s="88"/>
      <c r="P355" s="217">
        <f>O355*H355</f>
        <v>0</v>
      </c>
      <c r="Q355" s="217">
        <v>0</v>
      </c>
      <c r="R355" s="217">
        <f>Q355*H355</f>
        <v>0</v>
      </c>
      <c r="S355" s="217">
        <v>2.2000000000000002</v>
      </c>
      <c r="T355" s="218">
        <f>S355*H355</f>
        <v>6.6066000000000011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R355" s="219" t="s">
        <v>143</v>
      </c>
      <c r="AT355" s="219" t="s">
        <v>138</v>
      </c>
      <c r="AU355" s="219" t="s">
        <v>88</v>
      </c>
      <c r="AY355" s="20" t="s">
        <v>136</v>
      </c>
      <c r="BE355" s="220">
        <f>IF(N355="základní",J355,0)</f>
        <v>0</v>
      </c>
      <c r="BF355" s="220">
        <f>IF(N355="snížená",J355,0)</f>
        <v>0</v>
      </c>
      <c r="BG355" s="220">
        <f>IF(N355="zákl. přenesená",J355,0)</f>
        <v>0</v>
      </c>
      <c r="BH355" s="220">
        <f>IF(N355="sníž. přenesená",J355,0)</f>
        <v>0</v>
      </c>
      <c r="BI355" s="220">
        <f>IF(N355="nulová",J355,0)</f>
        <v>0</v>
      </c>
      <c r="BJ355" s="20" t="s">
        <v>86</v>
      </c>
      <c r="BK355" s="220">
        <f>ROUND(I355*H355,2)</f>
        <v>0</v>
      </c>
      <c r="BL355" s="20" t="s">
        <v>143</v>
      </c>
      <c r="BM355" s="219" t="s">
        <v>446</v>
      </c>
    </row>
    <row r="356" s="2" customFormat="1">
      <c r="A356" s="42"/>
      <c r="B356" s="43"/>
      <c r="C356" s="44"/>
      <c r="D356" s="221" t="s">
        <v>145</v>
      </c>
      <c r="E356" s="44"/>
      <c r="F356" s="222" t="s">
        <v>447</v>
      </c>
      <c r="G356" s="44"/>
      <c r="H356" s="44"/>
      <c r="I356" s="223"/>
      <c r="J356" s="44"/>
      <c r="K356" s="44"/>
      <c r="L356" s="48"/>
      <c r="M356" s="224"/>
      <c r="N356" s="225"/>
      <c r="O356" s="88"/>
      <c r="P356" s="88"/>
      <c r="Q356" s="88"/>
      <c r="R356" s="88"/>
      <c r="S356" s="88"/>
      <c r="T356" s="89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T356" s="20" t="s">
        <v>145</v>
      </c>
      <c r="AU356" s="20" t="s">
        <v>88</v>
      </c>
    </row>
    <row r="357" s="13" customFormat="1">
      <c r="A357" s="13"/>
      <c r="B357" s="226"/>
      <c r="C357" s="227"/>
      <c r="D357" s="228" t="s">
        <v>147</v>
      </c>
      <c r="E357" s="229" t="s">
        <v>32</v>
      </c>
      <c r="F357" s="230" t="s">
        <v>148</v>
      </c>
      <c r="G357" s="227"/>
      <c r="H357" s="229" t="s">
        <v>32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147</v>
      </c>
      <c r="AU357" s="236" t="s">
        <v>88</v>
      </c>
      <c r="AV357" s="13" t="s">
        <v>86</v>
      </c>
      <c r="AW357" s="13" t="s">
        <v>39</v>
      </c>
      <c r="AX357" s="13" t="s">
        <v>78</v>
      </c>
      <c r="AY357" s="236" t="s">
        <v>136</v>
      </c>
    </row>
    <row r="358" s="14" customFormat="1">
      <c r="A358" s="14"/>
      <c r="B358" s="237"/>
      <c r="C358" s="238"/>
      <c r="D358" s="228" t="s">
        <v>147</v>
      </c>
      <c r="E358" s="239" t="s">
        <v>32</v>
      </c>
      <c r="F358" s="240" t="s">
        <v>398</v>
      </c>
      <c r="G358" s="238"/>
      <c r="H358" s="241">
        <v>3.0030000000000001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147</v>
      </c>
      <c r="AU358" s="247" t="s">
        <v>88</v>
      </c>
      <c r="AV358" s="14" t="s">
        <v>88</v>
      </c>
      <c r="AW358" s="14" t="s">
        <v>39</v>
      </c>
      <c r="AX358" s="14" t="s">
        <v>86</v>
      </c>
      <c r="AY358" s="247" t="s">
        <v>136</v>
      </c>
    </row>
    <row r="359" s="2" customFormat="1" ht="21.75" customHeight="1">
      <c r="A359" s="42"/>
      <c r="B359" s="43"/>
      <c r="C359" s="208" t="s">
        <v>448</v>
      </c>
      <c r="D359" s="208" t="s">
        <v>138</v>
      </c>
      <c r="E359" s="209" t="s">
        <v>449</v>
      </c>
      <c r="F359" s="210" t="s">
        <v>450</v>
      </c>
      <c r="G359" s="211" t="s">
        <v>162</v>
      </c>
      <c r="H359" s="212">
        <v>3.0030000000000001</v>
      </c>
      <c r="I359" s="213"/>
      <c r="J359" s="214">
        <f>ROUND(I359*H359,2)</f>
        <v>0</v>
      </c>
      <c r="K359" s="210" t="s">
        <v>142</v>
      </c>
      <c r="L359" s="48"/>
      <c r="M359" s="215" t="s">
        <v>32</v>
      </c>
      <c r="N359" s="216" t="s">
        <v>49</v>
      </c>
      <c r="O359" s="88"/>
      <c r="P359" s="217">
        <f>O359*H359</f>
        <v>0</v>
      </c>
      <c r="Q359" s="217">
        <v>0</v>
      </c>
      <c r="R359" s="217">
        <f>Q359*H359</f>
        <v>0</v>
      </c>
      <c r="S359" s="217">
        <v>0.043999999999999997</v>
      </c>
      <c r="T359" s="218">
        <f>S359*H359</f>
        <v>0.132132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19" t="s">
        <v>143</v>
      </c>
      <c r="AT359" s="219" t="s">
        <v>138</v>
      </c>
      <c r="AU359" s="219" t="s">
        <v>88</v>
      </c>
      <c r="AY359" s="20" t="s">
        <v>136</v>
      </c>
      <c r="BE359" s="220">
        <f>IF(N359="základní",J359,0)</f>
        <v>0</v>
      </c>
      <c r="BF359" s="220">
        <f>IF(N359="snížená",J359,0)</f>
        <v>0</v>
      </c>
      <c r="BG359" s="220">
        <f>IF(N359="zákl. přenesená",J359,0)</f>
        <v>0</v>
      </c>
      <c r="BH359" s="220">
        <f>IF(N359="sníž. přenesená",J359,0)</f>
        <v>0</v>
      </c>
      <c r="BI359" s="220">
        <f>IF(N359="nulová",J359,0)</f>
        <v>0</v>
      </c>
      <c r="BJ359" s="20" t="s">
        <v>86</v>
      </c>
      <c r="BK359" s="220">
        <f>ROUND(I359*H359,2)</f>
        <v>0</v>
      </c>
      <c r="BL359" s="20" t="s">
        <v>143</v>
      </c>
      <c r="BM359" s="219" t="s">
        <v>451</v>
      </c>
    </row>
    <row r="360" s="2" customFormat="1">
      <c r="A360" s="42"/>
      <c r="B360" s="43"/>
      <c r="C360" s="44"/>
      <c r="D360" s="221" t="s">
        <v>145</v>
      </c>
      <c r="E360" s="44"/>
      <c r="F360" s="222" t="s">
        <v>452</v>
      </c>
      <c r="G360" s="44"/>
      <c r="H360" s="44"/>
      <c r="I360" s="223"/>
      <c r="J360" s="44"/>
      <c r="K360" s="44"/>
      <c r="L360" s="48"/>
      <c r="M360" s="224"/>
      <c r="N360" s="225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0" t="s">
        <v>145</v>
      </c>
      <c r="AU360" s="20" t="s">
        <v>88</v>
      </c>
    </row>
    <row r="361" s="2" customFormat="1" ht="16.5" customHeight="1">
      <c r="A361" s="42"/>
      <c r="B361" s="43"/>
      <c r="C361" s="208" t="s">
        <v>453</v>
      </c>
      <c r="D361" s="208" t="s">
        <v>138</v>
      </c>
      <c r="E361" s="209" t="s">
        <v>454</v>
      </c>
      <c r="F361" s="210" t="s">
        <v>455</v>
      </c>
      <c r="G361" s="211" t="s">
        <v>456</v>
      </c>
      <c r="H361" s="212">
        <v>2128.4000000000001</v>
      </c>
      <c r="I361" s="213"/>
      <c r="J361" s="214">
        <f>ROUND(I361*H361,2)</f>
        <v>0</v>
      </c>
      <c r="K361" s="210" t="s">
        <v>142</v>
      </c>
      <c r="L361" s="48"/>
      <c r="M361" s="215" t="s">
        <v>32</v>
      </c>
      <c r="N361" s="216" t="s">
        <v>49</v>
      </c>
      <c r="O361" s="88"/>
      <c r="P361" s="217">
        <f>O361*H361</f>
        <v>0</v>
      </c>
      <c r="Q361" s="217">
        <v>2.0000000000000002E-05</v>
      </c>
      <c r="R361" s="217">
        <f>Q361*H361</f>
        <v>0.042568000000000009</v>
      </c>
      <c r="S361" s="217">
        <v>0.001</v>
      </c>
      <c r="T361" s="218">
        <f>S361*H361</f>
        <v>2.1284000000000001</v>
      </c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R361" s="219" t="s">
        <v>143</v>
      </c>
      <c r="AT361" s="219" t="s">
        <v>138</v>
      </c>
      <c r="AU361" s="219" t="s">
        <v>88</v>
      </c>
      <c r="AY361" s="20" t="s">
        <v>136</v>
      </c>
      <c r="BE361" s="220">
        <f>IF(N361="základní",J361,0)</f>
        <v>0</v>
      </c>
      <c r="BF361" s="220">
        <f>IF(N361="snížená",J361,0)</f>
        <v>0</v>
      </c>
      <c r="BG361" s="220">
        <f>IF(N361="zákl. přenesená",J361,0)</f>
        <v>0</v>
      </c>
      <c r="BH361" s="220">
        <f>IF(N361="sníž. přenesená",J361,0)</f>
        <v>0</v>
      </c>
      <c r="BI361" s="220">
        <f>IF(N361="nulová",J361,0)</f>
        <v>0</v>
      </c>
      <c r="BJ361" s="20" t="s">
        <v>86</v>
      </c>
      <c r="BK361" s="220">
        <f>ROUND(I361*H361,2)</f>
        <v>0</v>
      </c>
      <c r="BL361" s="20" t="s">
        <v>143</v>
      </c>
      <c r="BM361" s="219" t="s">
        <v>457</v>
      </c>
    </row>
    <row r="362" s="2" customFormat="1">
      <c r="A362" s="42"/>
      <c r="B362" s="43"/>
      <c r="C362" s="44"/>
      <c r="D362" s="221" t="s">
        <v>145</v>
      </c>
      <c r="E362" s="44"/>
      <c r="F362" s="222" t="s">
        <v>458</v>
      </c>
      <c r="G362" s="44"/>
      <c r="H362" s="44"/>
      <c r="I362" s="223"/>
      <c r="J362" s="44"/>
      <c r="K362" s="44"/>
      <c r="L362" s="48"/>
      <c r="M362" s="224"/>
      <c r="N362" s="225"/>
      <c r="O362" s="88"/>
      <c r="P362" s="88"/>
      <c r="Q362" s="88"/>
      <c r="R362" s="88"/>
      <c r="S362" s="88"/>
      <c r="T362" s="89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T362" s="20" t="s">
        <v>145</v>
      </c>
      <c r="AU362" s="20" t="s">
        <v>88</v>
      </c>
    </row>
    <row r="363" s="13" customFormat="1">
      <c r="A363" s="13"/>
      <c r="B363" s="226"/>
      <c r="C363" s="227"/>
      <c r="D363" s="228" t="s">
        <v>147</v>
      </c>
      <c r="E363" s="229" t="s">
        <v>32</v>
      </c>
      <c r="F363" s="230" t="s">
        <v>459</v>
      </c>
      <c r="G363" s="227"/>
      <c r="H363" s="229" t="s">
        <v>32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147</v>
      </c>
      <c r="AU363" s="236" t="s">
        <v>88</v>
      </c>
      <c r="AV363" s="13" t="s">
        <v>86</v>
      </c>
      <c r="AW363" s="13" t="s">
        <v>39</v>
      </c>
      <c r="AX363" s="13" t="s">
        <v>78</v>
      </c>
      <c r="AY363" s="236" t="s">
        <v>136</v>
      </c>
    </row>
    <row r="364" s="14" customFormat="1">
      <c r="A364" s="14"/>
      <c r="B364" s="237"/>
      <c r="C364" s="238"/>
      <c r="D364" s="228" t="s">
        <v>147</v>
      </c>
      <c r="E364" s="239" t="s">
        <v>32</v>
      </c>
      <c r="F364" s="240" t="s">
        <v>460</v>
      </c>
      <c r="G364" s="238"/>
      <c r="H364" s="241">
        <v>2128.4000000000001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147</v>
      </c>
      <c r="AU364" s="247" t="s">
        <v>88</v>
      </c>
      <c r="AV364" s="14" t="s">
        <v>88</v>
      </c>
      <c r="AW364" s="14" t="s">
        <v>39</v>
      </c>
      <c r="AX364" s="14" t="s">
        <v>86</v>
      </c>
      <c r="AY364" s="247" t="s">
        <v>136</v>
      </c>
    </row>
    <row r="365" s="2" customFormat="1" ht="24.15" customHeight="1">
      <c r="A365" s="42"/>
      <c r="B365" s="43"/>
      <c r="C365" s="208" t="s">
        <v>461</v>
      </c>
      <c r="D365" s="208" t="s">
        <v>138</v>
      </c>
      <c r="E365" s="209" t="s">
        <v>462</v>
      </c>
      <c r="F365" s="210" t="s">
        <v>463</v>
      </c>
      <c r="G365" s="211" t="s">
        <v>141</v>
      </c>
      <c r="H365" s="212">
        <v>294.77300000000002</v>
      </c>
      <c r="I365" s="213"/>
      <c r="J365" s="214">
        <f>ROUND(I365*H365,2)</f>
        <v>0</v>
      </c>
      <c r="K365" s="210" t="s">
        <v>142</v>
      </c>
      <c r="L365" s="48"/>
      <c r="M365" s="215" t="s">
        <v>32</v>
      </c>
      <c r="N365" s="216" t="s">
        <v>49</v>
      </c>
      <c r="O365" s="88"/>
      <c r="P365" s="217">
        <f>O365*H365</f>
        <v>0</v>
      </c>
      <c r="Q365" s="217">
        <v>0</v>
      </c>
      <c r="R365" s="217">
        <f>Q365*H365</f>
        <v>0</v>
      </c>
      <c r="S365" s="217">
        <v>0.045999999999999999</v>
      </c>
      <c r="T365" s="218">
        <f>S365*H365</f>
        <v>13.559558000000001</v>
      </c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R365" s="219" t="s">
        <v>143</v>
      </c>
      <c r="AT365" s="219" t="s">
        <v>138</v>
      </c>
      <c r="AU365" s="219" t="s">
        <v>88</v>
      </c>
      <c r="AY365" s="20" t="s">
        <v>136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20" t="s">
        <v>86</v>
      </c>
      <c r="BK365" s="220">
        <f>ROUND(I365*H365,2)</f>
        <v>0</v>
      </c>
      <c r="BL365" s="20" t="s">
        <v>143</v>
      </c>
      <c r="BM365" s="219" t="s">
        <v>464</v>
      </c>
    </row>
    <row r="366" s="2" customFormat="1">
      <c r="A366" s="42"/>
      <c r="B366" s="43"/>
      <c r="C366" s="44"/>
      <c r="D366" s="221" t="s">
        <v>145</v>
      </c>
      <c r="E366" s="44"/>
      <c r="F366" s="222" t="s">
        <v>465</v>
      </c>
      <c r="G366" s="44"/>
      <c r="H366" s="44"/>
      <c r="I366" s="223"/>
      <c r="J366" s="44"/>
      <c r="K366" s="44"/>
      <c r="L366" s="48"/>
      <c r="M366" s="224"/>
      <c r="N366" s="225"/>
      <c r="O366" s="88"/>
      <c r="P366" s="88"/>
      <c r="Q366" s="88"/>
      <c r="R366" s="88"/>
      <c r="S366" s="88"/>
      <c r="T366" s="89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T366" s="20" t="s">
        <v>145</v>
      </c>
      <c r="AU366" s="20" t="s">
        <v>88</v>
      </c>
    </row>
    <row r="367" s="13" customFormat="1">
      <c r="A367" s="13"/>
      <c r="B367" s="226"/>
      <c r="C367" s="227"/>
      <c r="D367" s="228" t="s">
        <v>147</v>
      </c>
      <c r="E367" s="229" t="s">
        <v>32</v>
      </c>
      <c r="F367" s="230" t="s">
        <v>466</v>
      </c>
      <c r="G367" s="227"/>
      <c r="H367" s="229" t="s">
        <v>32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147</v>
      </c>
      <c r="AU367" s="236" t="s">
        <v>88</v>
      </c>
      <c r="AV367" s="13" t="s">
        <v>86</v>
      </c>
      <c r="AW367" s="13" t="s">
        <v>39</v>
      </c>
      <c r="AX367" s="13" t="s">
        <v>78</v>
      </c>
      <c r="AY367" s="236" t="s">
        <v>136</v>
      </c>
    </row>
    <row r="368" s="13" customFormat="1">
      <c r="A368" s="13"/>
      <c r="B368" s="226"/>
      <c r="C368" s="227"/>
      <c r="D368" s="228" t="s">
        <v>147</v>
      </c>
      <c r="E368" s="229" t="s">
        <v>32</v>
      </c>
      <c r="F368" s="230" t="s">
        <v>317</v>
      </c>
      <c r="G368" s="227"/>
      <c r="H368" s="229" t="s">
        <v>32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147</v>
      </c>
      <c r="AU368" s="236" t="s">
        <v>88</v>
      </c>
      <c r="AV368" s="13" t="s">
        <v>86</v>
      </c>
      <c r="AW368" s="13" t="s">
        <v>39</v>
      </c>
      <c r="AX368" s="13" t="s">
        <v>78</v>
      </c>
      <c r="AY368" s="236" t="s">
        <v>136</v>
      </c>
    </row>
    <row r="369" s="14" customFormat="1">
      <c r="A369" s="14"/>
      <c r="B369" s="237"/>
      <c r="C369" s="238"/>
      <c r="D369" s="228" t="s">
        <v>147</v>
      </c>
      <c r="E369" s="239" t="s">
        <v>32</v>
      </c>
      <c r="F369" s="240" t="s">
        <v>318</v>
      </c>
      <c r="G369" s="238"/>
      <c r="H369" s="241">
        <v>31.673999999999999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147</v>
      </c>
      <c r="AU369" s="247" t="s">
        <v>88</v>
      </c>
      <c r="AV369" s="14" t="s">
        <v>88</v>
      </c>
      <c r="AW369" s="14" t="s">
        <v>39</v>
      </c>
      <c r="AX369" s="14" t="s">
        <v>78</v>
      </c>
      <c r="AY369" s="247" t="s">
        <v>136</v>
      </c>
    </row>
    <row r="370" s="14" customFormat="1">
      <c r="A370" s="14"/>
      <c r="B370" s="237"/>
      <c r="C370" s="238"/>
      <c r="D370" s="228" t="s">
        <v>147</v>
      </c>
      <c r="E370" s="239" t="s">
        <v>32</v>
      </c>
      <c r="F370" s="240" t="s">
        <v>319</v>
      </c>
      <c r="G370" s="238"/>
      <c r="H370" s="241">
        <v>21.701000000000001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147</v>
      </c>
      <c r="AU370" s="247" t="s">
        <v>88</v>
      </c>
      <c r="AV370" s="14" t="s">
        <v>88</v>
      </c>
      <c r="AW370" s="14" t="s">
        <v>39</v>
      </c>
      <c r="AX370" s="14" t="s">
        <v>78</v>
      </c>
      <c r="AY370" s="247" t="s">
        <v>136</v>
      </c>
    </row>
    <row r="371" s="14" customFormat="1">
      <c r="A371" s="14"/>
      <c r="B371" s="237"/>
      <c r="C371" s="238"/>
      <c r="D371" s="228" t="s">
        <v>147</v>
      </c>
      <c r="E371" s="239" t="s">
        <v>32</v>
      </c>
      <c r="F371" s="240" t="s">
        <v>320</v>
      </c>
      <c r="G371" s="238"/>
      <c r="H371" s="241">
        <v>3.3929999999999998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147</v>
      </c>
      <c r="AU371" s="247" t="s">
        <v>88</v>
      </c>
      <c r="AV371" s="14" t="s">
        <v>88</v>
      </c>
      <c r="AW371" s="14" t="s">
        <v>39</v>
      </c>
      <c r="AX371" s="14" t="s">
        <v>78</v>
      </c>
      <c r="AY371" s="247" t="s">
        <v>136</v>
      </c>
    </row>
    <row r="372" s="14" customFormat="1">
      <c r="A372" s="14"/>
      <c r="B372" s="237"/>
      <c r="C372" s="238"/>
      <c r="D372" s="228" t="s">
        <v>147</v>
      </c>
      <c r="E372" s="239" t="s">
        <v>32</v>
      </c>
      <c r="F372" s="240" t="s">
        <v>321</v>
      </c>
      <c r="G372" s="238"/>
      <c r="H372" s="241">
        <v>-2.2000000000000002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147</v>
      </c>
      <c r="AU372" s="247" t="s">
        <v>88</v>
      </c>
      <c r="AV372" s="14" t="s">
        <v>88</v>
      </c>
      <c r="AW372" s="14" t="s">
        <v>39</v>
      </c>
      <c r="AX372" s="14" t="s">
        <v>78</v>
      </c>
      <c r="AY372" s="247" t="s">
        <v>136</v>
      </c>
    </row>
    <row r="373" s="13" customFormat="1">
      <c r="A373" s="13"/>
      <c r="B373" s="226"/>
      <c r="C373" s="227"/>
      <c r="D373" s="228" t="s">
        <v>147</v>
      </c>
      <c r="E373" s="229" t="s">
        <v>32</v>
      </c>
      <c r="F373" s="230" t="s">
        <v>322</v>
      </c>
      <c r="G373" s="227"/>
      <c r="H373" s="229" t="s">
        <v>32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147</v>
      </c>
      <c r="AU373" s="236" t="s">
        <v>88</v>
      </c>
      <c r="AV373" s="13" t="s">
        <v>86</v>
      </c>
      <c r="AW373" s="13" t="s">
        <v>39</v>
      </c>
      <c r="AX373" s="13" t="s">
        <v>78</v>
      </c>
      <c r="AY373" s="236" t="s">
        <v>136</v>
      </c>
    </row>
    <row r="374" s="14" customFormat="1">
      <c r="A374" s="14"/>
      <c r="B374" s="237"/>
      <c r="C374" s="238"/>
      <c r="D374" s="228" t="s">
        <v>147</v>
      </c>
      <c r="E374" s="239" t="s">
        <v>32</v>
      </c>
      <c r="F374" s="240" t="s">
        <v>323</v>
      </c>
      <c r="G374" s="238"/>
      <c r="H374" s="241">
        <v>7.7999999999999998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147</v>
      </c>
      <c r="AU374" s="247" t="s">
        <v>88</v>
      </c>
      <c r="AV374" s="14" t="s">
        <v>88</v>
      </c>
      <c r="AW374" s="14" t="s">
        <v>39</v>
      </c>
      <c r="AX374" s="14" t="s">
        <v>78</v>
      </c>
      <c r="AY374" s="247" t="s">
        <v>136</v>
      </c>
    </row>
    <row r="375" s="13" customFormat="1">
      <c r="A375" s="13"/>
      <c r="B375" s="226"/>
      <c r="C375" s="227"/>
      <c r="D375" s="228" t="s">
        <v>147</v>
      </c>
      <c r="E375" s="229" t="s">
        <v>32</v>
      </c>
      <c r="F375" s="230" t="s">
        <v>324</v>
      </c>
      <c r="G375" s="227"/>
      <c r="H375" s="229" t="s">
        <v>32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147</v>
      </c>
      <c r="AU375" s="236" t="s">
        <v>88</v>
      </c>
      <c r="AV375" s="13" t="s">
        <v>86</v>
      </c>
      <c r="AW375" s="13" t="s">
        <v>39</v>
      </c>
      <c r="AX375" s="13" t="s">
        <v>78</v>
      </c>
      <c r="AY375" s="236" t="s">
        <v>136</v>
      </c>
    </row>
    <row r="376" s="14" customFormat="1">
      <c r="A376" s="14"/>
      <c r="B376" s="237"/>
      <c r="C376" s="238"/>
      <c r="D376" s="228" t="s">
        <v>147</v>
      </c>
      <c r="E376" s="239" t="s">
        <v>32</v>
      </c>
      <c r="F376" s="240" t="s">
        <v>325</v>
      </c>
      <c r="G376" s="238"/>
      <c r="H376" s="241">
        <v>17.434999999999999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147</v>
      </c>
      <c r="AU376" s="247" t="s">
        <v>88</v>
      </c>
      <c r="AV376" s="14" t="s">
        <v>88</v>
      </c>
      <c r="AW376" s="14" t="s">
        <v>39</v>
      </c>
      <c r="AX376" s="14" t="s">
        <v>78</v>
      </c>
      <c r="AY376" s="247" t="s">
        <v>136</v>
      </c>
    </row>
    <row r="377" s="13" customFormat="1">
      <c r="A377" s="13"/>
      <c r="B377" s="226"/>
      <c r="C377" s="227"/>
      <c r="D377" s="228" t="s">
        <v>147</v>
      </c>
      <c r="E377" s="229" t="s">
        <v>32</v>
      </c>
      <c r="F377" s="230" t="s">
        <v>326</v>
      </c>
      <c r="G377" s="227"/>
      <c r="H377" s="229" t="s">
        <v>32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147</v>
      </c>
      <c r="AU377" s="236" t="s">
        <v>88</v>
      </c>
      <c r="AV377" s="13" t="s">
        <v>86</v>
      </c>
      <c r="AW377" s="13" t="s">
        <v>39</v>
      </c>
      <c r="AX377" s="13" t="s">
        <v>78</v>
      </c>
      <c r="AY377" s="236" t="s">
        <v>136</v>
      </c>
    </row>
    <row r="378" s="14" customFormat="1">
      <c r="A378" s="14"/>
      <c r="B378" s="237"/>
      <c r="C378" s="238"/>
      <c r="D378" s="228" t="s">
        <v>147</v>
      </c>
      <c r="E378" s="239" t="s">
        <v>32</v>
      </c>
      <c r="F378" s="240" t="s">
        <v>327</v>
      </c>
      <c r="G378" s="238"/>
      <c r="H378" s="241">
        <v>3.3599999999999999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147</v>
      </c>
      <c r="AU378" s="247" t="s">
        <v>88</v>
      </c>
      <c r="AV378" s="14" t="s">
        <v>88</v>
      </c>
      <c r="AW378" s="14" t="s">
        <v>39</v>
      </c>
      <c r="AX378" s="14" t="s">
        <v>78</v>
      </c>
      <c r="AY378" s="247" t="s">
        <v>136</v>
      </c>
    </row>
    <row r="379" s="14" customFormat="1">
      <c r="A379" s="14"/>
      <c r="B379" s="237"/>
      <c r="C379" s="238"/>
      <c r="D379" s="228" t="s">
        <v>147</v>
      </c>
      <c r="E379" s="239" t="s">
        <v>32</v>
      </c>
      <c r="F379" s="240" t="s">
        <v>328</v>
      </c>
      <c r="G379" s="238"/>
      <c r="H379" s="241">
        <v>2.5600000000000001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7" t="s">
        <v>147</v>
      </c>
      <c r="AU379" s="247" t="s">
        <v>88</v>
      </c>
      <c r="AV379" s="14" t="s">
        <v>88</v>
      </c>
      <c r="AW379" s="14" t="s">
        <v>39</v>
      </c>
      <c r="AX379" s="14" t="s">
        <v>78</v>
      </c>
      <c r="AY379" s="247" t="s">
        <v>136</v>
      </c>
    </row>
    <row r="380" s="13" customFormat="1">
      <c r="A380" s="13"/>
      <c r="B380" s="226"/>
      <c r="C380" s="227"/>
      <c r="D380" s="228" t="s">
        <v>147</v>
      </c>
      <c r="E380" s="229" t="s">
        <v>32</v>
      </c>
      <c r="F380" s="230" t="s">
        <v>329</v>
      </c>
      <c r="G380" s="227"/>
      <c r="H380" s="229" t="s">
        <v>32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147</v>
      </c>
      <c r="AU380" s="236" t="s">
        <v>88</v>
      </c>
      <c r="AV380" s="13" t="s">
        <v>86</v>
      </c>
      <c r="AW380" s="13" t="s">
        <v>39</v>
      </c>
      <c r="AX380" s="13" t="s">
        <v>78</v>
      </c>
      <c r="AY380" s="236" t="s">
        <v>136</v>
      </c>
    </row>
    <row r="381" s="14" customFormat="1">
      <c r="A381" s="14"/>
      <c r="B381" s="237"/>
      <c r="C381" s="238"/>
      <c r="D381" s="228" t="s">
        <v>147</v>
      </c>
      <c r="E381" s="239" t="s">
        <v>32</v>
      </c>
      <c r="F381" s="240" t="s">
        <v>330</v>
      </c>
      <c r="G381" s="238"/>
      <c r="H381" s="241">
        <v>25.399999999999999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147</v>
      </c>
      <c r="AU381" s="247" t="s">
        <v>88</v>
      </c>
      <c r="AV381" s="14" t="s">
        <v>88</v>
      </c>
      <c r="AW381" s="14" t="s">
        <v>39</v>
      </c>
      <c r="AX381" s="14" t="s">
        <v>78</v>
      </c>
      <c r="AY381" s="247" t="s">
        <v>136</v>
      </c>
    </row>
    <row r="382" s="14" customFormat="1">
      <c r="A382" s="14"/>
      <c r="B382" s="237"/>
      <c r="C382" s="238"/>
      <c r="D382" s="228" t="s">
        <v>147</v>
      </c>
      <c r="E382" s="239" t="s">
        <v>32</v>
      </c>
      <c r="F382" s="240" t="s">
        <v>321</v>
      </c>
      <c r="G382" s="238"/>
      <c r="H382" s="241">
        <v>-2.2000000000000002</v>
      </c>
      <c r="I382" s="242"/>
      <c r="J382" s="238"/>
      <c r="K382" s="238"/>
      <c r="L382" s="243"/>
      <c r="M382" s="244"/>
      <c r="N382" s="245"/>
      <c r="O382" s="245"/>
      <c r="P382" s="245"/>
      <c r="Q382" s="245"/>
      <c r="R382" s="245"/>
      <c r="S382" s="245"/>
      <c r="T382" s="24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7" t="s">
        <v>147</v>
      </c>
      <c r="AU382" s="247" t="s">
        <v>88</v>
      </c>
      <c r="AV382" s="14" t="s">
        <v>88</v>
      </c>
      <c r="AW382" s="14" t="s">
        <v>39</v>
      </c>
      <c r="AX382" s="14" t="s">
        <v>78</v>
      </c>
      <c r="AY382" s="247" t="s">
        <v>136</v>
      </c>
    </row>
    <row r="383" s="13" customFormat="1">
      <c r="A383" s="13"/>
      <c r="B383" s="226"/>
      <c r="C383" s="227"/>
      <c r="D383" s="228" t="s">
        <v>147</v>
      </c>
      <c r="E383" s="229" t="s">
        <v>32</v>
      </c>
      <c r="F383" s="230" t="s">
        <v>331</v>
      </c>
      <c r="G383" s="227"/>
      <c r="H383" s="229" t="s">
        <v>32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147</v>
      </c>
      <c r="AU383" s="236" t="s">
        <v>88</v>
      </c>
      <c r="AV383" s="13" t="s">
        <v>86</v>
      </c>
      <c r="AW383" s="13" t="s">
        <v>39</v>
      </c>
      <c r="AX383" s="13" t="s">
        <v>78</v>
      </c>
      <c r="AY383" s="236" t="s">
        <v>136</v>
      </c>
    </row>
    <row r="384" s="14" customFormat="1">
      <c r="A384" s="14"/>
      <c r="B384" s="237"/>
      <c r="C384" s="238"/>
      <c r="D384" s="228" t="s">
        <v>147</v>
      </c>
      <c r="E384" s="239" t="s">
        <v>32</v>
      </c>
      <c r="F384" s="240" t="s">
        <v>332</v>
      </c>
      <c r="G384" s="238"/>
      <c r="H384" s="241">
        <v>47.880000000000003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147</v>
      </c>
      <c r="AU384" s="247" t="s">
        <v>88</v>
      </c>
      <c r="AV384" s="14" t="s">
        <v>88</v>
      </c>
      <c r="AW384" s="14" t="s">
        <v>39</v>
      </c>
      <c r="AX384" s="14" t="s">
        <v>78</v>
      </c>
      <c r="AY384" s="247" t="s">
        <v>136</v>
      </c>
    </row>
    <row r="385" s="13" customFormat="1">
      <c r="A385" s="13"/>
      <c r="B385" s="226"/>
      <c r="C385" s="227"/>
      <c r="D385" s="228" t="s">
        <v>147</v>
      </c>
      <c r="E385" s="229" t="s">
        <v>32</v>
      </c>
      <c r="F385" s="230" t="s">
        <v>333</v>
      </c>
      <c r="G385" s="227"/>
      <c r="H385" s="229" t="s">
        <v>32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147</v>
      </c>
      <c r="AU385" s="236" t="s">
        <v>88</v>
      </c>
      <c r="AV385" s="13" t="s">
        <v>86</v>
      </c>
      <c r="AW385" s="13" t="s">
        <v>39</v>
      </c>
      <c r="AX385" s="13" t="s">
        <v>78</v>
      </c>
      <c r="AY385" s="236" t="s">
        <v>136</v>
      </c>
    </row>
    <row r="386" s="14" customFormat="1">
      <c r="A386" s="14"/>
      <c r="B386" s="237"/>
      <c r="C386" s="238"/>
      <c r="D386" s="228" t="s">
        <v>147</v>
      </c>
      <c r="E386" s="239" t="s">
        <v>32</v>
      </c>
      <c r="F386" s="240" t="s">
        <v>334</v>
      </c>
      <c r="G386" s="238"/>
      <c r="H386" s="241">
        <v>10.08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147</v>
      </c>
      <c r="AU386" s="247" t="s">
        <v>88</v>
      </c>
      <c r="AV386" s="14" t="s">
        <v>88</v>
      </c>
      <c r="AW386" s="14" t="s">
        <v>39</v>
      </c>
      <c r="AX386" s="14" t="s">
        <v>78</v>
      </c>
      <c r="AY386" s="247" t="s">
        <v>136</v>
      </c>
    </row>
    <row r="387" s="14" customFormat="1">
      <c r="A387" s="14"/>
      <c r="B387" s="237"/>
      <c r="C387" s="238"/>
      <c r="D387" s="228" t="s">
        <v>147</v>
      </c>
      <c r="E387" s="239" t="s">
        <v>32</v>
      </c>
      <c r="F387" s="240" t="s">
        <v>335</v>
      </c>
      <c r="G387" s="238"/>
      <c r="H387" s="241">
        <v>7.6799999999999997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147</v>
      </c>
      <c r="AU387" s="247" t="s">
        <v>88</v>
      </c>
      <c r="AV387" s="14" t="s">
        <v>88</v>
      </c>
      <c r="AW387" s="14" t="s">
        <v>39</v>
      </c>
      <c r="AX387" s="14" t="s">
        <v>78</v>
      </c>
      <c r="AY387" s="247" t="s">
        <v>136</v>
      </c>
    </row>
    <row r="388" s="13" customFormat="1">
      <c r="A388" s="13"/>
      <c r="B388" s="226"/>
      <c r="C388" s="227"/>
      <c r="D388" s="228" t="s">
        <v>147</v>
      </c>
      <c r="E388" s="229" t="s">
        <v>32</v>
      </c>
      <c r="F388" s="230" t="s">
        <v>336</v>
      </c>
      <c r="G388" s="227"/>
      <c r="H388" s="229" t="s">
        <v>32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147</v>
      </c>
      <c r="AU388" s="236" t="s">
        <v>88</v>
      </c>
      <c r="AV388" s="13" t="s">
        <v>86</v>
      </c>
      <c r="AW388" s="13" t="s">
        <v>39</v>
      </c>
      <c r="AX388" s="13" t="s">
        <v>78</v>
      </c>
      <c r="AY388" s="236" t="s">
        <v>136</v>
      </c>
    </row>
    <row r="389" s="14" customFormat="1">
      <c r="A389" s="14"/>
      <c r="B389" s="237"/>
      <c r="C389" s="238"/>
      <c r="D389" s="228" t="s">
        <v>147</v>
      </c>
      <c r="E389" s="239" t="s">
        <v>32</v>
      </c>
      <c r="F389" s="240" t="s">
        <v>337</v>
      </c>
      <c r="G389" s="238"/>
      <c r="H389" s="241">
        <v>9.4199999999999999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147</v>
      </c>
      <c r="AU389" s="247" t="s">
        <v>88</v>
      </c>
      <c r="AV389" s="14" t="s">
        <v>88</v>
      </c>
      <c r="AW389" s="14" t="s">
        <v>39</v>
      </c>
      <c r="AX389" s="14" t="s">
        <v>78</v>
      </c>
      <c r="AY389" s="247" t="s">
        <v>136</v>
      </c>
    </row>
    <row r="390" s="13" customFormat="1">
      <c r="A390" s="13"/>
      <c r="B390" s="226"/>
      <c r="C390" s="227"/>
      <c r="D390" s="228" t="s">
        <v>147</v>
      </c>
      <c r="E390" s="229" t="s">
        <v>32</v>
      </c>
      <c r="F390" s="230" t="s">
        <v>322</v>
      </c>
      <c r="G390" s="227"/>
      <c r="H390" s="229" t="s">
        <v>32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147</v>
      </c>
      <c r="AU390" s="236" t="s">
        <v>88</v>
      </c>
      <c r="AV390" s="13" t="s">
        <v>86</v>
      </c>
      <c r="AW390" s="13" t="s">
        <v>39</v>
      </c>
      <c r="AX390" s="13" t="s">
        <v>78</v>
      </c>
      <c r="AY390" s="236" t="s">
        <v>136</v>
      </c>
    </row>
    <row r="391" s="14" customFormat="1">
      <c r="A391" s="14"/>
      <c r="B391" s="237"/>
      <c r="C391" s="238"/>
      <c r="D391" s="228" t="s">
        <v>147</v>
      </c>
      <c r="E391" s="239" t="s">
        <v>32</v>
      </c>
      <c r="F391" s="240" t="s">
        <v>338</v>
      </c>
      <c r="G391" s="238"/>
      <c r="H391" s="241">
        <v>28.260000000000002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7" t="s">
        <v>147</v>
      </c>
      <c r="AU391" s="247" t="s">
        <v>88</v>
      </c>
      <c r="AV391" s="14" t="s">
        <v>88</v>
      </c>
      <c r="AW391" s="14" t="s">
        <v>39</v>
      </c>
      <c r="AX391" s="14" t="s">
        <v>78</v>
      </c>
      <c r="AY391" s="247" t="s">
        <v>136</v>
      </c>
    </row>
    <row r="392" s="14" customFormat="1">
      <c r="A392" s="14"/>
      <c r="B392" s="237"/>
      <c r="C392" s="238"/>
      <c r="D392" s="228" t="s">
        <v>147</v>
      </c>
      <c r="E392" s="239" t="s">
        <v>32</v>
      </c>
      <c r="F392" s="240" t="s">
        <v>339</v>
      </c>
      <c r="G392" s="238"/>
      <c r="H392" s="241">
        <v>-0.20000000000000001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147</v>
      </c>
      <c r="AU392" s="247" t="s">
        <v>88</v>
      </c>
      <c r="AV392" s="14" t="s">
        <v>88</v>
      </c>
      <c r="AW392" s="14" t="s">
        <v>39</v>
      </c>
      <c r="AX392" s="14" t="s">
        <v>78</v>
      </c>
      <c r="AY392" s="247" t="s">
        <v>136</v>
      </c>
    </row>
    <row r="393" s="16" customFormat="1">
      <c r="A393" s="16"/>
      <c r="B393" s="269"/>
      <c r="C393" s="270"/>
      <c r="D393" s="228" t="s">
        <v>147</v>
      </c>
      <c r="E393" s="271" t="s">
        <v>32</v>
      </c>
      <c r="F393" s="272" t="s">
        <v>467</v>
      </c>
      <c r="G393" s="270"/>
      <c r="H393" s="273">
        <v>212.04300000000001</v>
      </c>
      <c r="I393" s="274"/>
      <c r="J393" s="270"/>
      <c r="K393" s="270"/>
      <c r="L393" s="275"/>
      <c r="M393" s="276"/>
      <c r="N393" s="277"/>
      <c r="O393" s="277"/>
      <c r="P393" s="277"/>
      <c r="Q393" s="277"/>
      <c r="R393" s="277"/>
      <c r="S393" s="277"/>
      <c r="T393" s="278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79" t="s">
        <v>147</v>
      </c>
      <c r="AU393" s="279" t="s">
        <v>88</v>
      </c>
      <c r="AV393" s="16" t="s">
        <v>159</v>
      </c>
      <c r="AW393" s="16" t="s">
        <v>39</v>
      </c>
      <c r="AX393" s="16" t="s">
        <v>78</v>
      </c>
      <c r="AY393" s="279" t="s">
        <v>136</v>
      </c>
    </row>
    <row r="394" s="13" customFormat="1">
      <c r="A394" s="13"/>
      <c r="B394" s="226"/>
      <c r="C394" s="227"/>
      <c r="D394" s="228" t="s">
        <v>147</v>
      </c>
      <c r="E394" s="229" t="s">
        <v>32</v>
      </c>
      <c r="F394" s="230" t="s">
        <v>468</v>
      </c>
      <c r="G394" s="227"/>
      <c r="H394" s="229" t="s">
        <v>32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147</v>
      </c>
      <c r="AU394" s="236" t="s">
        <v>88</v>
      </c>
      <c r="AV394" s="13" t="s">
        <v>86</v>
      </c>
      <c r="AW394" s="13" t="s">
        <v>39</v>
      </c>
      <c r="AX394" s="13" t="s">
        <v>78</v>
      </c>
      <c r="AY394" s="236" t="s">
        <v>136</v>
      </c>
    </row>
    <row r="395" s="14" customFormat="1">
      <c r="A395" s="14"/>
      <c r="B395" s="237"/>
      <c r="C395" s="238"/>
      <c r="D395" s="228" t="s">
        <v>147</v>
      </c>
      <c r="E395" s="239" t="s">
        <v>32</v>
      </c>
      <c r="F395" s="240" t="s">
        <v>469</v>
      </c>
      <c r="G395" s="238"/>
      <c r="H395" s="241">
        <v>34.814999999999998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147</v>
      </c>
      <c r="AU395" s="247" t="s">
        <v>88</v>
      </c>
      <c r="AV395" s="14" t="s">
        <v>88</v>
      </c>
      <c r="AW395" s="14" t="s">
        <v>39</v>
      </c>
      <c r="AX395" s="14" t="s">
        <v>78</v>
      </c>
      <c r="AY395" s="247" t="s">
        <v>136</v>
      </c>
    </row>
    <row r="396" s="14" customFormat="1">
      <c r="A396" s="14"/>
      <c r="B396" s="237"/>
      <c r="C396" s="238"/>
      <c r="D396" s="228" t="s">
        <v>147</v>
      </c>
      <c r="E396" s="239" t="s">
        <v>32</v>
      </c>
      <c r="F396" s="240" t="s">
        <v>470</v>
      </c>
      <c r="G396" s="238"/>
      <c r="H396" s="241">
        <v>14.175000000000001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147</v>
      </c>
      <c r="AU396" s="247" t="s">
        <v>88</v>
      </c>
      <c r="AV396" s="14" t="s">
        <v>88</v>
      </c>
      <c r="AW396" s="14" t="s">
        <v>39</v>
      </c>
      <c r="AX396" s="14" t="s">
        <v>78</v>
      </c>
      <c r="AY396" s="247" t="s">
        <v>136</v>
      </c>
    </row>
    <row r="397" s="13" customFormat="1">
      <c r="A397" s="13"/>
      <c r="B397" s="226"/>
      <c r="C397" s="227"/>
      <c r="D397" s="228" t="s">
        <v>147</v>
      </c>
      <c r="E397" s="229" t="s">
        <v>32</v>
      </c>
      <c r="F397" s="230" t="s">
        <v>471</v>
      </c>
      <c r="G397" s="227"/>
      <c r="H397" s="229" t="s">
        <v>32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147</v>
      </c>
      <c r="AU397" s="236" t="s">
        <v>88</v>
      </c>
      <c r="AV397" s="13" t="s">
        <v>86</v>
      </c>
      <c r="AW397" s="13" t="s">
        <v>39</v>
      </c>
      <c r="AX397" s="13" t="s">
        <v>78</v>
      </c>
      <c r="AY397" s="236" t="s">
        <v>136</v>
      </c>
    </row>
    <row r="398" s="14" customFormat="1">
      <c r="A398" s="14"/>
      <c r="B398" s="237"/>
      <c r="C398" s="238"/>
      <c r="D398" s="228" t="s">
        <v>147</v>
      </c>
      <c r="E398" s="239" t="s">
        <v>32</v>
      </c>
      <c r="F398" s="240" t="s">
        <v>472</v>
      </c>
      <c r="G398" s="238"/>
      <c r="H398" s="241">
        <v>0.47999999999999998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7" t="s">
        <v>147</v>
      </c>
      <c r="AU398" s="247" t="s">
        <v>88</v>
      </c>
      <c r="AV398" s="14" t="s">
        <v>88</v>
      </c>
      <c r="AW398" s="14" t="s">
        <v>39</v>
      </c>
      <c r="AX398" s="14" t="s">
        <v>78</v>
      </c>
      <c r="AY398" s="247" t="s">
        <v>136</v>
      </c>
    </row>
    <row r="399" s="13" customFormat="1">
      <c r="A399" s="13"/>
      <c r="B399" s="226"/>
      <c r="C399" s="227"/>
      <c r="D399" s="228" t="s">
        <v>147</v>
      </c>
      <c r="E399" s="229" t="s">
        <v>32</v>
      </c>
      <c r="F399" s="230" t="s">
        <v>473</v>
      </c>
      <c r="G399" s="227"/>
      <c r="H399" s="229" t="s">
        <v>32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147</v>
      </c>
      <c r="AU399" s="236" t="s">
        <v>88</v>
      </c>
      <c r="AV399" s="13" t="s">
        <v>86</v>
      </c>
      <c r="AW399" s="13" t="s">
        <v>39</v>
      </c>
      <c r="AX399" s="13" t="s">
        <v>78</v>
      </c>
      <c r="AY399" s="236" t="s">
        <v>136</v>
      </c>
    </row>
    <row r="400" s="14" customFormat="1">
      <c r="A400" s="14"/>
      <c r="B400" s="237"/>
      <c r="C400" s="238"/>
      <c r="D400" s="228" t="s">
        <v>147</v>
      </c>
      <c r="E400" s="239" t="s">
        <v>32</v>
      </c>
      <c r="F400" s="240" t="s">
        <v>474</v>
      </c>
      <c r="G400" s="238"/>
      <c r="H400" s="241">
        <v>16.440000000000001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147</v>
      </c>
      <c r="AU400" s="247" t="s">
        <v>88</v>
      </c>
      <c r="AV400" s="14" t="s">
        <v>88</v>
      </c>
      <c r="AW400" s="14" t="s">
        <v>39</v>
      </c>
      <c r="AX400" s="14" t="s">
        <v>78</v>
      </c>
      <c r="AY400" s="247" t="s">
        <v>136</v>
      </c>
    </row>
    <row r="401" s="14" customFormat="1">
      <c r="A401" s="14"/>
      <c r="B401" s="237"/>
      <c r="C401" s="238"/>
      <c r="D401" s="228" t="s">
        <v>147</v>
      </c>
      <c r="E401" s="239" t="s">
        <v>32</v>
      </c>
      <c r="F401" s="240" t="s">
        <v>475</v>
      </c>
      <c r="G401" s="238"/>
      <c r="H401" s="241">
        <v>0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7" t="s">
        <v>147</v>
      </c>
      <c r="AU401" s="247" t="s">
        <v>88</v>
      </c>
      <c r="AV401" s="14" t="s">
        <v>88</v>
      </c>
      <c r="AW401" s="14" t="s">
        <v>39</v>
      </c>
      <c r="AX401" s="14" t="s">
        <v>78</v>
      </c>
      <c r="AY401" s="247" t="s">
        <v>136</v>
      </c>
    </row>
    <row r="402" s="14" customFormat="1">
      <c r="A402" s="14"/>
      <c r="B402" s="237"/>
      <c r="C402" s="238"/>
      <c r="D402" s="228" t="s">
        <v>147</v>
      </c>
      <c r="E402" s="239" t="s">
        <v>32</v>
      </c>
      <c r="F402" s="240" t="s">
        <v>476</v>
      </c>
      <c r="G402" s="238"/>
      <c r="H402" s="241">
        <v>0.51000000000000001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147</v>
      </c>
      <c r="AU402" s="247" t="s">
        <v>88</v>
      </c>
      <c r="AV402" s="14" t="s">
        <v>88</v>
      </c>
      <c r="AW402" s="14" t="s">
        <v>39</v>
      </c>
      <c r="AX402" s="14" t="s">
        <v>78</v>
      </c>
      <c r="AY402" s="247" t="s">
        <v>136</v>
      </c>
    </row>
    <row r="403" s="14" customFormat="1">
      <c r="A403" s="14"/>
      <c r="B403" s="237"/>
      <c r="C403" s="238"/>
      <c r="D403" s="228" t="s">
        <v>147</v>
      </c>
      <c r="E403" s="239" t="s">
        <v>32</v>
      </c>
      <c r="F403" s="240" t="s">
        <v>477</v>
      </c>
      <c r="G403" s="238"/>
      <c r="H403" s="241">
        <v>-0.75</v>
      </c>
      <c r="I403" s="242"/>
      <c r="J403" s="238"/>
      <c r="K403" s="238"/>
      <c r="L403" s="243"/>
      <c r="M403" s="244"/>
      <c r="N403" s="245"/>
      <c r="O403" s="245"/>
      <c r="P403" s="245"/>
      <c r="Q403" s="245"/>
      <c r="R403" s="245"/>
      <c r="S403" s="245"/>
      <c r="T403" s="24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7" t="s">
        <v>147</v>
      </c>
      <c r="AU403" s="247" t="s">
        <v>88</v>
      </c>
      <c r="AV403" s="14" t="s">
        <v>88</v>
      </c>
      <c r="AW403" s="14" t="s">
        <v>39</v>
      </c>
      <c r="AX403" s="14" t="s">
        <v>78</v>
      </c>
      <c r="AY403" s="247" t="s">
        <v>136</v>
      </c>
    </row>
    <row r="404" s="14" customFormat="1">
      <c r="A404" s="14"/>
      <c r="B404" s="237"/>
      <c r="C404" s="238"/>
      <c r="D404" s="228" t="s">
        <v>147</v>
      </c>
      <c r="E404" s="239" t="s">
        <v>32</v>
      </c>
      <c r="F404" s="240" t="s">
        <v>478</v>
      </c>
      <c r="G404" s="238"/>
      <c r="H404" s="241">
        <v>-0.14999999999999999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147</v>
      </c>
      <c r="AU404" s="247" t="s">
        <v>88</v>
      </c>
      <c r="AV404" s="14" t="s">
        <v>88</v>
      </c>
      <c r="AW404" s="14" t="s">
        <v>39</v>
      </c>
      <c r="AX404" s="14" t="s">
        <v>78</v>
      </c>
      <c r="AY404" s="247" t="s">
        <v>136</v>
      </c>
    </row>
    <row r="405" s="13" customFormat="1">
      <c r="A405" s="13"/>
      <c r="B405" s="226"/>
      <c r="C405" s="227"/>
      <c r="D405" s="228" t="s">
        <v>147</v>
      </c>
      <c r="E405" s="229" t="s">
        <v>32</v>
      </c>
      <c r="F405" s="230" t="s">
        <v>479</v>
      </c>
      <c r="G405" s="227"/>
      <c r="H405" s="229" t="s">
        <v>32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147</v>
      </c>
      <c r="AU405" s="236" t="s">
        <v>88</v>
      </c>
      <c r="AV405" s="13" t="s">
        <v>86</v>
      </c>
      <c r="AW405" s="13" t="s">
        <v>39</v>
      </c>
      <c r="AX405" s="13" t="s">
        <v>78</v>
      </c>
      <c r="AY405" s="236" t="s">
        <v>136</v>
      </c>
    </row>
    <row r="406" s="14" customFormat="1">
      <c r="A406" s="14"/>
      <c r="B406" s="237"/>
      <c r="C406" s="238"/>
      <c r="D406" s="228" t="s">
        <v>147</v>
      </c>
      <c r="E406" s="239" t="s">
        <v>32</v>
      </c>
      <c r="F406" s="240" t="s">
        <v>480</v>
      </c>
      <c r="G406" s="238"/>
      <c r="H406" s="241">
        <v>5.2699999999999996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147</v>
      </c>
      <c r="AU406" s="247" t="s">
        <v>88</v>
      </c>
      <c r="AV406" s="14" t="s">
        <v>88</v>
      </c>
      <c r="AW406" s="14" t="s">
        <v>39</v>
      </c>
      <c r="AX406" s="14" t="s">
        <v>78</v>
      </c>
      <c r="AY406" s="247" t="s">
        <v>136</v>
      </c>
    </row>
    <row r="407" s="13" customFormat="1">
      <c r="A407" s="13"/>
      <c r="B407" s="226"/>
      <c r="C407" s="227"/>
      <c r="D407" s="228" t="s">
        <v>147</v>
      </c>
      <c r="E407" s="229" t="s">
        <v>32</v>
      </c>
      <c r="F407" s="230" t="s">
        <v>481</v>
      </c>
      <c r="G407" s="227"/>
      <c r="H407" s="229" t="s">
        <v>32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147</v>
      </c>
      <c r="AU407" s="236" t="s">
        <v>88</v>
      </c>
      <c r="AV407" s="13" t="s">
        <v>86</v>
      </c>
      <c r="AW407" s="13" t="s">
        <v>39</v>
      </c>
      <c r="AX407" s="13" t="s">
        <v>78</v>
      </c>
      <c r="AY407" s="236" t="s">
        <v>136</v>
      </c>
    </row>
    <row r="408" s="14" customFormat="1">
      <c r="A408" s="14"/>
      <c r="B408" s="237"/>
      <c r="C408" s="238"/>
      <c r="D408" s="228" t="s">
        <v>147</v>
      </c>
      <c r="E408" s="239" t="s">
        <v>32</v>
      </c>
      <c r="F408" s="240" t="s">
        <v>482</v>
      </c>
      <c r="G408" s="238"/>
      <c r="H408" s="241">
        <v>11.94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147</v>
      </c>
      <c r="AU408" s="247" t="s">
        <v>88</v>
      </c>
      <c r="AV408" s="14" t="s">
        <v>88</v>
      </c>
      <c r="AW408" s="14" t="s">
        <v>39</v>
      </c>
      <c r="AX408" s="14" t="s">
        <v>78</v>
      </c>
      <c r="AY408" s="247" t="s">
        <v>136</v>
      </c>
    </row>
    <row r="409" s="16" customFormat="1">
      <c r="A409" s="16"/>
      <c r="B409" s="269"/>
      <c r="C409" s="270"/>
      <c r="D409" s="228" t="s">
        <v>147</v>
      </c>
      <c r="E409" s="271" t="s">
        <v>32</v>
      </c>
      <c r="F409" s="272" t="s">
        <v>483</v>
      </c>
      <c r="G409" s="270"/>
      <c r="H409" s="273">
        <v>82.72999999999999</v>
      </c>
      <c r="I409" s="274"/>
      <c r="J409" s="270"/>
      <c r="K409" s="270"/>
      <c r="L409" s="275"/>
      <c r="M409" s="276"/>
      <c r="N409" s="277"/>
      <c r="O409" s="277"/>
      <c r="P409" s="277"/>
      <c r="Q409" s="277"/>
      <c r="R409" s="277"/>
      <c r="S409" s="277"/>
      <c r="T409" s="278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79" t="s">
        <v>147</v>
      </c>
      <c r="AU409" s="279" t="s">
        <v>88</v>
      </c>
      <c r="AV409" s="16" t="s">
        <v>159</v>
      </c>
      <c r="AW409" s="16" t="s">
        <v>39</v>
      </c>
      <c r="AX409" s="16" t="s">
        <v>78</v>
      </c>
      <c r="AY409" s="279" t="s">
        <v>136</v>
      </c>
    </row>
    <row r="410" s="15" customFormat="1">
      <c r="A410" s="15"/>
      <c r="B410" s="248"/>
      <c r="C410" s="249"/>
      <c r="D410" s="228" t="s">
        <v>147</v>
      </c>
      <c r="E410" s="250" t="s">
        <v>32</v>
      </c>
      <c r="F410" s="251" t="s">
        <v>152</v>
      </c>
      <c r="G410" s="249"/>
      <c r="H410" s="252">
        <v>294.77300000000002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8" t="s">
        <v>147</v>
      </c>
      <c r="AU410" s="258" t="s">
        <v>88</v>
      </c>
      <c r="AV410" s="15" t="s">
        <v>143</v>
      </c>
      <c r="AW410" s="15" t="s">
        <v>39</v>
      </c>
      <c r="AX410" s="15" t="s">
        <v>86</v>
      </c>
      <c r="AY410" s="258" t="s">
        <v>136</v>
      </c>
    </row>
    <row r="411" s="2" customFormat="1" ht="33" customHeight="1">
      <c r="A411" s="42"/>
      <c r="B411" s="43"/>
      <c r="C411" s="208" t="s">
        <v>484</v>
      </c>
      <c r="D411" s="208" t="s">
        <v>138</v>
      </c>
      <c r="E411" s="209" t="s">
        <v>485</v>
      </c>
      <c r="F411" s="210" t="s">
        <v>486</v>
      </c>
      <c r="G411" s="211" t="s">
        <v>141</v>
      </c>
      <c r="H411" s="212">
        <v>30.100000000000001</v>
      </c>
      <c r="I411" s="213"/>
      <c r="J411" s="214">
        <f>ROUND(I411*H411,2)</f>
        <v>0</v>
      </c>
      <c r="K411" s="210" t="s">
        <v>142</v>
      </c>
      <c r="L411" s="48"/>
      <c r="M411" s="215" t="s">
        <v>32</v>
      </c>
      <c r="N411" s="216" t="s">
        <v>49</v>
      </c>
      <c r="O411" s="88"/>
      <c r="P411" s="217">
        <f>O411*H411</f>
        <v>0</v>
      </c>
      <c r="Q411" s="217">
        <v>0</v>
      </c>
      <c r="R411" s="217">
        <f>Q411*H411</f>
        <v>0</v>
      </c>
      <c r="S411" s="217">
        <v>0</v>
      </c>
      <c r="T411" s="218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19" t="s">
        <v>143</v>
      </c>
      <c r="AT411" s="219" t="s">
        <v>138</v>
      </c>
      <c r="AU411" s="219" t="s">
        <v>88</v>
      </c>
      <c r="AY411" s="20" t="s">
        <v>136</v>
      </c>
      <c r="BE411" s="220">
        <f>IF(N411="základní",J411,0)</f>
        <v>0</v>
      </c>
      <c r="BF411" s="220">
        <f>IF(N411="snížená",J411,0)</f>
        <v>0</v>
      </c>
      <c r="BG411" s="220">
        <f>IF(N411="zákl. přenesená",J411,0)</f>
        <v>0</v>
      </c>
      <c r="BH411" s="220">
        <f>IF(N411="sníž. přenesená",J411,0)</f>
        <v>0</v>
      </c>
      <c r="BI411" s="220">
        <f>IF(N411="nulová",J411,0)</f>
        <v>0</v>
      </c>
      <c r="BJ411" s="20" t="s">
        <v>86</v>
      </c>
      <c r="BK411" s="220">
        <f>ROUND(I411*H411,2)</f>
        <v>0</v>
      </c>
      <c r="BL411" s="20" t="s">
        <v>143</v>
      </c>
      <c r="BM411" s="219" t="s">
        <v>487</v>
      </c>
    </row>
    <row r="412" s="2" customFormat="1">
      <c r="A412" s="42"/>
      <c r="B412" s="43"/>
      <c r="C412" s="44"/>
      <c r="D412" s="221" t="s">
        <v>145</v>
      </c>
      <c r="E412" s="44"/>
      <c r="F412" s="222" t="s">
        <v>488</v>
      </c>
      <c r="G412" s="44"/>
      <c r="H412" s="44"/>
      <c r="I412" s="223"/>
      <c r="J412" s="44"/>
      <c r="K412" s="44"/>
      <c r="L412" s="48"/>
      <c r="M412" s="224"/>
      <c r="N412" s="225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145</v>
      </c>
      <c r="AU412" s="20" t="s">
        <v>88</v>
      </c>
    </row>
    <row r="413" s="13" customFormat="1">
      <c r="A413" s="13"/>
      <c r="B413" s="226"/>
      <c r="C413" s="227"/>
      <c r="D413" s="228" t="s">
        <v>147</v>
      </c>
      <c r="E413" s="229" t="s">
        <v>32</v>
      </c>
      <c r="F413" s="230" t="s">
        <v>489</v>
      </c>
      <c r="G413" s="227"/>
      <c r="H413" s="229" t="s">
        <v>32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147</v>
      </c>
      <c r="AU413" s="236" t="s">
        <v>88</v>
      </c>
      <c r="AV413" s="13" t="s">
        <v>86</v>
      </c>
      <c r="AW413" s="13" t="s">
        <v>39</v>
      </c>
      <c r="AX413" s="13" t="s">
        <v>78</v>
      </c>
      <c r="AY413" s="236" t="s">
        <v>136</v>
      </c>
    </row>
    <row r="414" s="14" customFormat="1">
      <c r="A414" s="14"/>
      <c r="B414" s="237"/>
      <c r="C414" s="238"/>
      <c r="D414" s="228" t="s">
        <v>147</v>
      </c>
      <c r="E414" s="239" t="s">
        <v>32</v>
      </c>
      <c r="F414" s="240" t="s">
        <v>429</v>
      </c>
      <c r="G414" s="238"/>
      <c r="H414" s="241">
        <v>30.100000000000001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147</v>
      </c>
      <c r="AU414" s="247" t="s">
        <v>88</v>
      </c>
      <c r="AV414" s="14" t="s">
        <v>88</v>
      </c>
      <c r="AW414" s="14" t="s">
        <v>39</v>
      </c>
      <c r="AX414" s="14" t="s">
        <v>78</v>
      </c>
      <c r="AY414" s="247" t="s">
        <v>136</v>
      </c>
    </row>
    <row r="415" s="15" customFormat="1">
      <c r="A415" s="15"/>
      <c r="B415" s="248"/>
      <c r="C415" s="249"/>
      <c r="D415" s="228" t="s">
        <v>147</v>
      </c>
      <c r="E415" s="250" t="s">
        <v>32</v>
      </c>
      <c r="F415" s="251" t="s">
        <v>152</v>
      </c>
      <c r="G415" s="249"/>
      <c r="H415" s="252">
        <v>30.100000000000001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8" t="s">
        <v>147</v>
      </c>
      <c r="AU415" s="258" t="s">
        <v>88</v>
      </c>
      <c r="AV415" s="15" t="s">
        <v>143</v>
      </c>
      <c r="AW415" s="15" t="s">
        <v>39</v>
      </c>
      <c r="AX415" s="15" t="s">
        <v>86</v>
      </c>
      <c r="AY415" s="258" t="s">
        <v>136</v>
      </c>
    </row>
    <row r="416" s="2" customFormat="1" ht="16.5" customHeight="1">
      <c r="A416" s="42"/>
      <c r="B416" s="43"/>
      <c r="C416" s="208" t="s">
        <v>490</v>
      </c>
      <c r="D416" s="208" t="s">
        <v>138</v>
      </c>
      <c r="E416" s="209" t="s">
        <v>491</v>
      </c>
      <c r="F416" s="210" t="s">
        <v>492</v>
      </c>
      <c r="G416" s="211" t="s">
        <v>141</v>
      </c>
      <c r="H416" s="212">
        <v>399.37700000000001</v>
      </c>
      <c r="I416" s="213"/>
      <c r="J416" s="214">
        <f>ROUND(I416*H416,2)</f>
        <v>0</v>
      </c>
      <c r="K416" s="210" t="s">
        <v>142</v>
      </c>
      <c r="L416" s="48"/>
      <c r="M416" s="215" t="s">
        <v>32</v>
      </c>
      <c r="N416" s="216" t="s">
        <v>49</v>
      </c>
      <c r="O416" s="88"/>
      <c r="P416" s="217">
        <f>O416*H416</f>
        <v>0</v>
      </c>
      <c r="Q416" s="217">
        <v>0</v>
      </c>
      <c r="R416" s="217">
        <f>Q416*H416</f>
        <v>0</v>
      </c>
      <c r="S416" s="217">
        <v>0</v>
      </c>
      <c r="T416" s="218">
        <f>S416*H416</f>
        <v>0</v>
      </c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R416" s="219" t="s">
        <v>143</v>
      </c>
      <c r="AT416" s="219" t="s">
        <v>138</v>
      </c>
      <c r="AU416" s="219" t="s">
        <v>88</v>
      </c>
      <c r="AY416" s="20" t="s">
        <v>136</v>
      </c>
      <c r="BE416" s="220">
        <f>IF(N416="základní",J416,0)</f>
        <v>0</v>
      </c>
      <c r="BF416" s="220">
        <f>IF(N416="snížená",J416,0)</f>
        <v>0</v>
      </c>
      <c r="BG416" s="220">
        <f>IF(N416="zákl. přenesená",J416,0)</f>
        <v>0</v>
      </c>
      <c r="BH416" s="220">
        <f>IF(N416="sníž. přenesená",J416,0)</f>
        <v>0</v>
      </c>
      <c r="BI416" s="220">
        <f>IF(N416="nulová",J416,0)</f>
        <v>0</v>
      </c>
      <c r="BJ416" s="20" t="s">
        <v>86</v>
      </c>
      <c r="BK416" s="220">
        <f>ROUND(I416*H416,2)</f>
        <v>0</v>
      </c>
      <c r="BL416" s="20" t="s">
        <v>143</v>
      </c>
      <c r="BM416" s="219" t="s">
        <v>493</v>
      </c>
    </row>
    <row r="417" s="2" customFormat="1">
      <c r="A417" s="42"/>
      <c r="B417" s="43"/>
      <c r="C417" s="44"/>
      <c r="D417" s="221" t="s">
        <v>145</v>
      </c>
      <c r="E417" s="44"/>
      <c r="F417" s="222" t="s">
        <v>494</v>
      </c>
      <c r="G417" s="44"/>
      <c r="H417" s="44"/>
      <c r="I417" s="223"/>
      <c r="J417" s="44"/>
      <c r="K417" s="44"/>
      <c r="L417" s="48"/>
      <c r="M417" s="224"/>
      <c r="N417" s="225"/>
      <c r="O417" s="88"/>
      <c r="P417" s="88"/>
      <c r="Q417" s="88"/>
      <c r="R417" s="88"/>
      <c r="S417" s="88"/>
      <c r="T417" s="89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T417" s="20" t="s">
        <v>145</v>
      </c>
      <c r="AU417" s="20" t="s">
        <v>88</v>
      </c>
    </row>
    <row r="418" s="13" customFormat="1">
      <c r="A418" s="13"/>
      <c r="B418" s="226"/>
      <c r="C418" s="227"/>
      <c r="D418" s="228" t="s">
        <v>147</v>
      </c>
      <c r="E418" s="229" t="s">
        <v>32</v>
      </c>
      <c r="F418" s="230" t="s">
        <v>495</v>
      </c>
      <c r="G418" s="227"/>
      <c r="H418" s="229" t="s">
        <v>32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147</v>
      </c>
      <c r="AU418" s="236" t="s">
        <v>88</v>
      </c>
      <c r="AV418" s="13" t="s">
        <v>86</v>
      </c>
      <c r="AW418" s="13" t="s">
        <v>39</v>
      </c>
      <c r="AX418" s="13" t="s">
        <v>78</v>
      </c>
      <c r="AY418" s="236" t="s">
        <v>136</v>
      </c>
    </row>
    <row r="419" s="14" customFormat="1">
      <c r="A419" s="14"/>
      <c r="B419" s="237"/>
      <c r="C419" s="238"/>
      <c r="D419" s="228" t="s">
        <v>147</v>
      </c>
      <c r="E419" s="239" t="s">
        <v>32</v>
      </c>
      <c r="F419" s="240" t="s">
        <v>496</v>
      </c>
      <c r="G419" s="238"/>
      <c r="H419" s="241">
        <v>295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7" t="s">
        <v>147</v>
      </c>
      <c r="AU419" s="247" t="s">
        <v>88</v>
      </c>
      <c r="AV419" s="14" t="s">
        <v>88</v>
      </c>
      <c r="AW419" s="14" t="s">
        <v>39</v>
      </c>
      <c r="AX419" s="14" t="s">
        <v>78</v>
      </c>
      <c r="AY419" s="247" t="s">
        <v>136</v>
      </c>
    </row>
    <row r="420" s="16" customFormat="1">
      <c r="A420" s="16"/>
      <c r="B420" s="269"/>
      <c r="C420" s="270"/>
      <c r="D420" s="228" t="s">
        <v>147</v>
      </c>
      <c r="E420" s="271" t="s">
        <v>32</v>
      </c>
      <c r="F420" s="272" t="s">
        <v>483</v>
      </c>
      <c r="G420" s="270"/>
      <c r="H420" s="273">
        <v>295</v>
      </c>
      <c r="I420" s="274"/>
      <c r="J420" s="270"/>
      <c r="K420" s="270"/>
      <c r="L420" s="275"/>
      <c r="M420" s="276"/>
      <c r="N420" s="277"/>
      <c r="O420" s="277"/>
      <c r="P420" s="277"/>
      <c r="Q420" s="277"/>
      <c r="R420" s="277"/>
      <c r="S420" s="277"/>
      <c r="T420" s="278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79" t="s">
        <v>147</v>
      </c>
      <c r="AU420" s="279" t="s">
        <v>88</v>
      </c>
      <c r="AV420" s="16" t="s">
        <v>159</v>
      </c>
      <c r="AW420" s="16" t="s">
        <v>39</v>
      </c>
      <c r="AX420" s="16" t="s">
        <v>78</v>
      </c>
      <c r="AY420" s="279" t="s">
        <v>136</v>
      </c>
    </row>
    <row r="421" s="13" customFormat="1">
      <c r="A421" s="13"/>
      <c r="B421" s="226"/>
      <c r="C421" s="227"/>
      <c r="D421" s="228" t="s">
        <v>147</v>
      </c>
      <c r="E421" s="229" t="s">
        <v>32</v>
      </c>
      <c r="F421" s="230" t="s">
        <v>497</v>
      </c>
      <c r="G421" s="227"/>
      <c r="H421" s="229" t="s">
        <v>32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147</v>
      </c>
      <c r="AU421" s="236" t="s">
        <v>88</v>
      </c>
      <c r="AV421" s="13" t="s">
        <v>86</v>
      </c>
      <c r="AW421" s="13" t="s">
        <v>39</v>
      </c>
      <c r="AX421" s="13" t="s">
        <v>78</v>
      </c>
      <c r="AY421" s="236" t="s">
        <v>136</v>
      </c>
    </row>
    <row r="422" s="13" customFormat="1">
      <c r="A422" s="13"/>
      <c r="B422" s="226"/>
      <c r="C422" s="227"/>
      <c r="D422" s="228" t="s">
        <v>147</v>
      </c>
      <c r="E422" s="229" t="s">
        <v>32</v>
      </c>
      <c r="F422" s="230" t="s">
        <v>382</v>
      </c>
      <c r="G422" s="227"/>
      <c r="H422" s="229" t="s">
        <v>32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147</v>
      </c>
      <c r="AU422" s="236" t="s">
        <v>88</v>
      </c>
      <c r="AV422" s="13" t="s">
        <v>86</v>
      </c>
      <c r="AW422" s="13" t="s">
        <v>39</v>
      </c>
      <c r="AX422" s="13" t="s">
        <v>78</v>
      </c>
      <c r="AY422" s="236" t="s">
        <v>136</v>
      </c>
    </row>
    <row r="423" s="14" customFormat="1">
      <c r="A423" s="14"/>
      <c r="B423" s="237"/>
      <c r="C423" s="238"/>
      <c r="D423" s="228" t="s">
        <v>147</v>
      </c>
      <c r="E423" s="239" t="s">
        <v>32</v>
      </c>
      <c r="F423" s="240" t="s">
        <v>383</v>
      </c>
      <c r="G423" s="238"/>
      <c r="H423" s="241">
        <v>78.528999999999996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147</v>
      </c>
      <c r="AU423" s="247" t="s">
        <v>88</v>
      </c>
      <c r="AV423" s="14" t="s">
        <v>88</v>
      </c>
      <c r="AW423" s="14" t="s">
        <v>39</v>
      </c>
      <c r="AX423" s="14" t="s">
        <v>78</v>
      </c>
      <c r="AY423" s="247" t="s">
        <v>136</v>
      </c>
    </row>
    <row r="424" s="14" customFormat="1">
      <c r="A424" s="14"/>
      <c r="B424" s="237"/>
      <c r="C424" s="238"/>
      <c r="D424" s="228" t="s">
        <v>147</v>
      </c>
      <c r="E424" s="239" t="s">
        <v>32</v>
      </c>
      <c r="F424" s="240" t="s">
        <v>384</v>
      </c>
      <c r="G424" s="238"/>
      <c r="H424" s="241">
        <v>1.8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7" t="s">
        <v>147</v>
      </c>
      <c r="AU424" s="247" t="s">
        <v>88</v>
      </c>
      <c r="AV424" s="14" t="s">
        <v>88</v>
      </c>
      <c r="AW424" s="14" t="s">
        <v>39</v>
      </c>
      <c r="AX424" s="14" t="s">
        <v>78</v>
      </c>
      <c r="AY424" s="247" t="s">
        <v>136</v>
      </c>
    </row>
    <row r="425" s="13" customFormat="1">
      <c r="A425" s="13"/>
      <c r="B425" s="226"/>
      <c r="C425" s="227"/>
      <c r="D425" s="228" t="s">
        <v>147</v>
      </c>
      <c r="E425" s="229" t="s">
        <v>32</v>
      </c>
      <c r="F425" s="230" t="s">
        <v>385</v>
      </c>
      <c r="G425" s="227"/>
      <c r="H425" s="229" t="s">
        <v>32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147</v>
      </c>
      <c r="AU425" s="236" t="s">
        <v>88</v>
      </c>
      <c r="AV425" s="13" t="s">
        <v>86</v>
      </c>
      <c r="AW425" s="13" t="s">
        <v>39</v>
      </c>
      <c r="AX425" s="13" t="s">
        <v>78</v>
      </c>
      <c r="AY425" s="236" t="s">
        <v>136</v>
      </c>
    </row>
    <row r="426" s="14" customFormat="1">
      <c r="A426" s="14"/>
      <c r="B426" s="237"/>
      <c r="C426" s="238"/>
      <c r="D426" s="228" t="s">
        <v>147</v>
      </c>
      <c r="E426" s="239" t="s">
        <v>32</v>
      </c>
      <c r="F426" s="240" t="s">
        <v>386</v>
      </c>
      <c r="G426" s="238"/>
      <c r="H426" s="241">
        <v>24.047999999999998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147</v>
      </c>
      <c r="AU426" s="247" t="s">
        <v>88</v>
      </c>
      <c r="AV426" s="14" t="s">
        <v>88</v>
      </c>
      <c r="AW426" s="14" t="s">
        <v>39</v>
      </c>
      <c r="AX426" s="14" t="s">
        <v>78</v>
      </c>
      <c r="AY426" s="247" t="s">
        <v>136</v>
      </c>
    </row>
    <row r="427" s="16" customFormat="1">
      <c r="A427" s="16"/>
      <c r="B427" s="269"/>
      <c r="C427" s="270"/>
      <c r="D427" s="228" t="s">
        <v>147</v>
      </c>
      <c r="E427" s="271" t="s">
        <v>32</v>
      </c>
      <c r="F427" s="272" t="s">
        <v>483</v>
      </c>
      <c r="G427" s="270"/>
      <c r="H427" s="273">
        <v>104.377</v>
      </c>
      <c r="I427" s="274"/>
      <c r="J427" s="270"/>
      <c r="K427" s="270"/>
      <c r="L427" s="275"/>
      <c r="M427" s="276"/>
      <c r="N427" s="277"/>
      <c r="O427" s="277"/>
      <c r="P427" s="277"/>
      <c r="Q427" s="277"/>
      <c r="R427" s="277"/>
      <c r="S427" s="277"/>
      <c r="T427" s="278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79" t="s">
        <v>147</v>
      </c>
      <c r="AU427" s="279" t="s">
        <v>88</v>
      </c>
      <c r="AV427" s="16" t="s">
        <v>159</v>
      </c>
      <c r="AW427" s="16" t="s">
        <v>39</v>
      </c>
      <c r="AX427" s="16" t="s">
        <v>78</v>
      </c>
      <c r="AY427" s="279" t="s">
        <v>136</v>
      </c>
    </row>
    <row r="428" s="15" customFormat="1">
      <c r="A428" s="15"/>
      <c r="B428" s="248"/>
      <c r="C428" s="249"/>
      <c r="D428" s="228" t="s">
        <v>147</v>
      </c>
      <c r="E428" s="250" t="s">
        <v>32</v>
      </c>
      <c r="F428" s="251" t="s">
        <v>152</v>
      </c>
      <c r="G428" s="249"/>
      <c r="H428" s="252">
        <v>399.37700000000001</v>
      </c>
      <c r="I428" s="253"/>
      <c r="J428" s="249"/>
      <c r="K428" s="249"/>
      <c r="L428" s="254"/>
      <c r="M428" s="255"/>
      <c r="N428" s="256"/>
      <c r="O428" s="256"/>
      <c r="P428" s="256"/>
      <c r="Q428" s="256"/>
      <c r="R428" s="256"/>
      <c r="S428" s="256"/>
      <c r="T428" s="257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58" t="s">
        <v>147</v>
      </c>
      <c r="AU428" s="258" t="s">
        <v>88</v>
      </c>
      <c r="AV428" s="15" t="s">
        <v>143</v>
      </c>
      <c r="AW428" s="15" t="s">
        <v>39</v>
      </c>
      <c r="AX428" s="15" t="s">
        <v>86</v>
      </c>
      <c r="AY428" s="258" t="s">
        <v>136</v>
      </c>
    </row>
    <row r="429" s="2" customFormat="1" ht="16.5" customHeight="1">
      <c r="A429" s="42"/>
      <c r="B429" s="43"/>
      <c r="C429" s="208" t="s">
        <v>498</v>
      </c>
      <c r="D429" s="208" t="s">
        <v>138</v>
      </c>
      <c r="E429" s="209" t="s">
        <v>499</v>
      </c>
      <c r="F429" s="210" t="s">
        <v>500</v>
      </c>
      <c r="G429" s="211" t="s">
        <v>456</v>
      </c>
      <c r="H429" s="212">
        <v>60.530000000000001</v>
      </c>
      <c r="I429" s="213"/>
      <c r="J429" s="214">
        <f>ROUND(I429*H429,2)</f>
        <v>0</v>
      </c>
      <c r="K429" s="210" t="s">
        <v>32</v>
      </c>
      <c r="L429" s="48"/>
      <c r="M429" s="215" t="s">
        <v>32</v>
      </c>
      <c r="N429" s="216" t="s">
        <v>49</v>
      </c>
      <c r="O429" s="88"/>
      <c r="P429" s="217">
        <f>O429*H429</f>
        <v>0</v>
      </c>
      <c r="Q429" s="217">
        <v>0</v>
      </c>
      <c r="R429" s="217">
        <f>Q429*H429</f>
        <v>0</v>
      </c>
      <c r="S429" s="217">
        <v>0</v>
      </c>
      <c r="T429" s="218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19" t="s">
        <v>143</v>
      </c>
      <c r="AT429" s="219" t="s">
        <v>138</v>
      </c>
      <c r="AU429" s="219" t="s">
        <v>88</v>
      </c>
      <c r="AY429" s="20" t="s">
        <v>136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20" t="s">
        <v>86</v>
      </c>
      <c r="BK429" s="220">
        <f>ROUND(I429*H429,2)</f>
        <v>0</v>
      </c>
      <c r="BL429" s="20" t="s">
        <v>143</v>
      </c>
      <c r="BM429" s="219" t="s">
        <v>501</v>
      </c>
    </row>
    <row r="430" s="13" customFormat="1">
      <c r="A430" s="13"/>
      <c r="B430" s="226"/>
      <c r="C430" s="227"/>
      <c r="D430" s="228" t="s">
        <v>147</v>
      </c>
      <c r="E430" s="229" t="s">
        <v>32</v>
      </c>
      <c r="F430" s="230" t="s">
        <v>502</v>
      </c>
      <c r="G430" s="227"/>
      <c r="H430" s="229" t="s">
        <v>32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147</v>
      </c>
      <c r="AU430" s="236" t="s">
        <v>88</v>
      </c>
      <c r="AV430" s="13" t="s">
        <v>86</v>
      </c>
      <c r="AW430" s="13" t="s">
        <v>39</v>
      </c>
      <c r="AX430" s="13" t="s">
        <v>78</v>
      </c>
      <c r="AY430" s="236" t="s">
        <v>136</v>
      </c>
    </row>
    <row r="431" s="14" customFormat="1">
      <c r="A431" s="14"/>
      <c r="B431" s="237"/>
      <c r="C431" s="238"/>
      <c r="D431" s="228" t="s">
        <v>147</v>
      </c>
      <c r="E431" s="239" t="s">
        <v>32</v>
      </c>
      <c r="F431" s="240" t="s">
        <v>503</v>
      </c>
      <c r="G431" s="238"/>
      <c r="H431" s="241">
        <v>11.85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147</v>
      </c>
      <c r="AU431" s="247" t="s">
        <v>88</v>
      </c>
      <c r="AV431" s="14" t="s">
        <v>88</v>
      </c>
      <c r="AW431" s="14" t="s">
        <v>39</v>
      </c>
      <c r="AX431" s="14" t="s">
        <v>78</v>
      </c>
      <c r="AY431" s="247" t="s">
        <v>136</v>
      </c>
    </row>
    <row r="432" s="14" customFormat="1">
      <c r="A432" s="14"/>
      <c r="B432" s="237"/>
      <c r="C432" s="238"/>
      <c r="D432" s="228" t="s">
        <v>147</v>
      </c>
      <c r="E432" s="239" t="s">
        <v>32</v>
      </c>
      <c r="F432" s="240" t="s">
        <v>504</v>
      </c>
      <c r="G432" s="238"/>
      <c r="H432" s="241">
        <v>13.33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147</v>
      </c>
      <c r="AU432" s="247" t="s">
        <v>88</v>
      </c>
      <c r="AV432" s="14" t="s">
        <v>88</v>
      </c>
      <c r="AW432" s="14" t="s">
        <v>39</v>
      </c>
      <c r="AX432" s="14" t="s">
        <v>78</v>
      </c>
      <c r="AY432" s="247" t="s">
        <v>136</v>
      </c>
    </row>
    <row r="433" s="13" customFormat="1">
      <c r="A433" s="13"/>
      <c r="B433" s="226"/>
      <c r="C433" s="227"/>
      <c r="D433" s="228" t="s">
        <v>147</v>
      </c>
      <c r="E433" s="229" t="s">
        <v>32</v>
      </c>
      <c r="F433" s="230" t="s">
        <v>333</v>
      </c>
      <c r="G433" s="227"/>
      <c r="H433" s="229" t="s">
        <v>32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147</v>
      </c>
      <c r="AU433" s="236" t="s">
        <v>88</v>
      </c>
      <c r="AV433" s="13" t="s">
        <v>86</v>
      </c>
      <c r="AW433" s="13" t="s">
        <v>39</v>
      </c>
      <c r="AX433" s="13" t="s">
        <v>78</v>
      </c>
      <c r="AY433" s="236" t="s">
        <v>136</v>
      </c>
    </row>
    <row r="434" s="14" customFormat="1">
      <c r="A434" s="14"/>
      <c r="B434" s="237"/>
      <c r="C434" s="238"/>
      <c r="D434" s="228" t="s">
        <v>147</v>
      </c>
      <c r="E434" s="239" t="s">
        <v>32</v>
      </c>
      <c r="F434" s="240" t="s">
        <v>505</v>
      </c>
      <c r="G434" s="238"/>
      <c r="H434" s="241">
        <v>4.7999999999999998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147</v>
      </c>
      <c r="AU434" s="247" t="s">
        <v>88</v>
      </c>
      <c r="AV434" s="14" t="s">
        <v>88</v>
      </c>
      <c r="AW434" s="14" t="s">
        <v>39</v>
      </c>
      <c r="AX434" s="14" t="s">
        <v>78</v>
      </c>
      <c r="AY434" s="247" t="s">
        <v>136</v>
      </c>
    </row>
    <row r="435" s="13" customFormat="1">
      <c r="A435" s="13"/>
      <c r="B435" s="226"/>
      <c r="C435" s="227"/>
      <c r="D435" s="228" t="s">
        <v>147</v>
      </c>
      <c r="E435" s="229" t="s">
        <v>32</v>
      </c>
      <c r="F435" s="230" t="s">
        <v>506</v>
      </c>
      <c r="G435" s="227"/>
      <c r="H435" s="229" t="s">
        <v>32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147</v>
      </c>
      <c r="AU435" s="236" t="s">
        <v>88</v>
      </c>
      <c r="AV435" s="13" t="s">
        <v>86</v>
      </c>
      <c r="AW435" s="13" t="s">
        <v>39</v>
      </c>
      <c r="AX435" s="13" t="s">
        <v>78</v>
      </c>
      <c r="AY435" s="236" t="s">
        <v>136</v>
      </c>
    </row>
    <row r="436" s="14" customFormat="1">
      <c r="A436" s="14"/>
      <c r="B436" s="237"/>
      <c r="C436" s="238"/>
      <c r="D436" s="228" t="s">
        <v>147</v>
      </c>
      <c r="E436" s="239" t="s">
        <v>32</v>
      </c>
      <c r="F436" s="240" t="s">
        <v>507</v>
      </c>
      <c r="G436" s="238"/>
      <c r="H436" s="241">
        <v>4.9800000000000004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147</v>
      </c>
      <c r="AU436" s="247" t="s">
        <v>88</v>
      </c>
      <c r="AV436" s="14" t="s">
        <v>88</v>
      </c>
      <c r="AW436" s="14" t="s">
        <v>39</v>
      </c>
      <c r="AX436" s="14" t="s">
        <v>78</v>
      </c>
      <c r="AY436" s="247" t="s">
        <v>136</v>
      </c>
    </row>
    <row r="437" s="14" customFormat="1">
      <c r="A437" s="14"/>
      <c r="B437" s="237"/>
      <c r="C437" s="238"/>
      <c r="D437" s="228" t="s">
        <v>147</v>
      </c>
      <c r="E437" s="239" t="s">
        <v>32</v>
      </c>
      <c r="F437" s="240" t="s">
        <v>508</v>
      </c>
      <c r="G437" s="238"/>
      <c r="H437" s="241">
        <v>4.6699999999999999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147</v>
      </c>
      <c r="AU437" s="247" t="s">
        <v>88</v>
      </c>
      <c r="AV437" s="14" t="s">
        <v>88</v>
      </c>
      <c r="AW437" s="14" t="s">
        <v>39</v>
      </c>
      <c r="AX437" s="14" t="s">
        <v>78</v>
      </c>
      <c r="AY437" s="247" t="s">
        <v>136</v>
      </c>
    </row>
    <row r="438" s="13" customFormat="1">
      <c r="A438" s="13"/>
      <c r="B438" s="226"/>
      <c r="C438" s="227"/>
      <c r="D438" s="228" t="s">
        <v>147</v>
      </c>
      <c r="E438" s="229" t="s">
        <v>32</v>
      </c>
      <c r="F438" s="230" t="s">
        <v>509</v>
      </c>
      <c r="G438" s="227"/>
      <c r="H438" s="229" t="s">
        <v>32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147</v>
      </c>
      <c r="AU438" s="236" t="s">
        <v>88</v>
      </c>
      <c r="AV438" s="13" t="s">
        <v>86</v>
      </c>
      <c r="AW438" s="13" t="s">
        <v>39</v>
      </c>
      <c r="AX438" s="13" t="s">
        <v>78</v>
      </c>
      <c r="AY438" s="236" t="s">
        <v>136</v>
      </c>
    </row>
    <row r="439" s="14" customFormat="1">
      <c r="A439" s="14"/>
      <c r="B439" s="237"/>
      <c r="C439" s="238"/>
      <c r="D439" s="228" t="s">
        <v>147</v>
      </c>
      <c r="E439" s="239" t="s">
        <v>32</v>
      </c>
      <c r="F439" s="240" t="s">
        <v>510</v>
      </c>
      <c r="G439" s="238"/>
      <c r="H439" s="241">
        <v>9.6600000000000001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147</v>
      </c>
      <c r="AU439" s="247" t="s">
        <v>88</v>
      </c>
      <c r="AV439" s="14" t="s">
        <v>88</v>
      </c>
      <c r="AW439" s="14" t="s">
        <v>39</v>
      </c>
      <c r="AX439" s="14" t="s">
        <v>78</v>
      </c>
      <c r="AY439" s="247" t="s">
        <v>136</v>
      </c>
    </row>
    <row r="440" s="13" customFormat="1">
      <c r="A440" s="13"/>
      <c r="B440" s="226"/>
      <c r="C440" s="227"/>
      <c r="D440" s="228" t="s">
        <v>147</v>
      </c>
      <c r="E440" s="229" t="s">
        <v>32</v>
      </c>
      <c r="F440" s="230" t="s">
        <v>511</v>
      </c>
      <c r="G440" s="227"/>
      <c r="H440" s="229" t="s">
        <v>32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147</v>
      </c>
      <c r="AU440" s="236" t="s">
        <v>88</v>
      </c>
      <c r="AV440" s="13" t="s">
        <v>86</v>
      </c>
      <c r="AW440" s="13" t="s">
        <v>39</v>
      </c>
      <c r="AX440" s="13" t="s">
        <v>78</v>
      </c>
      <c r="AY440" s="236" t="s">
        <v>136</v>
      </c>
    </row>
    <row r="441" s="14" customFormat="1">
      <c r="A441" s="14"/>
      <c r="B441" s="237"/>
      <c r="C441" s="238"/>
      <c r="D441" s="228" t="s">
        <v>147</v>
      </c>
      <c r="E441" s="239" t="s">
        <v>32</v>
      </c>
      <c r="F441" s="240" t="s">
        <v>512</v>
      </c>
      <c r="G441" s="238"/>
      <c r="H441" s="241">
        <v>11.24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7" t="s">
        <v>147</v>
      </c>
      <c r="AU441" s="247" t="s">
        <v>88</v>
      </c>
      <c r="AV441" s="14" t="s">
        <v>88</v>
      </c>
      <c r="AW441" s="14" t="s">
        <v>39</v>
      </c>
      <c r="AX441" s="14" t="s">
        <v>78</v>
      </c>
      <c r="AY441" s="247" t="s">
        <v>136</v>
      </c>
    </row>
    <row r="442" s="15" customFormat="1">
      <c r="A442" s="15"/>
      <c r="B442" s="248"/>
      <c r="C442" s="249"/>
      <c r="D442" s="228" t="s">
        <v>147</v>
      </c>
      <c r="E442" s="250" t="s">
        <v>32</v>
      </c>
      <c r="F442" s="251" t="s">
        <v>152</v>
      </c>
      <c r="G442" s="249"/>
      <c r="H442" s="252">
        <v>60.530000000000008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8" t="s">
        <v>147</v>
      </c>
      <c r="AU442" s="258" t="s">
        <v>88</v>
      </c>
      <c r="AV442" s="15" t="s">
        <v>143</v>
      </c>
      <c r="AW442" s="15" t="s">
        <v>39</v>
      </c>
      <c r="AX442" s="15" t="s">
        <v>86</v>
      </c>
      <c r="AY442" s="258" t="s">
        <v>136</v>
      </c>
    </row>
    <row r="443" s="12" customFormat="1" ht="22.8" customHeight="1">
      <c r="A443" s="12"/>
      <c r="B443" s="192"/>
      <c r="C443" s="193"/>
      <c r="D443" s="194" t="s">
        <v>77</v>
      </c>
      <c r="E443" s="206" t="s">
        <v>513</v>
      </c>
      <c r="F443" s="206" t="s">
        <v>514</v>
      </c>
      <c r="G443" s="193"/>
      <c r="H443" s="193"/>
      <c r="I443" s="196"/>
      <c r="J443" s="207">
        <f>BK443</f>
        <v>0</v>
      </c>
      <c r="K443" s="193"/>
      <c r="L443" s="198"/>
      <c r="M443" s="199"/>
      <c r="N443" s="200"/>
      <c r="O443" s="200"/>
      <c r="P443" s="201">
        <f>SUM(P444:P475)</f>
        <v>0</v>
      </c>
      <c r="Q443" s="200"/>
      <c r="R443" s="201">
        <f>SUM(R444:R475)</f>
        <v>0</v>
      </c>
      <c r="S443" s="200"/>
      <c r="T443" s="202">
        <f>SUM(T444:T475)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3" t="s">
        <v>86</v>
      </c>
      <c r="AT443" s="204" t="s">
        <v>77</v>
      </c>
      <c r="AU443" s="204" t="s">
        <v>86</v>
      </c>
      <c r="AY443" s="203" t="s">
        <v>136</v>
      </c>
      <c r="BK443" s="205">
        <f>SUM(BK444:BK475)</f>
        <v>0</v>
      </c>
    </row>
    <row r="444" s="2" customFormat="1" ht="24.15" customHeight="1">
      <c r="A444" s="42"/>
      <c r="B444" s="43"/>
      <c r="C444" s="208" t="s">
        <v>515</v>
      </c>
      <c r="D444" s="208" t="s">
        <v>138</v>
      </c>
      <c r="E444" s="209" t="s">
        <v>516</v>
      </c>
      <c r="F444" s="210" t="s">
        <v>517</v>
      </c>
      <c r="G444" s="211" t="s">
        <v>225</v>
      </c>
      <c r="H444" s="212">
        <v>33.877000000000002</v>
      </c>
      <c r="I444" s="213"/>
      <c r="J444" s="214">
        <f>ROUND(I444*H444,2)</f>
        <v>0</v>
      </c>
      <c r="K444" s="210" t="s">
        <v>142</v>
      </c>
      <c r="L444" s="48"/>
      <c r="M444" s="215" t="s">
        <v>32</v>
      </c>
      <c r="N444" s="216" t="s">
        <v>49</v>
      </c>
      <c r="O444" s="88"/>
      <c r="P444" s="217">
        <f>O444*H444</f>
        <v>0</v>
      </c>
      <c r="Q444" s="217">
        <v>0</v>
      </c>
      <c r="R444" s="217">
        <f>Q444*H444</f>
        <v>0</v>
      </c>
      <c r="S444" s="217">
        <v>0</v>
      </c>
      <c r="T444" s="218">
        <f>S444*H444</f>
        <v>0</v>
      </c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R444" s="219" t="s">
        <v>143</v>
      </c>
      <c r="AT444" s="219" t="s">
        <v>138</v>
      </c>
      <c r="AU444" s="219" t="s">
        <v>88</v>
      </c>
      <c r="AY444" s="20" t="s">
        <v>136</v>
      </c>
      <c r="BE444" s="220">
        <f>IF(N444="základní",J444,0)</f>
        <v>0</v>
      </c>
      <c r="BF444" s="220">
        <f>IF(N444="snížená",J444,0)</f>
        <v>0</v>
      </c>
      <c r="BG444" s="220">
        <f>IF(N444="zákl. přenesená",J444,0)</f>
        <v>0</v>
      </c>
      <c r="BH444" s="220">
        <f>IF(N444="sníž. přenesená",J444,0)</f>
        <v>0</v>
      </c>
      <c r="BI444" s="220">
        <f>IF(N444="nulová",J444,0)</f>
        <v>0</v>
      </c>
      <c r="BJ444" s="20" t="s">
        <v>86</v>
      </c>
      <c r="BK444" s="220">
        <f>ROUND(I444*H444,2)</f>
        <v>0</v>
      </c>
      <c r="BL444" s="20" t="s">
        <v>143</v>
      </c>
      <c r="BM444" s="219" t="s">
        <v>518</v>
      </c>
    </row>
    <row r="445" s="2" customFormat="1">
      <c r="A445" s="42"/>
      <c r="B445" s="43"/>
      <c r="C445" s="44"/>
      <c r="D445" s="221" t="s">
        <v>145</v>
      </c>
      <c r="E445" s="44"/>
      <c r="F445" s="222" t="s">
        <v>519</v>
      </c>
      <c r="G445" s="44"/>
      <c r="H445" s="44"/>
      <c r="I445" s="223"/>
      <c r="J445" s="44"/>
      <c r="K445" s="44"/>
      <c r="L445" s="48"/>
      <c r="M445" s="224"/>
      <c r="N445" s="225"/>
      <c r="O445" s="88"/>
      <c r="P445" s="88"/>
      <c r="Q445" s="88"/>
      <c r="R445" s="88"/>
      <c r="S445" s="88"/>
      <c r="T445" s="89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T445" s="20" t="s">
        <v>145</v>
      </c>
      <c r="AU445" s="20" t="s">
        <v>88</v>
      </c>
    </row>
    <row r="446" s="13" customFormat="1">
      <c r="A446" s="13"/>
      <c r="B446" s="226"/>
      <c r="C446" s="227"/>
      <c r="D446" s="228" t="s">
        <v>147</v>
      </c>
      <c r="E446" s="229" t="s">
        <v>32</v>
      </c>
      <c r="F446" s="230" t="s">
        <v>520</v>
      </c>
      <c r="G446" s="227"/>
      <c r="H446" s="229" t="s">
        <v>32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147</v>
      </c>
      <c r="AU446" s="236" t="s">
        <v>88</v>
      </c>
      <c r="AV446" s="13" t="s">
        <v>86</v>
      </c>
      <c r="AW446" s="13" t="s">
        <v>39</v>
      </c>
      <c r="AX446" s="13" t="s">
        <v>78</v>
      </c>
      <c r="AY446" s="236" t="s">
        <v>136</v>
      </c>
    </row>
    <row r="447" s="13" customFormat="1">
      <c r="A447" s="13"/>
      <c r="B447" s="226"/>
      <c r="C447" s="227"/>
      <c r="D447" s="228" t="s">
        <v>147</v>
      </c>
      <c r="E447" s="229" t="s">
        <v>32</v>
      </c>
      <c r="F447" s="230" t="s">
        <v>521</v>
      </c>
      <c r="G447" s="227"/>
      <c r="H447" s="229" t="s">
        <v>32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147</v>
      </c>
      <c r="AU447" s="236" t="s">
        <v>88</v>
      </c>
      <c r="AV447" s="13" t="s">
        <v>86</v>
      </c>
      <c r="AW447" s="13" t="s">
        <v>39</v>
      </c>
      <c r="AX447" s="13" t="s">
        <v>78</v>
      </c>
      <c r="AY447" s="236" t="s">
        <v>136</v>
      </c>
    </row>
    <row r="448" s="14" customFormat="1">
      <c r="A448" s="14"/>
      <c r="B448" s="237"/>
      <c r="C448" s="238"/>
      <c r="D448" s="228" t="s">
        <v>147</v>
      </c>
      <c r="E448" s="239" t="s">
        <v>32</v>
      </c>
      <c r="F448" s="240" t="s">
        <v>522</v>
      </c>
      <c r="G448" s="238"/>
      <c r="H448" s="241">
        <v>30.114999999999998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147</v>
      </c>
      <c r="AU448" s="247" t="s">
        <v>88</v>
      </c>
      <c r="AV448" s="14" t="s">
        <v>88</v>
      </c>
      <c r="AW448" s="14" t="s">
        <v>39</v>
      </c>
      <c r="AX448" s="14" t="s">
        <v>78</v>
      </c>
      <c r="AY448" s="247" t="s">
        <v>136</v>
      </c>
    </row>
    <row r="449" s="13" customFormat="1">
      <c r="A449" s="13"/>
      <c r="B449" s="226"/>
      <c r="C449" s="227"/>
      <c r="D449" s="228" t="s">
        <v>147</v>
      </c>
      <c r="E449" s="229" t="s">
        <v>32</v>
      </c>
      <c r="F449" s="230" t="s">
        <v>523</v>
      </c>
      <c r="G449" s="227"/>
      <c r="H449" s="229" t="s">
        <v>32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147</v>
      </c>
      <c r="AU449" s="236" t="s">
        <v>88</v>
      </c>
      <c r="AV449" s="13" t="s">
        <v>86</v>
      </c>
      <c r="AW449" s="13" t="s">
        <v>39</v>
      </c>
      <c r="AX449" s="13" t="s">
        <v>78</v>
      </c>
      <c r="AY449" s="236" t="s">
        <v>136</v>
      </c>
    </row>
    <row r="450" s="14" customFormat="1">
      <c r="A450" s="14"/>
      <c r="B450" s="237"/>
      <c r="C450" s="238"/>
      <c r="D450" s="228" t="s">
        <v>147</v>
      </c>
      <c r="E450" s="239" t="s">
        <v>32</v>
      </c>
      <c r="F450" s="240" t="s">
        <v>524</v>
      </c>
      <c r="G450" s="238"/>
      <c r="H450" s="241">
        <v>-3.9729999999999999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7" t="s">
        <v>147</v>
      </c>
      <c r="AU450" s="247" t="s">
        <v>88</v>
      </c>
      <c r="AV450" s="14" t="s">
        <v>88</v>
      </c>
      <c r="AW450" s="14" t="s">
        <v>39</v>
      </c>
      <c r="AX450" s="14" t="s">
        <v>78</v>
      </c>
      <c r="AY450" s="247" t="s">
        <v>136</v>
      </c>
    </row>
    <row r="451" s="13" customFormat="1">
      <c r="A451" s="13"/>
      <c r="B451" s="226"/>
      <c r="C451" s="227"/>
      <c r="D451" s="228" t="s">
        <v>147</v>
      </c>
      <c r="E451" s="229" t="s">
        <v>32</v>
      </c>
      <c r="F451" s="230" t="s">
        <v>525</v>
      </c>
      <c r="G451" s="227"/>
      <c r="H451" s="229" t="s">
        <v>32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147</v>
      </c>
      <c r="AU451" s="236" t="s">
        <v>88</v>
      </c>
      <c r="AV451" s="13" t="s">
        <v>86</v>
      </c>
      <c r="AW451" s="13" t="s">
        <v>39</v>
      </c>
      <c r="AX451" s="13" t="s">
        <v>78</v>
      </c>
      <c r="AY451" s="236" t="s">
        <v>136</v>
      </c>
    </row>
    <row r="452" s="13" customFormat="1">
      <c r="A452" s="13"/>
      <c r="B452" s="226"/>
      <c r="C452" s="227"/>
      <c r="D452" s="228" t="s">
        <v>147</v>
      </c>
      <c r="E452" s="229" t="s">
        <v>32</v>
      </c>
      <c r="F452" s="230" t="s">
        <v>526</v>
      </c>
      <c r="G452" s="227"/>
      <c r="H452" s="229" t="s">
        <v>32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147</v>
      </c>
      <c r="AU452" s="236" t="s">
        <v>88</v>
      </c>
      <c r="AV452" s="13" t="s">
        <v>86</v>
      </c>
      <c r="AW452" s="13" t="s">
        <v>39</v>
      </c>
      <c r="AX452" s="13" t="s">
        <v>78</v>
      </c>
      <c r="AY452" s="236" t="s">
        <v>136</v>
      </c>
    </row>
    <row r="453" s="14" customFormat="1">
      <c r="A453" s="14"/>
      <c r="B453" s="237"/>
      <c r="C453" s="238"/>
      <c r="D453" s="228" t="s">
        <v>147</v>
      </c>
      <c r="E453" s="239" t="s">
        <v>32</v>
      </c>
      <c r="F453" s="240" t="s">
        <v>527</v>
      </c>
      <c r="G453" s="238"/>
      <c r="H453" s="241">
        <v>7.7350000000000003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147</v>
      </c>
      <c r="AU453" s="247" t="s">
        <v>88</v>
      </c>
      <c r="AV453" s="14" t="s">
        <v>88</v>
      </c>
      <c r="AW453" s="14" t="s">
        <v>39</v>
      </c>
      <c r="AX453" s="14" t="s">
        <v>78</v>
      </c>
      <c r="AY453" s="247" t="s">
        <v>136</v>
      </c>
    </row>
    <row r="454" s="15" customFormat="1">
      <c r="A454" s="15"/>
      <c r="B454" s="248"/>
      <c r="C454" s="249"/>
      <c r="D454" s="228" t="s">
        <v>147</v>
      </c>
      <c r="E454" s="250" t="s">
        <v>32</v>
      </c>
      <c r="F454" s="251" t="s">
        <v>152</v>
      </c>
      <c r="G454" s="249"/>
      <c r="H454" s="252">
        <v>33.877000000000002</v>
      </c>
      <c r="I454" s="253"/>
      <c r="J454" s="249"/>
      <c r="K454" s="249"/>
      <c r="L454" s="254"/>
      <c r="M454" s="255"/>
      <c r="N454" s="256"/>
      <c r="O454" s="256"/>
      <c r="P454" s="256"/>
      <c r="Q454" s="256"/>
      <c r="R454" s="256"/>
      <c r="S454" s="256"/>
      <c r="T454" s="257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8" t="s">
        <v>147</v>
      </c>
      <c r="AU454" s="258" t="s">
        <v>88</v>
      </c>
      <c r="AV454" s="15" t="s">
        <v>143</v>
      </c>
      <c r="AW454" s="15" t="s">
        <v>39</v>
      </c>
      <c r="AX454" s="15" t="s">
        <v>86</v>
      </c>
      <c r="AY454" s="258" t="s">
        <v>136</v>
      </c>
    </row>
    <row r="455" s="2" customFormat="1" ht="21.75" customHeight="1">
      <c r="A455" s="42"/>
      <c r="B455" s="43"/>
      <c r="C455" s="208" t="s">
        <v>528</v>
      </c>
      <c r="D455" s="208" t="s">
        <v>138</v>
      </c>
      <c r="E455" s="209" t="s">
        <v>529</v>
      </c>
      <c r="F455" s="210" t="s">
        <v>530</v>
      </c>
      <c r="G455" s="211" t="s">
        <v>225</v>
      </c>
      <c r="H455" s="212">
        <v>26.141999999999999</v>
      </c>
      <c r="I455" s="213"/>
      <c r="J455" s="214">
        <f>ROUND(I455*H455,2)</f>
        <v>0</v>
      </c>
      <c r="K455" s="210" t="s">
        <v>142</v>
      </c>
      <c r="L455" s="48"/>
      <c r="M455" s="215" t="s">
        <v>32</v>
      </c>
      <c r="N455" s="216" t="s">
        <v>49</v>
      </c>
      <c r="O455" s="88"/>
      <c r="P455" s="217">
        <f>O455*H455</f>
        <v>0</v>
      </c>
      <c r="Q455" s="217">
        <v>0</v>
      </c>
      <c r="R455" s="217">
        <f>Q455*H455</f>
        <v>0</v>
      </c>
      <c r="S455" s="217">
        <v>0</v>
      </c>
      <c r="T455" s="218">
        <f>S455*H455</f>
        <v>0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19" t="s">
        <v>143</v>
      </c>
      <c r="AT455" s="219" t="s">
        <v>138</v>
      </c>
      <c r="AU455" s="219" t="s">
        <v>88</v>
      </c>
      <c r="AY455" s="20" t="s">
        <v>136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20" t="s">
        <v>86</v>
      </c>
      <c r="BK455" s="220">
        <f>ROUND(I455*H455,2)</f>
        <v>0</v>
      </c>
      <c r="BL455" s="20" t="s">
        <v>143</v>
      </c>
      <c r="BM455" s="219" t="s">
        <v>531</v>
      </c>
    </row>
    <row r="456" s="2" customFormat="1">
      <c r="A456" s="42"/>
      <c r="B456" s="43"/>
      <c r="C456" s="44"/>
      <c r="D456" s="221" t="s">
        <v>145</v>
      </c>
      <c r="E456" s="44"/>
      <c r="F456" s="222" t="s">
        <v>532</v>
      </c>
      <c r="G456" s="44"/>
      <c r="H456" s="44"/>
      <c r="I456" s="223"/>
      <c r="J456" s="44"/>
      <c r="K456" s="44"/>
      <c r="L456" s="48"/>
      <c r="M456" s="224"/>
      <c r="N456" s="225"/>
      <c r="O456" s="88"/>
      <c r="P456" s="88"/>
      <c r="Q456" s="88"/>
      <c r="R456" s="88"/>
      <c r="S456" s="88"/>
      <c r="T456" s="89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T456" s="20" t="s">
        <v>145</v>
      </c>
      <c r="AU456" s="20" t="s">
        <v>88</v>
      </c>
    </row>
    <row r="457" s="13" customFormat="1">
      <c r="A457" s="13"/>
      <c r="B457" s="226"/>
      <c r="C457" s="227"/>
      <c r="D457" s="228" t="s">
        <v>147</v>
      </c>
      <c r="E457" s="229" t="s">
        <v>32</v>
      </c>
      <c r="F457" s="230" t="s">
        <v>521</v>
      </c>
      <c r="G457" s="227"/>
      <c r="H457" s="229" t="s">
        <v>32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147</v>
      </c>
      <c r="AU457" s="236" t="s">
        <v>88</v>
      </c>
      <c r="AV457" s="13" t="s">
        <v>86</v>
      </c>
      <c r="AW457" s="13" t="s">
        <v>39</v>
      </c>
      <c r="AX457" s="13" t="s">
        <v>78</v>
      </c>
      <c r="AY457" s="236" t="s">
        <v>136</v>
      </c>
    </row>
    <row r="458" s="14" customFormat="1">
      <c r="A458" s="14"/>
      <c r="B458" s="237"/>
      <c r="C458" s="238"/>
      <c r="D458" s="228" t="s">
        <v>147</v>
      </c>
      <c r="E458" s="239" t="s">
        <v>32</v>
      </c>
      <c r="F458" s="240" t="s">
        <v>522</v>
      </c>
      <c r="G458" s="238"/>
      <c r="H458" s="241">
        <v>30.114999999999998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147</v>
      </c>
      <c r="AU458" s="247" t="s">
        <v>88</v>
      </c>
      <c r="AV458" s="14" t="s">
        <v>88</v>
      </c>
      <c r="AW458" s="14" t="s">
        <v>39</v>
      </c>
      <c r="AX458" s="14" t="s">
        <v>78</v>
      </c>
      <c r="AY458" s="247" t="s">
        <v>136</v>
      </c>
    </row>
    <row r="459" s="13" customFormat="1">
      <c r="A459" s="13"/>
      <c r="B459" s="226"/>
      <c r="C459" s="227"/>
      <c r="D459" s="228" t="s">
        <v>147</v>
      </c>
      <c r="E459" s="229" t="s">
        <v>32</v>
      </c>
      <c r="F459" s="230" t="s">
        <v>523</v>
      </c>
      <c r="G459" s="227"/>
      <c r="H459" s="229" t="s">
        <v>32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147</v>
      </c>
      <c r="AU459" s="236" t="s">
        <v>88</v>
      </c>
      <c r="AV459" s="13" t="s">
        <v>86</v>
      </c>
      <c r="AW459" s="13" t="s">
        <v>39</v>
      </c>
      <c r="AX459" s="13" t="s">
        <v>78</v>
      </c>
      <c r="AY459" s="236" t="s">
        <v>136</v>
      </c>
    </row>
    <row r="460" s="14" customFormat="1">
      <c r="A460" s="14"/>
      <c r="B460" s="237"/>
      <c r="C460" s="238"/>
      <c r="D460" s="228" t="s">
        <v>147</v>
      </c>
      <c r="E460" s="239" t="s">
        <v>32</v>
      </c>
      <c r="F460" s="240" t="s">
        <v>524</v>
      </c>
      <c r="G460" s="238"/>
      <c r="H460" s="241">
        <v>-3.9729999999999999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7" t="s">
        <v>147</v>
      </c>
      <c r="AU460" s="247" t="s">
        <v>88</v>
      </c>
      <c r="AV460" s="14" t="s">
        <v>88</v>
      </c>
      <c r="AW460" s="14" t="s">
        <v>39</v>
      </c>
      <c r="AX460" s="14" t="s">
        <v>78</v>
      </c>
      <c r="AY460" s="247" t="s">
        <v>136</v>
      </c>
    </row>
    <row r="461" s="15" customFormat="1">
      <c r="A461" s="15"/>
      <c r="B461" s="248"/>
      <c r="C461" s="249"/>
      <c r="D461" s="228" t="s">
        <v>147</v>
      </c>
      <c r="E461" s="250" t="s">
        <v>32</v>
      </c>
      <c r="F461" s="251" t="s">
        <v>152</v>
      </c>
      <c r="G461" s="249"/>
      <c r="H461" s="252">
        <v>26.141999999999999</v>
      </c>
      <c r="I461" s="253"/>
      <c r="J461" s="249"/>
      <c r="K461" s="249"/>
      <c r="L461" s="254"/>
      <c r="M461" s="255"/>
      <c r="N461" s="256"/>
      <c r="O461" s="256"/>
      <c r="P461" s="256"/>
      <c r="Q461" s="256"/>
      <c r="R461" s="256"/>
      <c r="S461" s="256"/>
      <c r="T461" s="257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8" t="s">
        <v>147</v>
      </c>
      <c r="AU461" s="258" t="s">
        <v>88</v>
      </c>
      <c r="AV461" s="15" t="s">
        <v>143</v>
      </c>
      <c r="AW461" s="15" t="s">
        <v>39</v>
      </c>
      <c r="AX461" s="15" t="s">
        <v>86</v>
      </c>
      <c r="AY461" s="258" t="s">
        <v>136</v>
      </c>
    </row>
    <row r="462" s="2" customFormat="1" ht="24.15" customHeight="1">
      <c r="A462" s="42"/>
      <c r="B462" s="43"/>
      <c r="C462" s="208" t="s">
        <v>533</v>
      </c>
      <c r="D462" s="208" t="s">
        <v>138</v>
      </c>
      <c r="E462" s="209" t="s">
        <v>534</v>
      </c>
      <c r="F462" s="210" t="s">
        <v>535</v>
      </c>
      <c r="G462" s="211" t="s">
        <v>225</v>
      </c>
      <c r="H462" s="212">
        <v>104.568</v>
      </c>
      <c r="I462" s="213"/>
      <c r="J462" s="214">
        <f>ROUND(I462*H462,2)</f>
        <v>0</v>
      </c>
      <c r="K462" s="210" t="s">
        <v>142</v>
      </c>
      <c r="L462" s="48"/>
      <c r="M462" s="215" t="s">
        <v>32</v>
      </c>
      <c r="N462" s="216" t="s">
        <v>49</v>
      </c>
      <c r="O462" s="88"/>
      <c r="P462" s="217">
        <f>O462*H462</f>
        <v>0</v>
      </c>
      <c r="Q462" s="217">
        <v>0</v>
      </c>
      <c r="R462" s="217">
        <f>Q462*H462</f>
        <v>0</v>
      </c>
      <c r="S462" s="217">
        <v>0</v>
      </c>
      <c r="T462" s="218">
        <f>S462*H462</f>
        <v>0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19" t="s">
        <v>143</v>
      </c>
      <c r="AT462" s="219" t="s">
        <v>138</v>
      </c>
      <c r="AU462" s="219" t="s">
        <v>88</v>
      </c>
      <c r="AY462" s="20" t="s">
        <v>136</v>
      </c>
      <c r="BE462" s="220">
        <f>IF(N462="základní",J462,0)</f>
        <v>0</v>
      </c>
      <c r="BF462" s="220">
        <f>IF(N462="snížená",J462,0)</f>
        <v>0</v>
      </c>
      <c r="BG462" s="220">
        <f>IF(N462="zákl. přenesená",J462,0)</f>
        <v>0</v>
      </c>
      <c r="BH462" s="220">
        <f>IF(N462="sníž. přenesená",J462,0)</f>
        <v>0</v>
      </c>
      <c r="BI462" s="220">
        <f>IF(N462="nulová",J462,0)</f>
        <v>0</v>
      </c>
      <c r="BJ462" s="20" t="s">
        <v>86</v>
      </c>
      <c r="BK462" s="220">
        <f>ROUND(I462*H462,2)</f>
        <v>0</v>
      </c>
      <c r="BL462" s="20" t="s">
        <v>143</v>
      </c>
      <c r="BM462" s="219" t="s">
        <v>536</v>
      </c>
    </row>
    <row r="463" s="2" customFormat="1">
      <c r="A463" s="42"/>
      <c r="B463" s="43"/>
      <c r="C463" s="44"/>
      <c r="D463" s="221" t="s">
        <v>145</v>
      </c>
      <c r="E463" s="44"/>
      <c r="F463" s="222" t="s">
        <v>537</v>
      </c>
      <c r="G463" s="44"/>
      <c r="H463" s="44"/>
      <c r="I463" s="223"/>
      <c r="J463" s="44"/>
      <c r="K463" s="44"/>
      <c r="L463" s="48"/>
      <c r="M463" s="224"/>
      <c r="N463" s="225"/>
      <c r="O463" s="88"/>
      <c r="P463" s="88"/>
      <c r="Q463" s="88"/>
      <c r="R463" s="88"/>
      <c r="S463" s="88"/>
      <c r="T463" s="89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T463" s="20" t="s">
        <v>145</v>
      </c>
      <c r="AU463" s="20" t="s">
        <v>88</v>
      </c>
    </row>
    <row r="464" s="14" customFormat="1">
      <c r="A464" s="14"/>
      <c r="B464" s="237"/>
      <c r="C464" s="238"/>
      <c r="D464" s="228" t="s">
        <v>147</v>
      </c>
      <c r="E464" s="239" t="s">
        <v>32</v>
      </c>
      <c r="F464" s="240" t="s">
        <v>538</v>
      </c>
      <c r="G464" s="238"/>
      <c r="H464" s="241">
        <v>104.568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147</v>
      </c>
      <c r="AU464" s="247" t="s">
        <v>88</v>
      </c>
      <c r="AV464" s="14" t="s">
        <v>88</v>
      </c>
      <c r="AW464" s="14" t="s">
        <v>39</v>
      </c>
      <c r="AX464" s="14" t="s">
        <v>86</v>
      </c>
      <c r="AY464" s="247" t="s">
        <v>136</v>
      </c>
    </row>
    <row r="465" s="2" customFormat="1" ht="24.15" customHeight="1">
      <c r="A465" s="42"/>
      <c r="B465" s="43"/>
      <c r="C465" s="208" t="s">
        <v>539</v>
      </c>
      <c r="D465" s="208" t="s">
        <v>138</v>
      </c>
      <c r="E465" s="209" t="s">
        <v>540</v>
      </c>
      <c r="F465" s="210" t="s">
        <v>541</v>
      </c>
      <c r="G465" s="211" t="s">
        <v>225</v>
      </c>
      <c r="H465" s="212">
        <v>26.141999999999999</v>
      </c>
      <c r="I465" s="213"/>
      <c r="J465" s="214">
        <f>ROUND(I465*H465,2)</f>
        <v>0</v>
      </c>
      <c r="K465" s="210" t="s">
        <v>142</v>
      </c>
      <c r="L465" s="48"/>
      <c r="M465" s="215" t="s">
        <v>32</v>
      </c>
      <c r="N465" s="216" t="s">
        <v>49</v>
      </c>
      <c r="O465" s="88"/>
      <c r="P465" s="217">
        <f>O465*H465</f>
        <v>0</v>
      </c>
      <c r="Q465" s="217">
        <v>0</v>
      </c>
      <c r="R465" s="217">
        <f>Q465*H465</f>
        <v>0</v>
      </c>
      <c r="S465" s="217">
        <v>0</v>
      </c>
      <c r="T465" s="218">
        <f>S465*H465</f>
        <v>0</v>
      </c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R465" s="219" t="s">
        <v>143</v>
      </c>
      <c r="AT465" s="219" t="s">
        <v>138</v>
      </c>
      <c r="AU465" s="219" t="s">
        <v>88</v>
      </c>
      <c r="AY465" s="20" t="s">
        <v>136</v>
      </c>
      <c r="BE465" s="220">
        <f>IF(N465="základní",J465,0)</f>
        <v>0</v>
      </c>
      <c r="BF465" s="220">
        <f>IF(N465="snížená",J465,0)</f>
        <v>0</v>
      </c>
      <c r="BG465" s="220">
        <f>IF(N465="zákl. přenesená",J465,0)</f>
        <v>0</v>
      </c>
      <c r="BH465" s="220">
        <f>IF(N465="sníž. přenesená",J465,0)</f>
        <v>0</v>
      </c>
      <c r="BI465" s="220">
        <f>IF(N465="nulová",J465,0)</f>
        <v>0</v>
      </c>
      <c r="BJ465" s="20" t="s">
        <v>86</v>
      </c>
      <c r="BK465" s="220">
        <f>ROUND(I465*H465,2)</f>
        <v>0</v>
      </c>
      <c r="BL465" s="20" t="s">
        <v>143</v>
      </c>
      <c r="BM465" s="219" t="s">
        <v>542</v>
      </c>
    </row>
    <row r="466" s="2" customFormat="1">
      <c r="A466" s="42"/>
      <c r="B466" s="43"/>
      <c r="C466" s="44"/>
      <c r="D466" s="221" t="s">
        <v>145</v>
      </c>
      <c r="E466" s="44"/>
      <c r="F466" s="222" t="s">
        <v>543</v>
      </c>
      <c r="G466" s="44"/>
      <c r="H466" s="44"/>
      <c r="I466" s="223"/>
      <c r="J466" s="44"/>
      <c r="K466" s="44"/>
      <c r="L466" s="48"/>
      <c r="M466" s="224"/>
      <c r="N466" s="225"/>
      <c r="O466" s="88"/>
      <c r="P466" s="88"/>
      <c r="Q466" s="88"/>
      <c r="R466" s="88"/>
      <c r="S466" s="88"/>
      <c r="T466" s="89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T466" s="20" t="s">
        <v>145</v>
      </c>
      <c r="AU466" s="20" t="s">
        <v>88</v>
      </c>
    </row>
    <row r="467" s="13" customFormat="1">
      <c r="A467" s="13"/>
      <c r="B467" s="226"/>
      <c r="C467" s="227"/>
      <c r="D467" s="228" t="s">
        <v>147</v>
      </c>
      <c r="E467" s="229" t="s">
        <v>32</v>
      </c>
      <c r="F467" s="230" t="s">
        <v>521</v>
      </c>
      <c r="G467" s="227"/>
      <c r="H467" s="229" t="s">
        <v>32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147</v>
      </c>
      <c r="AU467" s="236" t="s">
        <v>88</v>
      </c>
      <c r="AV467" s="13" t="s">
        <v>86</v>
      </c>
      <c r="AW467" s="13" t="s">
        <v>39</v>
      </c>
      <c r="AX467" s="13" t="s">
        <v>78</v>
      </c>
      <c r="AY467" s="236" t="s">
        <v>136</v>
      </c>
    </row>
    <row r="468" s="14" customFormat="1">
      <c r="A468" s="14"/>
      <c r="B468" s="237"/>
      <c r="C468" s="238"/>
      <c r="D468" s="228" t="s">
        <v>147</v>
      </c>
      <c r="E468" s="239" t="s">
        <v>32</v>
      </c>
      <c r="F468" s="240" t="s">
        <v>522</v>
      </c>
      <c r="G468" s="238"/>
      <c r="H468" s="241">
        <v>30.114999999999998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147</v>
      </c>
      <c r="AU468" s="247" t="s">
        <v>88</v>
      </c>
      <c r="AV468" s="14" t="s">
        <v>88</v>
      </c>
      <c r="AW468" s="14" t="s">
        <v>39</v>
      </c>
      <c r="AX468" s="14" t="s">
        <v>78</v>
      </c>
      <c r="AY468" s="247" t="s">
        <v>136</v>
      </c>
    </row>
    <row r="469" s="13" customFormat="1">
      <c r="A469" s="13"/>
      <c r="B469" s="226"/>
      <c r="C469" s="227"/>
      <c r="D469" s="228" t="s">
        <v>147</v>
      </c>
      <c r="E469" s="229" t="s">
        <v>32</v>
      </c>
      <c r="F469" s="230" t="s">
        <v>523</v>
      </c>
      <c r="G469" s="227"/>
      <c r="H469" s="229" t="s">
        <v>32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147</v>
      </c>
      <c r="AU469" s="236" t="s">
        <v>88</v>
      </c>
      <c r="AV469" s="13" t="s">
        <v>86</v>
      </c>
      <c r="AW469" s="13" t="s">
        <v>39</v>
      </c>
      <c r="AX469" s="13" t="s">
        <v>78</v>
      </c>
      <c r="AY469" s="236" t="s">
        <v>136</v>
      </c>
    </row>
    <row r="470" s="14" customFormat="1">
      <c r="A470" s="14"/>
      <c r="B470" s="237"/>
      <c r="C470" s="238"/>
      <c r="D470" s="228" t="s">
        <v>147</v>
      </c>
      <c r="E470" s="239" t="s">
        <v>32</v>
      </c>
      <c r="F470" s="240" t="s">
        <v>524</v>
      </c>
      <c r="G470" s="238"/>
      <c r="H470" s="241">
        <v>-3.9729999999999999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7" t="s">
        <v>147</v>
      </c>
      <c r="AU470" s="247" t="s">
        <v>88</v>
      </c>
      <c r="AV470" s="14" t="s">
        <v>88</v>
      </c>
      <c r="AW470" s="14" t="s">
        <v>39</v>
      </c>
      <c r="AX470" s="14" t="s">
        <v>78</v>
      </c>
      <c r="AY470" s="247" t="s">
        <v>136</v>
      </c>
    </row>
    <row r="471" s="15" customFormat="1">
      <c r="A471" s="15"/>
      <c r="B471" s="248"/>
      <c r="C471" s="249"/>
      <c r="D471" s="228" t="s">
        <v>147</v>
      </c>
      <c r="E471" s="250" t="s">
        <v>32</v>
      </c>
      <c r="F471" s="251" t="s">
        <v>152</v>
      </c>
      <c r="G471" s="249"/>
      <c r="H471" s="252">
        <v>26.141999999999999</v>
      </c>
      <c r="I471" s="253"/>
      <c r="J471" s="249"/>
      <c r="K471" s="249"/>
      <c r="L471" s="254"/>
      <c r="M471" s="255"/>
      <c r="N471" s="256"/>
      <c r="O471" s="256"/>
      <c r="P471" s="256"/>
      <c r="Q471" s="256"/>
      <c r="R471" s="256"/>
      <c r="S471" s="256"/>
      <c r="T471" s="257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8" t="s">
        <v>147</v>
      </c>
      <c r="AU471" s="258" t="s">
        <v>88</v>
      </c>
      <c r="AV471" s="15" t="s">
        <v>143</v>
      </c>
      <c r="AW471" s="15" t="s">
        <v>39</v>
      </c>
      <c r="AX471" s="15" t="s">
        <v>86</v>
      </c>
      <c r="AY471" s="258" t="s">
        <v>136</v>
      </c>
    </row>
    <row r="472" s="2" customFormat="1" ht="24.15" customHeight="1">
      <c r="A472" s="42"/>
      <c r="B472" s="43"/>
      <c r="C472" s="208" t="s">
        <v>544</v>
      </c>
      <c r="D472" s="208" t="s">
        <v>138</v>
      </c>
      <c r="E472" s="209" t="s">
        <v>545</v>
      </c>
      <c r="F472" s="210" t="s">
        <v>546</v>
      </c>
      <c r="G472" s="211" t="s">
        <v>225</v>
      </c>
      <c r="H472" s="212">
        <v>7.9370000000000003</v>
      </c>
      <c r="I472" s="213"/>
      <c r="J472" s="214">
        <f>ROUND(I472*H472,2)</f>
        <v>0</v>
      </c>
      <c r="K472" s="210" t="s">
        <v>142</v>
      </c>
      <c r="L472" s="48"/>
      <c r="M472" s="215" t="s">
        <v>32</v>
      </c>
      <c r="N472" s="216" t="s">
        <v>49</v>
      </c>
      <c r="O472" s="88"/>
      <c r="P472" s="217">
        <f>O472*H472</f>
        <v>0</v>
      </c>
      <c r="Q472" s="217">
        <v>0</v>
      </c>
      <c r="R472" s="217">
        <f>Q472*H472</f>
        <v>0</v>
      </c>
      <c r="S472" s="217">
        <v>0</v>
      </c>
      <c r="T472" s="218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19" t="s">
        <v>143</v>
      </c>
      <c r="AT472" s="219" t="s">
        <v>138</v>
      </c>
      <c r="AU472" s="219" t="s">
        <v>88</v>
      </c>
      <c r="AY472" s="20" t="s">
        <v>136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0" t="s">
        <v>86</v>
      </c>
      <c r="BK472" s="220">
        <f>ROUND(I472*H472,2)</f>
        <v>0</v>
      </c>
      <c r="BL472" s="20" t="s">
        <v>143</v>
      </c>
      <c r="BM472" s="219" t="s">
        <v>547</v>
      </c>
    </row>
    <row r="473" s="2" customFormat="1">
      <c r="A473" s="42"/>
      <c r="B473" s="43"/>
      <c r="C473" s="44"/>
      <c r="D473" s="221" t="s">
        <v>145</v>
      </c>
      <c r="E473" s="44"/>
      <c r="F473" s="222" t="s">
        <v>548</v>
      </c>
      <c r="G473" s="44"/>
      <c r="H473" s="44"/>
      <c r="I473" s="223"/>
      <c r="J473" s="44"/>
      <c r="K473" s="44"/>
      <c r="L473" s="48"/>
      <c r="M473" s="224"/>
      <c r="N473" s="225"/>
      <c r="O473" s="88"/>
      <c r="P473" s="88"/>
      <c r="Q473" s="88"/>
      <c r="R473" s="88"/>
      <c r="S473" s="88"/>
      <c r="T473" s="89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T473" s="20" t="s">
        <v>145</v>
      </c>
      <c r="AU473" s="20" t="s">
        <v>88</v>
      </c>
    </row>
    <row r="474" s="13" customFormat="1">
      <c r="A474" s="13"/>
      <c r="B474" s="226"/>
      <c r="C474" s="227"/>
      <c r="D474" s="228" t="s">
        <v>147</v>
      </c>
      <c r="E474" s="229" t="s">
        <v>32</v>
      </c>
      <c r="F474" s="230" t="s">
        <v>549</v>
      </c>
      <c r="G474" s="227"/>
      <c r="H474" s="229" t="s">
        <v>32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147</v>
      </c>
      <c r="AU474" s="236" t="s">
        <v>88</v>
      </c>
      <c r="AV474" s="13" t="s">
        <v>86</v>
      </c>
      <c r="AW474" s="13" t="s">
        <v>39</v>
      </c>
      <c r="AX474" s="13" t="s">
        <v>78</v>
      </c>
      <c r="AY474" s="236" t="s">
        <v>136</v>
      </c>
    </row>
    <row r="475" s="14" customFormat="1">
      <c r="A475" s="14"/>
      <c r="B475" s="237"/>
      <c r="C475" s="238"/>
      <c r="D475" s="228" t="s">
        <v>147</v>
      </c>
      <c r="E475" s="239" t="s">
        <v>32</v>
      </c>
      <c r="F475" s="240" t="s">
        <v>550</v>
      </c>
      <c r="G475" s="238"/>
      <c r="H475" s="241">
        <v>7.9370000000000003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147</v>
      </c>
      <c r="AU475" s="247" t="s">
        <v>88</v>
      </c>
      <c r="AV475" s="14" t="s">
        <v>88</v>
      </c>
      <c r="AW475" s="14" t="s">
        <v>39</v>
      </c>
      <c r="AX475" s="14" t="s">
        <v>86</v>
      </c>
      <c r="AY475" s="247" t="s">
        <v>136</v>
      </c>
    </row>
    <row r="476" s="12" customFormat="1" ht="22.8" customHeight="1">
      <c r="A476" s="12"/>
      <c r="B476" s="192"/>
      <c r="C476" s="193"/>
      <c r="D476" s="194" t="s">
        <v>77</v>
      </c>
      <c r="E476" s="206" t="s">
        <v>551</v>
      </c>
      <c r="F476" s="206" t="s">
        <v>552</v>
      </c>
      <c r="G476" s="193"/>
      <c r="H476" s="193"/>
      <c r="I476" s="196"/>
      <c r="J476" s="207">
        <f>BK476</f>
        <v>0</v>
      </c>
      <c r="K476" s="193"/>
      <c r="L476" s="198"/>
      <c r="M476" s="199"/>
      <c r="N476" s="200"/>
      <c r="O476" s="200"/>
      <c r="P476" s="201">
        <f>SUM(P477:P478)</f>
        <v>0</v>
      </c>
      <c r="Q476" s="200"/>
      <c r="R476" s="201">
        <f>SUM(R477:R478)</f>
        <v>0</v>
      </c>
      <c r="S476" s="200"/>
      <c r="T476" s="202">
        <f>SUM(T477:T478)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3" t="s">
        <v>86</v>
      </c>
      <c r="AT476" s="204" t="s">
        <v>77</v>
      </c>
      <c r="AU476" s="204" t="s">
        <v>86</v>
      </c>
      <c r="AY476" s="203" t="s">
        <v>136</v>
      </c>
      <c r="BK476" s="205">
        <f>SUM(BK477:BK478)</f>
        <v>0</v>
      </c>
    </row>
    <row r="477" s="2" customFormat="1" ht="33" customHeight="1">
      <c r="A477" s="42"/>
      <c r="B477" s="43"/>
      <c r="C477" s="208" t="s">
        <v>553</v>
      </c>
      <c r="D477" s="208" t="s">
        <v>138</v>
      </c>
      <c r="E477" s="209" t="s">
        <v>554</v>
      </c>
      <c r="F477" s="210" t="s">
        <v>555</v>
      </c>
      <c r="G477" s="211" t="s">
        <v>225</v>
      </c>
      <c r="H477" s="212">
        <v>51.719000000000001</v>
      </c>
      <c r="I477" s="213"/>
      <c r="J477" s="214">
        <f>ROUND(I477*H477,2)</f>
        <v>0</v>
      </c>
      <c r="K477" s="210" t="s">
        <v>142</v>
      </c>
      <c r="L477" s="48"/>
      <c r="M477" s="215" t="s">
        <v>32</v>
      </c>
      <c r="N477" s="216" t="s">
        <v>49</v>
      </c>
      <c r="O477" s="88"/>
      <c r="P477" s="217">
        <f>O477*H477</f>
        <v>0</v>
      </c>
      <c r="Q477" s="217">
        <v>0</v>
      </c>
      <c r="R477" s="217">
        <f>Q477*H477</f>
        <v>0</v>
      </c>
      <c r="S477" s="217">
        <v>0</v>
      </c>
      <c r="T477" s="218">
        <f>S477*H477</f>
        <v>0</v>
      </c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R477" s="219" t="s">
        <v>143</v>
      </c>
      <c r="AT477" s="219" t="s">
        <v>138</v>
      </c>
      <c r="AU477" s="219" t="s">
        <v>88</v>
      </c>
      <c r="AY477" s="20" t="s">
        <v>136</v>
      </c>
      <c r="BE477" s="220">
        <f>IF(N477="základní",J477,0)</f>
        <v>0</v>
      </c>
      <c r="BF477" s="220">
        <f>IF(N477="snížená",J477,0)</f>
        <v>0</v>
      </c>
      <c r="BG477" s="220">
        <f>IF(N477="zákl. přenesená",J477,0)</f>
        <v>0</v>
      </c>
      <c r="BH477" s="220">
        <f>IF(N477="sníž. přenesená",J477,0)</f>
        <v>0</v>
      </c>
      <c r="BI477" s="220">
        <f>IF(N477="nulová",J477,0)</f>
        <v>0</v>
      </c>
      <c r="BJ477" s="20" t="s">
        <v>86</v>
      </c>
      <c r="BK477" s="220">
        <f>ROUND(I477*H477,2)</f>
        <v>0</v>
      </c>
      <c r="BL477" s="20" t="s">
        <v>143</v>
      </c>
      <c r="BM477" s="219" t="s">
        <v>556</v>
      </c>
    </row>
    <row r="478" s="2" customFormat="1">
      <c r="A478" s="42"/>
      <c r="B478" s="43"/>
      <c r="C478" s="44"/>
      <c r="D478" s="221" t="s">
        <v>145</v>
      </c>
      <c r="E478" s="44"/>
      <c r="F478" s="222" t="s">
        <v>557</v>
      </c>
      <c r="G478" s="44"/>
      <c r="H478" s="44"/>
      <c r="I478" s="223"/>
      <c r="J478" s="44"/>
      <c r="K478" s="44"/>
      <c r="L478" s="48"/>
      <c r="M478" s="224"/>
      <c r="N478" s="225"/>
      <c r="O478" s="88"/>
      <c r="P478" s="88"/>
      <c r="Q478" s="88"/>
      <c r="R478" s="88"/>
      <c r="S478" s="88"/>
      <c r="T478" s="89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T478" s="20" t="s">
        <v>145</v>
      </c>
      <c r="AU478" s="20" t="s">
        <v>88</v>
      </c>
    </row>
    <row r="479" s="12" customFormat="1" ht="25.92" customHeight="1">
      <c r="A479" s="12"/>
      <c r="B479" s="192"/>
      <c r="C479" s="193"/>
      <c r="D479" s="194" t="s">
        <v>77</v>
      </c>
      <c r="E479" s="195" t="s">
        <v>558</v>
      </c>
      <c r="F479" s="195" t="s">
        <v>559</v>
      </c>
      <c r="G479" s="193"/>
      <c r="H479" s="193"/>
      <c r="I479" s="196"/>
      <c r="J479" s="197">
        <f>BK479</f>
        <v>0</v>
      </c>
      <c r="K479" s="193"/>
      <c r="L479" s="198"/>
      <c r="M479" s="199"/>
      <c r="N479" s="200"/>
      <c r="O479" s="200"/>
      <c r="P479" s="201">
        <f>P480+P501+P516+P520+P531+P542</f>
        <v>0</v>
      </c>
      <c r="Q479" s="200"/>
      <c r="R479" s="201">
        <f>R480+R501+R516+R520+R531+R542</f>
        <v>0.36632542000000001</v>
      </c>
      <c r="S479" s="200"/>
      <c r="T479" s="202">
        <f>T480+T501+T516+T520+T531+T542</f>
        <v>0.012500000000000001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3" t="s">
        <v>88</v>
      </c>
      <c r="AT479" s="204" t="s">
        <v>77</v>
      </c>
      <c r="AU479" s="204" t="s">
        <v>78</v>
      </c>
      <c r="AY479" s="203" t="s">
        <v>136</v>
      </c>
      <c r="BK479" s="205">
        <f>BK480+BK501+BK516+BK520+BK531+BK542</f>
        <v>0</v>
      </c>
    </row>
    <row r="480" s="12" customFormat="1" ht="22.8" customHeight="1">
      <c r="A480" s="12"/>
      <c r="B480" s="192"/>
      <c r="C480" s="193"/>
      <c r="D480" s="194" t="s">
        <v>77</v>
      </c>
      <c r="E480" s="206" t="s">
        <v>560</v>
      </c>
      <c r="F480" s="206" t="s">
        <v>561</v>
      </c>
      <c r="G480" s="193"/>
      <c r="H480" s="193"/>
      <c r="I480" s="196"/>
      <c r="J480" s="207">
        <f>BK480</f>
        <v>0</v>
      </c>
      <c r="K480" s="193"/>
      <c r="L480" s="198"/>
      <c r="M480" s="199"/>
      <c r="N480" s="200"/>
      <c r="O480" s="200"/>
      <c r="P480" s="201">
        <f>SUM(P481:P500)</f>
        <v>0</v>
      </c>
      <c r="Q480" s="200"/>
      <c r="R480" s="201">
        <f>SUM(R481:R500)</f>
        <v>0.071815599999999993</v>
      </c>
      <c r="S480" s="200"/>
      <c r="T480" s="202">
        <f>SUM(T481:T500)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3" t="s">
        <v>88</v>
      </c>
      <c r="AT480" s="204" t="s">
        <v>77</v>
      </c>
      <c r="AU480" s="204" t="s">
        <v>86</v>
      </c>
      <c r="AY480" s="203" t="s">
        <v>136</v>
      </c>
      <c r="BK480" s="205">
        <f>SUM(BK481:BK500)</f>
        <v>0</v>
      </c>
    </row>
    <row r="481" s="2" customFormat="1" ht="24.15" customHeight="1">
      <c r="A481" s="42"/>
      <c r="B481" s="43"/>
      <c r="C481" s="208" t="s">
        <v>562</v>
      </c>
      <c r="D481" s="208" t="s">
        <v>138</v>
      </c>
      <c r="E481" s="209" t="s">
        <v>563</v>
      </c>
      <c r="F481" s="210" t="s">
        <v>564</v>
      </c>
      <c r="G481" s="211" t="s">
        <v>141</v>
      </c>
      <c r="H481" s="212">
        <v>153.88499999999999</v>
      </c>
      <c r="I481" s="213"/>
      <c r="J481" s="214">
        <f>ROUND(I481*H481,2)</f>
        <v>0</v>
      </c>
      <c r="K481" s="210" t="s">
        <v>142</v>
      </c>
      <c r="L481" s="48"/>
      <c r="M481" s="215" t="s">
        <v>32</v>
      </c>
      <c r="N481" s="216" t="s">
        <v>49</v>
      </c>
      <c r="O481" s="88"/>
      <c r="P481" s="217">
        <f>O481*H481</f>
        <v>0</v>
      </c>
      <c r="Q481" s="217">
        <v>0.00040000000000000002</v>
      </c>
      <c r="R481" s="217">
        <f>Q481*H481</f>
        <v>0.061553999999999998</v>
      </c>
      <c r="S481" s="217">
        <v>0</v>
      </c>
      <c r="T481" s="218">
        <f>S481*H481</f>
        <v>0</v>
      </c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R481" s="219" t="s">
        <v>261</v>
      </c>
      <c r="AT481" s="219" t="s">
        <v>138</v>
      </c>
      <c r="AU481" s="219" t="s">
        <v>88</v>
      </c>
      <c r="AY481" s="20" t="s">
        <v>136</v>
      </c>
      <c r="BE481" s="220">
        <f>IF(N481="základní",J481,0)</f>
        <v>0</v>
      </c>
      <c r="BF481" s="220">
        <f>IF(N481="snížená",J481,0)</f>
        <v>0</v>
      </c>
      <c r="BG481" s="220">
        <f>IF(N481="zákl. přenesená",J481,0)</f>
        <v>0</v>
      </c>
      <c r="BH481" s="220">
        <f>IF(N481="sníž. přenesená",J481,0)</f>
        <v>0</v>
      </c>
      <c r="BI481" s="220">
        <f>IF(N481="nulová",J481,0)</f>
        <v>0</v>
      </c>
      <c r="BJ481" s="20" t="s">
        <v>86</v>
      </c>
      <c r="BK481" s="220">
        <f>ROUND(I481*H481,2)</f>
        <v>0</v>
      </c>
      <c r="BL481" s="20" t="s">
        <v>261</v>
      </c>
      <c r="BM481" s="219" t="s">
        <v>565</v>
      </c>
    </row>
    <row r="482" s="2" customFormat="1">
      <c r="A482" s="42"/>
      <c r="B482" s="43"/>
      <c r="C482" s="44"/>
      <c r="D482" s="221" t="s">
        <v>145</v>
      </c>
      <c r="E482" s="44"/>
      <c r="F482" s="222" t="s">
        <v>566</v>
      </c>
      <c r="G482" s="44"/>
      <c r="H482" s="44"/>
      <c r="I482" s="223"/>
      <c r="J482" s="44"/>
      <c r="K482" s="44"/>
      <c r="L482" s="48"/>
      <c r="M482" s="224"/>
      <c r="N482" s="225"/>
      <c r="O482" s="88"/>
      <c r="P482" s="88"/>
      <c r="Q482" s="88"/>
      <c r="R482" s="88"/>
      <c r="S482" s="88"/>
      <c r="T482" s="89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T482" s="20" t="s">
        <v>145</v>
      </c>
      <c r="AU482" s="20" t="s">
        <v>88</v>
      </c>
    </row>
    <row r="483" s="13" customFormat="1">
      <c r="A483" s="13"/>
      <c r="B483" s="226"/>
      <c r="C483" s="227"/>
      <c r="D483" s="228" t="s">
        <v>147</v>
      </c>
      <c r="E483" s="229" t="s">
        <v>32</v>
      </c>
      <c r="F483" s="230" t="s">
        <v>567</v>
      </c>
      <c r="G483" s="227"/>
      <c r="H483" s="229" t="s">
        <v>32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147</v>
      </c>
      <c r="AU483" s="236" t="s">
        <v>88</v>
      </c>
      <c r="AV483" s="13" t="s">
        <v>86</v>
      </c>
      <c r="AW483" s="13" t="s">
        <v>39</v>
      </c>
      <c r="AX483" s="13" t="s">
        <v>78</v>
      </c>
      <c r="AY483" s="236" t="s">
        <v>136</v>
      </c>
    </row>
    <row r="484" s="13" customFormat="1">
      <c r="A484" s="13"/>
      <c r="B484" s="226"/>
      <c r="C484" s="227"/>
      <c r="D484" s="228" t="s">
        <v>147</v>
      </c>
      <c r="E484" s="229" t="s">
        <v>32</v>
      </c>
      <c r="F484" s="230" t="s">
        <v>382</v>
      </c>
      <c r="G484" s="227"/>
      <c r="H484" s="229" t="s">
        <v>32</v>
      </c>
      <c r="I484" s="231"/>
      <c r="J484" s="227"/>
      <c r="K484" s="227"/>
      <c r="L484" s="232"/>
      <c r="M484" s="233"/>
      <c r="N484" s="234"/>
      <c r="O484" s="234"/>
      <c r="P484" s="234"/>
      <c r="Q484" s="234"/>
      <c r="R484" s="234"/>
      <c r="S484" s="234"/>
      <c r="T484" s="23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6" t="s">
        <v>147</v>
      </c>
      <c r="AU484" s="236" t="s">
        <v>88</v>
      </c>
      <c r="AV484" s="13" t="s">
        <v>86</v>
      </c>
      <c r="AW484" s="13" t="s">
        <v>39</v>
      </c>
      <c r="AX484" s="13" t="s">
        <v>78</v>
      </c>
      <c r="AY484" s="236" t="s">
        <v>136</v>
      </c>
    </row>
    <row r="485" s="14" customFormat="1">
      <c r="A485" s="14"/>
      <c r="B485" s="237"/>
      <c r="C485" s="238"/>
      <c r="D485" s="228" t="s">
        <v>147</v>
      </c>
      <c r="E485" s="239" t="s">
        <v>32</v>
      </c>
      <c r="F485" s="240" t="s">
        <v>383</v>
      </c>
      <c r="G485" s="238"/>
      <c r="H485" s="241">
        <v>78.528999999999996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7" t="s">
        <v>147</v>
      </c>
      <c r="AU485" s="247" t="s">
        <v>88</v>
      </c>
      <c r="AV485" s="14" t="s">
        <v>88</v>
      </c>
      <c r="AW485" s="14" t="s">
        <v>39</v>
      </c>
      <c r="AX485" s="14" t="s">
        <v>78</v>
      </c>
      <c r="AY485" s="247" t="s">
        <v>136</v>
      </c>
    </row>
    <row r="486" s="14" customFormat="1">
      <c r="A486" s="14"/>
      <c r="B486" s="237"/>
      <c r="C486" s="238"/>
      <c r="D486" s="228" t="s">
        <v>147</v>
      </c>
      <c r="E486" s="239" t="s">
        <v>32</v>
      </c>
      <c r="F486" s="240" t="s">
        <v>568</v>
      </c>
      <c r="G486" s="238"/>
      <c r="H486" s="241">
        <v>33.328000000000003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147</v>
      </c>
      <c r="AU486" s="247" t="s">
        <v>88</v>
      </c>
      <c r="AV486" s="14" t="s">
        <v>88</v>
      </c>
      <c r="AW486" s="14" t="s">
        <v>39</v>
      </c>
      <c r="AX486" s="14" t="s">
        <v>78</v>
      </c>
      <c r="AY486" s="247" t="s">
        <v>136</v>
      </c>
    </row>
    <row r="487" s="13" customFormat="1">
      <c r="A487" s="13"/>
      <c r="B487" s="226"/>
      <c r="C487" s="227"/>
      <c r="D487" s="228" t="s">
        <v>147</v>
      </c>
      <c r="E487" s="229" t="s">
        <v>32</v>
      </c>
      <c r="F487" s="230" t="s">
        <v>385</v>
      </c>
      <c r="G487" s="227"/>
      <c r="H487" s="229" t="s">
        <v>32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147</v>
      </c>
      <c r="AU487" s="236" t="s">
        <v>88</v>
      </c>
      <c r="AV487" s="13" t="s">
        <v>86</v>
      </c>
      <c r="AW487" s="13" t="s">
        <v>39</v>
      </c>
      <c r="AX487" s="13" t="s">
        <v>78</v>
      </c>
      <c r="AY487" s="236" t="s">
        <v>136</v>
      </c>
    </row>
    <row r="488" s="14" customFormat="1">
      <c r="A488" s="14"/>
      <c r="B488" s="237"/>
      <c r="C488" s="238"/>
      <c r="D488" s="228" t="s">
        <v>147</v>
      </c>
      <c r="E488" s="239" t="s">
        <v>32</v>
      </c>
      <c r="F488" s="240" t="s">
        <v>386</v>
      </c>
      <c r="G488" s="238"/>
      <c r="H488" s="241">
        <v>24.047999999999998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147</v>
      </c>
      <c r="AU488" s="247" t="s">
        <v>88</v>
      </c>
      <c r="AV488" s="14" t="s">
        <v>88</v>
      </c>
      <c r="AW488" s="14" t="s">
        <v>39</v>
      </c>
      <c r="AX488" s="14" t="s">
        <v>78</v>
      </c>
      <c r="AY488" s="247" t="s">
        <v>136</v>
      </c>
    </row>
    <row r="489" s="14" customFormat="1">
      <c r="A489" s="14"/>
      <c r="B489" s="237"/>
      <c r="C489" s="238"/>
      <c r="D489" s="228" t="s">
        <v>147</v>
      </c>
      <c r="E489" s="239" t="s">
        <v>32</v>
      </c>
      <c r="F489" s="240" t="s">
        <v>569</v>
      </c>
      <c r="G489" s="238"/>
      <c r="H489" s="241">
        <v>17.98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147</v>
      </c>
      <c r="AU489" s="247" t="s">
        <v>88</v>
      </c>
      <c r="AV489" s="14" t="s">
        <v>88</v>
      </c>
      <c r="AW489" s="14" t="s">
        <v>39</v>
      </c>
      <c r="AX489" s="14" t="s">
        <v>78</v>
      </c>
      <c r="AY489" s="247" t="s">
        <v>136</v>
      </c>
    </row>
    <row r="490" s="15" customFormat="1">
      <c r="A490" s="15"/>
      <c r="B490" s="248"/>
      <c r="C490" s="249"/>
      <c r="D490" s="228" t="s">
        <v>147</v>
      </c>
      <c r="E490" s="250" t="s">
        <v>32</v>
      </c>
      <c r="F490" s="251" t="s">
        <v>152</v>
      </c>
      <c r="G490" s="249"/>
      <c r="H490" s="252">
        <v>153.88499999999999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8" t="s">
        <v>147</v>
      </c>
      <c r="AU490" s="258" t="s">
        <v>88</v>
      </c>
      <c r="AV490" s="15" t="s">
        <v>143</v>
      </c>
      <c r="AW490" s="15" t="s">
        <v>39</v>
      </c>
      <c r="AX490" s="15" t="s">
        <v>86</v>
      </c>
      <c r="AY490" s="258" t="s">
        <v>136</v>
      </c>
    </row>
    <row r="491" s="2" customFormat="1" ht="21.75" customHeight="1">
      <c r="A491" s="42"/>
      <c r="B491" s="43"/>
      <c r="C491" s="208" t="s">
        <v>570</v>
      </c>
      <c r="D491" s="208" t="s">
        <v>138</v>
      </c>
      <c r="E491" s="209" t="s">
        <v>571</v>
      </c>
      <c r="F491" s="210" t="s">
        <v>572</v>
      </c>
      <c r="G491" s="211" t="s">
        <v>456</v>
      </c>
      <c r="H491" s="212">
        <v>64.135000000000005</v>
      </c>
      <c r="I491" s="213"/>
      <c r="J491" s="214">
        <f>ROUND(I491*H491,2)</f>
        <v>0</v>
      </c>
      <c r="K491" s="210" t="s">
        <v>142</v>
      </c>
      <c r="L491" s="48"/>
      <c r="M491" s="215" t="s">
        <v>32</v>
      </c>
      <c r="N491" s="216" t="s">
        <v>49</v>
      </c>
      <c r="O491" s="88"/>
      <c r="P491" s="217">
        <f>O491*H491</f>
        <v>0</v>
      </c>
      <c r="Q491" s="217">
        <v>0.00016000000000000001</v>
      </c>
      <c r="R491" s="217">
        <f>Q491*H491</f>
        <v>0.010261600000000001</v>
      </c>
      <c r="S491" s="217">
        <v>0</v>
      </c>
      <c r="T491" s="218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19" t="s">
        <v>261</v>
      </c>
      <c r="AT491" s="219" t="s">
        <v>138</v>
      </c>
      <c r="AU491" s="219" t="s">
        <v>88</v>
      </c>
      <c r="AY491" s="20" t="s">
        <v>136</v>
      </c>
      <c r="BE491" s="220">
        <f>IF(N491="základní",J491,0)</f>
        <v>0</v>
      </c>
      <c r="BF491" s="220">
        <f>IF(N491="snížená",J491,0)</f>
        <v>0</v>
      </c>
      <c r="BG491" s="220">
        <f>IF(N491="zákl. přenesená",J491,0)</f>
        <v>0</v>
      </c>
      <c r="BH491" s="220">
        <f>IF(N491="sníž. přenesená",J491,0)</f>
        <v>0</v>
      </c>
      <c r="BI491" s="220">
        <f>IF(N491="nulová",J491,0)</f>
        <v>0</v>
      </c>
      <c r="BJ491" s="20" t="s">
        <v>86</v>
      </c>
      <c r="BK491" s="220">
        <f>ROUND(I491*H491,2)</f>
        <v>0</v>
      </c>
      <c r="BL491" s="20" t="s">
        <v>261</v>
      </c>
      <c r="BM491" s="219" t="s">
        <v>573</v>
      </c>
    </row>
    <row r="492" s="2" customFormat="1">
      <c r="A492" s="42"/>
      <c r="B492" s="43"/>
      <c r="C492" s="44"/>
      <c r="D492" s="221" t="s">
        <v>145</v>
      </c>
      <c r="E492" s="44"/>
      <c r="F492" s="222" t="s">
        <v>574</v>
      </c>
      <c r="G492" s="44"/>
      <c r="H492" s="44"/>
      <c r="I492" s="223"/>
      <c r="J492" s="44"/>
      <c r="K492" s="44"/>
      <c r="L492" s="48"/>
      <c r="M492" s="224"/>
      <c r="N492" s="225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0" t="s">
        <v>145</v>
      </c>
      <c r="AU492" s="20" t="s">
        <v>88</v>
      </c>
    </row>
    <row r="493" s="13" customFormat="1">
      <c r="A493" s="13"/>
      <c r="B493" s="226"/>
      <c r="C493" s="227"/>
      <c r="D493" s="228" t="s">
        <v>147</v>
      </c>
      <c r="E493" s="229" t="s">
        <v>32</v>
      </c>
      <c r="F493" s="230" t="s">
        <v>575</v>
      </c>
      <c r="G493" s="227"/>
      <c r="H493" s="229" t="s">
        <v>32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147</v>
      </c>
      <c r="AU493" s="236" t="s">
        <v>88</v>
      </c>
      <c r="AV493" s="13" t="s">
        <v>86</v>
      </c>
      <c r="AW493" s="13" t="s">
        <v>39</v>
      </c>
      <c r="AX493" s="13" t="s">
        <v>78</v>
      </c>
      <c r="AY493" s="236" t="s">
        <v>136</v>
      </c>
    </row>
    <row r="494" s="13" customFormat="1">
      <c r="A494" s="13"/>
      <c r="B494" s="226"/>
      <c r="C494" s="227"/>
      <c r="D494" s="228" t="s">
        <v>147</v>
      </c>
      <c r="E494" s="229" t="s">
        <v>32</v>
      </c>
      <c r="F494" s="230" t="s">
        <v>382</v>
      </c>
      <c r="G494" s="227"/>
      <c r="H494" s="229" t="s">
        <v>32</v>
      </c>
      <c r="I494" s="231"/>
      <c r="J494" s="227"/>
      <c r="K494" s="227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147</v>
      </c>
      <c r="AU494" s="236" t="s">
        <v>88</v>
      </c>
      <c r="AV494" s="13" t="s">
        <v>86</v>
      </c>
      <c r="AW494" s="13" t="s">
        <v>39</v>
      </c>
      <c r="AX494" s="13" t="s">
        <v>78</v>
      </c>
      <c r="AY494" s="236" t="s">
        <v>136</v>
      </c>
    </row>
    <row r="495" s="14" customFormat="1">
      <c r="A495" s="14"/>
      <c r="B495" s="237"/>
      <c r="C495" s="238"/>
      <c r="D495" s="228" t="s">
        <v>147</v>
      </c>
      <c r="E495" s="239" t="s">
        <v>32</v>
      </c>
      <c r="F495" s="240" t="s">
        <v>576</v>
      </c>
      <c r="G495" s="238"/>
      <c r="H495" s="241">
        <v>41.659999999999997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147</v>
      </c>
      <c r="AU495" s="247" t="s">
        <v>88</v>
      </c>
      <c r="AV495" s="14" t="s">
        <v>88</v>
      </c>
      <c r="AW495" s="14" t="s">
        <v>39</v>
      </c>
      <c r="AX495" s="14" t="s">
        <v>78</v>
      </c>
      <c r="AY495" s="247" t="s">
        <v>136</v>
      </c>
    </row>
    <row r="496" s="13" customFormat="1">
      <c r="A496" s="13"/>
      <c r="B496" s="226"/>
      <c r="C496" s="227"/>
      <c r="D496" s="228" t="s">
        <v>147</v>
      </c>
      <c r="E496" s="229" t="s">
        <v>32</v>
      </c>
      <c r="F496" s="230" t="s">
        <v>385</v>
      </c>
      <c r="G496" s="227"/>
      <c r="H496" s="229" t="s">
        <v>32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147</v>
      </c>
      <c r="AU496" s="236" t="s">
        <v>88</v>
      </c>
      <c r="AV496" s="13" t="s">
        <v>86</v>
      </c>
      <c r="AW496" s="13" t="s">
        <v>39</v>
      </c>
      <c r="AX496" s="13" t="s">
        <v>78</v>
      </c>
      <c r="AY496" s="236" t="s">
        <v>136</v>
      </c>
    </row>
    <row r="497" s="14" customFormat="1">
      <c r="A497" s="14"/>
      <c r="B497" s="237"/>
      <c r="C497" s="238"/>
      <c r="D497" s="228" t="s">
        <v>147</v>
      </c>
      <c r="E497" s="239" t="s">
        <v>32</v>
      </c>
      <c r="F497" s="240" t="s">
        <v>577</v>
      </c>
      <c r="G497" s="238"/>
      <c r="H497" s="241">
        <v>22.475000000000001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147</v>
      </c>
      <c r="AU497" s="247" t="s">
        <v>88</v>
      </c>
      <c r="AV497" s="14" t="s">
        <v>88</v>
      </c>
      <c r="AW497" s="14" t="s">
        <v>39</v>
      </c>
      <c r="AX497" s="14" t="s">
        <v>78</v>
      </c>
      <c r="AY497" s="247" t="s">
        <v>136</v>
      </c>
    </row>
    <row r="498" s="15" customFormat="1">
      <c r="A498" s="15"/>
      <c r="B498" s="248"/>
      <c r="C498" s="249"/>
      <c r="D498" s="228" t="s">
        <v>147</v>
      </c>
      <c r="E498" s="250" t="s">
        <v>32</v>
      </c>
      <c r="F498" s="251" t="s">
        <v>152</v>
      </c>
      <c r="G498" s="249"/>
      <c r="H498" s="252">
        <v>64.134999999999991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58" t="s">
        <v>147</v>
      </c>
      <c r="AU498" s="258" t="s">
        <v>88</v>
      </c>
      <c r="AV498" s="15" t="s">
        <v>143</v>
      </c>
      <c r="AW498" s="15" t="s">
        <v>39</v>
      </c>
      <c r="AX498" s="15" t="s">
        <v>86</v>
      </c>
      <c r="AY498" s="258" t="s">
        <v>136</v>
      </c>
    </row>
    <row r="499" s="2" customFormat="1" ht="24.15" customHeight="1">
      <c r="A499" s="42"/>
      <c r="B499" s="43"/>
      <c r="C499" s="208" t="s">
        <v>578</v>
      </c>
      <c r="D499" s="208" t="s">
        <v>138</v>
      </c>
      <c r="E499" s="209" t="s">
        <v>579</v>
      </c>
      <c r="F499" s="210" t="s">
        <v>580</v>
      </c>
      <c r="G499" s="211" t="s">
        <v>225</v>
      </c>
      <c r="H499" s="212">
        <v>0.071999999999999995</v>
      </c>
      <c r="I499" s="213"/>
      <c r="J499" s="214">
        <f>ROUND(I499*H499,2)</f>
        <v>0</v>
      </c>
      <c r="K499" s="210" t="s">
        <v>142</v>
      </c>
      <c r="L499" s="48"/>
      <c r="M499" s="215" t="s">
        <v>32</v>
      </c>
      <c r="N499" s="216" t="s">
        <v>49</v>
      </c>
      <c r="O499" s="88"/>
      <c r="P499" s="217">
        <f>O499*H499</f>
        <v>0</v>
      </c>
      <c r="Q499" s="217">
        <v>0</v>
      </c>
      <c r="R499" s="217">
        <f>Q499*H499</f>
        <v>0</v>
      </c>
      <c r="S499" s="217">
        <v>0</v>
      </c>
      <c r="T499" s="218">
        <f>S499*H499</f>
        <v>0</v>
      </c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R499" s="219" t="s">
        <v>261</v>
      </c>
      <c r="AT499" s="219" t="s">
        <v>138</v>
      </c>
      <c r="AU499" s="219" t="s">
        <v>88</v>
      </c>
      <c r="AY499" s="20" t="s">
        <v>136</v>
      </c>
      <c r="BE499" s="220">
        <f>IF(N499="základní",J499,0)</f>
        <v>0</v>
      </c>
      <c r="BF499" s="220">
        <f>IF(N499="snížená",J499,0)</f>
        <v>0</v>
      </c>
      <c r="BG499" s="220">
        <f>IF(N499="zákl. přenesená",J499,0)</f>
        <v>0</v>
      </c>
      <c r="BH499" s="220">
        <f>IF(N499="sníž. přenesená",J499,0)</f>
        <v>0</v>
      </c>
      <c r="BI499" s="220">
        <f>IF(N499="nulová",J499,0)</f>
        <v>0</v>
      </c>
      <c r="BJ499" s="20" t="s">
        <v>86</v>
      </c>
      <c r="BK499" s="220">
        <f>ROUND(I499*H499,2)</f>
        <v>0</v>
      </c>
      <c r="BL499" s="20" t="s">
        <v>261</v>
      </c>
      <c r="BM499" s="219" t="s">
        <v>581</v>
      </c>
    </row>
    <row r="500" s="2" customFormat="1">
      <c r="A500" s="42"/>
      <c r="B500" s="43"/>
      <c r="C500" s="44"/>
      <c r="D500" s="221" t="s">
        <v>145</v>
      </c>
      <c r="E500" s="44"/>
      <c r="F500" s="222" t="s">
        <v>582</v>
      </c>
      <c r="G500" s="44"/>
      <c r="H500" s="44"/>
      <c r="I500" s="223"/>
      <c r="J500" s="44"/>
      <c r="K500" s="44"/>
      <c r="L500" s="48"/>
      <c r="M500" s="224"/>
      <c r="N500" s="225"/>
      <c r="O500" s="88"/>
      <c r="P500" s="88"/>
      <c r="Q500" s="88"/>
      <c r="R500" s="88"/>
      <c r="S500" s="88"/>
      <c r="T500" s="89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T500" s="20" t="s">
        <v>145</v>
      </c>
      <c r="AU500" s="20" t="s">
        <v>88</v>
      </c>
    </row>
    <row r="501" s="12" customFormat="1" ht="22.8" customHeight="1">
      <c r="A501" s="12"/>
      <c r="B501" s="192"/>
      <c r="C501" s="193"/>
      <c r="D501" s="194" t="s">
        <v>77</v>
      </c>
      <c r="E501" s="206" t="s">
        <v>583</v>
      </c>
      <c r="F501" s="206" t="s">
        <v>584</v>
      </c>
      <c r="G501" s="193"/>
      <c r="H501" s="193"/>
      <c r="I501" s="196"/>
      <c r="J501" s="207">
        <f>BK501</f>
        <v>0</v>
      </c>
      <c r="K501" s="193"/>
      <c r="L501" s="198"/>
      <c r="M501" s="199"/>
      <c r="N501" s="200"/>
      <c r="O501" s="200"/>
      <c r="P501" s="201">
        <f>SUM(P502:P515)</f>
        <v>0</v>
      </c>
      <c r="Q501" s="200"/>
      <c r="R501" s="201">
        <f>SUM(R502:R515)</f>
        <v>0.064631600000000011</v>
      </c>
      <c r="S501" s="200"/>
      <c r="T501" s="202">
        <f>SUM(T502:T515)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03" t="s">
        <v>88</v>
      </c>
      <c r="AT501" s="204" t="s">
        <v>77</v>
      </c>
      <c r="AU501" s="204" t="s">
        <v>86</v>
      </c>
      <c r="AY501" s="203" t="s">
        <v>136</v>
      </c>
      <c r="BK501" s="205">
        <f>SUM(BK502:BK515)</f>
        <v>0</v>
      </c>
    </row>
    <row r="502" s="2" customFormat="1" ht="24.15" customHeight="1">
      <c r="A502" s="42"/>
      <c r="B502" s="43"/>
      <c r="C502" s="208" t="s">
        <v>585</v>
      </c>
      <c r="D502" s="208" t="s">
        <v>138</v>
      </c>
      <c r="E502" s="209" t="s">
        <v>586</v>
      </c>
      <c r="F502" s="210" t="s">
        <v>587</v>
      </c>
      <c r="G502" s="211" t="s">
        <v>141</v>
      </c>
      <c r="H502" s="212">
        <v>153.88499999999999</v>
      </c>
      <c r="I502" s="213"/>
      <c r="J502" s="214">
        <f>ROUND(I502*H502,2)</f>
        <v>0</v>
      </c>
      <c r="K502" s="210" t="s">
        <v>142</v>
      </c>
      <c r="L502" s="48"/>
      <c r="M502" s="215" t="s">
        <v>32</v>
      </c>
      <c r="N502" s="216" t="s">
        <v>49</v>
      </c>
      <c r="O502" s="88"/>
      <c r="P502" s="217">
        <f>O502*H502</f>
        <v>0</v>
      </c>
      <c r="Q502" s="217">
        <v>0</v>
      </c>
      <c r="R502" s="217">
        <f>Q502*H502</f>
        <v>0</v>
      </c>
      <c r="S502" s="217">
        <v>0</v>
      </c>
      <c r="T502" s="218">
        <f>S502*H502</f>
        <v>0</v>
      </c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R502" s="219" t="s">
        <v>261</v>
      </c>
      <c r="AT502" s="219" t="s">
        <v>138</v>
      </c>
      <c r="AU502" s="219" t="s">
        <v>88</v>
      </c>
      <c r="AY502" s="20" t="s">
        <v>136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20" t="s">
        <v>86</v>
      </c>
      <c r="BK502" s="220">
        <f>ROUND(I502*H502,2)</f>
        <v>0</v>
      </c>
      <c r="BL502" s="20" t="s">
        <v>261</v>
      </c>
      <c r="BM502" s="219" t="s">
        <v>588</v>
      </c>
    </row>
    <row r="503" s="2" customFormat="1">
      <c r="A503" s="42"/>
      <c r="B503" s="43"/>
      <c r="C503" s="44"/>
      <c r="D503" s="221" t="s">
        <v>145</v>
      </c>
      <c r="E503" s="44"/>
      <c r="F503" s="222" t="s">
        <v>589</v>
      </c>
      <c r="G503" s="44"/>
      <c r="H503" s="44"/>
      <c r="I503" s="223"/>
      <c r="J503" s="44"/>
      <c r="K503" s="44"/>
      <c r="L503" s="48"/>
      <c r="M503" s="224"/>
      <c r="N503" s="225"/>
      <c r="O503" s="88"/>
      <c r="P503" s="88"/>
      <c r="Q503" s="88"/>
      <c r="R503" s="88"/>
      <c r="S503" s="88"/>
      <c r="T503" s="89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T503" s="20" t="s">
        <v>145</v>
      </c>
      <c r="AU503" s="20" t="s">
        <v>88</v>
      </c>
    </row>
    <row r="504" s="13" customFormat="1">
      <c r="A504" s="13"/>
      <c r="B504" s="226"/>
      <c r="C504" s="227"/>
      <c r="D504" s="228" t="s">
        <v>147</v>
      </c>
      <c r="E504" s="229" t="s">
        <v>32</v>
      </c>
      <c r="F504" s="230" t="s">
        <v>590</v>
      </c>
      <c r="G504" s="227"/>
      <c r="H504" s="229" t="s">
        <v>32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147</v>
      </c>
      <c r="AU504" s="236" t="s">
        <v>88</v>
      </c>
      <c r="AV504" s="13" t="s">
        <v>86</v>
      </c>
      <c r="AW504" s="13" t="s">
        <v>39</v>
      </c>
      <c r="AX504" s="13" t="s">
        <v>78</v>
      </c>
      <c r="AY504" s="236" t="s">
        <v>136</v>
      </c>
    </row>
    <row r="505" s="13" customFormat="1">
      <c r="A505" s="13"/>
      <c r="B505" s="226"/>
      <c r="C505" s="227"/>
      <c r="D505" s="228" t="s">
        <v>147</v>
      </c>
      <c r="E505" s="229" t="s">
        <v>32</v>
      </c>
      <c r="F505" s="230" t="s">
        <v>382</v>
      </c>
      <c r="G505" s="227"/>
      <c r="H505" s="229" t="s">
        <v>32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147</v>
      </c>
      <c r="AU505" s="236" t="s">
        <v>88</v>
      </c>
      <c r="AV505" s="13" t="s">
        <v>86</v>
      </c>
      <c r="AW505" s="13" t="s">
        <v>39</v>
      </c>
      <c r="AX505" s="13" t="s">
        <v>78</v>
      </c>
      <c r="AY505" s="236" t="s">
        <v>136</v>
      </c>
    </row>
    <row r="506" s="14" customFormat="1">
      <c r="A506" s="14"/>
      <c r="B506" s="237"/>
      <c r="C506" s="238"/>
      <c r="D506" s="228" t="s">
        <v>147</v>
      </c>
      <c r="E506" s="239" t="s">
        <v>32</v>
      </c>
      <c r="F506" s="240" t="s">
        <v>383</v>
      </c>
      <c r="G506" s="238"/>
      <c r="H506" s="241">
        <v>78.528999999999996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147</v>
      </c>
      <c r="AU506" s="247" t="s">
        <v>88</v>
      </c>
      <c r="AV506" s="14" t="s">
        <v>88</v>
      </c>
      <c r="AW506" s="14" t="s">
        <v>39</v>
      </c>
      <c r="AX506" s="14" t="s">
        <v>78</v>
      </c>
      <c r="AY506" s="247" t="s">
        <v>136</v>
      </c>
    </row>
    <row r="507" s="14" customFormat="1">
      <c r="A507" s="14"/>
      <c r="B507" s="237"/>
      <c r="C507" s="238"/>
      <c r="D507" s="228" t="s">
        <v>147</v>
      </c>
      <c r="E507" s="239" t="s">
        <v>32</v>
      </c>
      <c r="F507" s="240" t="s">
        <v>568</v>
      </c>
      <c r="G507" s="238"/>
      <c r="H507" s="241">
        <v>33.328000000000003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147</v>
      </c>
      <c r="AU507" s="247" t="s">
        <v>88</v>
      </c>
      <c r="AV507" s="14" t="s">
        <v>88</v>
      </c>
      <c r="AW507" s="14" t="s">
        <v>39</v>
      </c>
      <c r="AX507" s="14" t="s">
        <v>78</v>
      </c>
      <c r="AY507" s="247" t="s">
        <v>136</v>
      </c>
    </row>
    <row r="508" s="13" customFormat="1">
      <c r="A508" s="13"/>
      <c r="B508" s="226"/>
      <c r="C508" s="227"/>
      <c r="D508" s="228" t="s">
        <v>147</v>
      </c>
      <c r="E508" s="229" t="s">
        <v>32</v>
      </c>
      <c r="F508" s="230" t="s">
        <v>385</v>
      </c>
      <c r="G508" s="227"/>
      <c r="H508" s="229" t="s">
        <v>32</v>
      </c>
      <c r="I508" s="231"/>
      <c r="J508" s="227"/>
      <c r="K508" s="227"/>
      <c r="L508" s="232"/>
      <c r="M508" s="233"/>
      <c r="N508" s="234"/>
      <c r="O508" s="234"/>
      <c r="P508" s="234"/>
      <c r="Q508" s="234"/>
      <c r="R508" s="234"/>
      <c r="S508" s="234"/>
      <c r="T508" s="23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6" t="s">
        <v>147</v>
      </c>
      <c r="AU508" s="236" t="s">
        <v>88</v>
      </c>
      <c r="AV508" s="13" t="s">
        <v>86</v>
      </c>
      <c r="AW508" s="13" t="s">
        <v>39</v>
      </c>
      <c r="AX508" s="13" t="s">
        <v>78</v>
      </c>
      <c r="AY508" s="236" t="s">
        <v>136</v>
      </c>
    </row>
    <row r="509" s="14" customFormat="1">
      <c r="A509" s="14"/>
      <c r="B509" s="237"/>
      <c r="C509" s="238"/>
      <c r="D509" s="228" t="s">
        <v>147</v>
      </c>
      <c r="E509" s="239" t="s">
        <v>32</v>
      </c>
      <c r="F509" s="240" t="s">
        <v>386</v>
      </c>
      <c r="G509" s="238"/>
      <c r="H509" s="241">
        <v>24.047999999999998</v>
      </c>
      <c r="I509" s="242"/>
      <c r="J509" s="238"/>
      <c r="K509" s="238"/>
      <c r="L509" s="243"/>
      <c r="M509" s="244"/>
      <c r="N509" s="245"/>
      <c r="O509" s="245"/>
      <c r="P509" s="245"/>
      <c r="Q509" s="245"/>
      <c r="R509" s="245"/>
      <c r="S509" s="245"/>
      <c r="T509" s="24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7" t="s">
        <v>147</v>
      </c>
      <c r="AU509" s="247" t="s">
        <v>88</v>
      </c>
      <c r="AV509" s="14" t="s">
        <v>88</v>
      </c>
      <c r="AW509" s="14" t="s">
        <v>39</v>
      </c>
      <c r="AX509" s="14" t="s">
        <v>78</v>
      </c>
      <c r="AY509" s="247" t="s">
        <v>136</v>
      </c>
    </row>
    <row r="510" s="14" customFormat="1">
      <c r="A510" s="14"/>
      <c r="B510" s="237"/>
      <c r="C510" s="238"/>
      <c r="D510" s="228" t="s">
        <v>147</v>
      </c>
      <c r="E510" s="239" t="s">
        <v>32</v>
      </c>
      <c r="F510" s="240" t="s">
        <v>569</v>
      </c>
      <c r="G510" s="238"/>
      <c r="H510" s="241">
        <v>17.98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147</v>
      </c>
      <c r="AU510" s="247" t="s">
        <v>88</v>
      </c>
      <c r="AV510" s="14" t="s">
        <v>88</v>
      </c>
      <c r="AW510" s="14" t="s">
        <v>39</v>
      </c>
      <c r="AX510" s="14" t="s">
        <v>78</v>
      </c>
      <c r="AY510" s="247" t="s">
        <v>136</v>
      </c>
    </row>
    <row r="511" s="15" customFormat="1">
      <c r="A511" s="15"/>
      <c r="B511" s="248"/>
      <c r="C511" s="249"/>
      <c r="D511" s="228" t="s">
        <v>147</v>
      </c>
      <c r="E511" s="250" t="s">
        <v>32</v>
      </c>
      <c r="F511" s="251" t="s">
        <v>152</v>
      </c>
      <c r="G511" s="249"/>
      <c r="H511" s="252">
        <v>153.88499999999999</v>
      </c>
      <c r="I511" s="253"/>
      <c r="J511" s="249"/>
      <c r="K511" s="249"/>
      <c r="L511" s="254"/>
      <c r="M511" s="255"/>
      <c r="N511" s="256"/>
      <c r="O511" s="256"/>
      <c r="P511" s="256"/>
      <c r="Q511" s="256"/>
      <c r="R511" s="256"/>
      <c r="S511" s="256"/>
      <c r="T511" s="257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8" t="s">
        <v>147</v>
      </c>
      <c r="AU511" s="258" t="s">
        <v>88</v>
      </c>
      <c r="AV511" s="15" t="s">
        <v>143</v>
      </c>
      <c r="AW511" s="15" t="s">
        <v>39</v>
      </c>
      <c r="AX511" s="15" t="s">
        <v>86</v>
      </c>
      <c r="AY511" s="258" t="s">
        <v>136</v>
      </c>
    </row>
    <row r="512" s="2" customFormat="1" ht="16.5" customHeight="1">
      <c r="A512" s="42"/>
      <c r="B512" s="43"/>
      <c r="C512" s="259" t="s">
        <v>591</v>
      </c>
      <c r="D512" s="259" t="s">
        <v>268</v>
      </c>
      <c r="E512" s="260" t="s">
        <v>592</v>
      </c>
      <c r="F512" s="261" t="s">
        <v>593</v>
      </c>
      <c r="G512" s="262" t="s">
        <v>141</v>
      </c>
      <c r="H512" s="263">
        <v>161.57900000000001</v>
      </c>
      <c r="I512" s="264"/>
      <c r="J512" s="265">
        <f>ROUND(I512*H512,2)</f>
        <v>0</v>
      </c>
      <c r="K512" s="261" t="s">
        <v>142</v>
      </c>
      <c r="L512" s="266"/>
      <c r="M512" s="267" t="s">
        <v>32</v>
      </c>
      <c r="N512" s="268" t="s">
        <v>49</v>
      </c>
      <c r="O512" s="88"/>
      <c r="P512" s="217">
        <f>O512*H512</f>
        <v>0</v>
      </c>
      <c r="Q512" s="217">
        <v>0.00040000000000000002</v>
      </c>
      <c r="R512" s="217">
        <f>Q512*H512</f>
        <v>0.064631600000000011</v>
      </c>
      <c r="S512" s="217">
        <v>0</v>
      </c>
      <c r="T512" s="218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19" t="s">
        <v>387</v>
      </c>
      <c r="AT512" s="219" t="s">
        <v>268</v>
      </c>
      <c r="AU512" s="219" t="s">
        <v>88</v>
      </c>
      <c r="AY512" s="20" t="s">
        <v>136</v>
      </c>
      <c r="BE512" s="220">
        <f>IF(N512="základní",J512,0)</f>
        <v>0</v>
      </c>
      <c r="BF512" s="220">
        <f>IF(N512="snížená",J512,0)</f>
        <v>0</v>
      </c>
      <c r="BG512" s="220">
        <f>IF(N512="zákl. přenesená",J512,0)</f>
        <v>0</v>
      </c>
      <c r="BH512" s="220">
        <f>IF(N512="sníž. přenesená",J512,0)</f>
        <v>0</v>
      </c>
      <c r="BI512" s="220">
        <f>IF(N512="nulová",J512,0)</f>
        <v>0</v>
      </c>
      <c r="BJ512" s="20" t="s">
        <v>86</v>
      </c>
      <c r="BK512" s="220">
        <f>ROUND(I512*H512,2)</f>
        <v>0</v>
      </c>
      <c r="BL512" s="20" t="s">
        <v>261</v>
      </c>
      <c r="BM512" s="219" t="s">
        <v>594</v>
      </c>
    </row>
    <row r="513" s="14" customFormat="1">
      <c r="A513" s="14"/>
      <c r="B513" s="237"/>
      <c r="C513" s="238"/>
      <c r="D513" s="228" t="s">
        <v>147</v>
      </c>
      <c r="E513" s="239" t="s">
        <v>32</v>
      </c>
      <c r="F513" s="240" t="s">
        <v>595</v>
      </c>
      <c r="G513" s="238"/>
      <c r="H513" s="241">
        <v>161.57900000000001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147</v>
      </c>
      <c r="AU513" s="247" t="s">
        <v>88</v>
      </c>
      <c r="AV513" s="14" t="s">
        <v>88</v>
      </c>
      <c r="AW513" s="14" t="s">
        <v>39</v>
      </c>
      <c r="AX513" s="14" t="s">
        <v>86</v>
      </c>
      <c r="AY513" s="247" t="s">
        <v>136</v>
      </c>
    </row>
    <row r="514" s="2" customFormat="1" ht="24.15" customHeight="1">
      <c r="A514" s="42"/>
      <c r="B514" s="43"/>
      <c r="C514" s="208" t="s">
        <v>596</v>
      </c>
      <c r="D514" s="208" t="s">
        <v>138</v>
      </c>
      <c r="E514" s="209" t="s">
        <v>597</v>
      </c>
      <c r="F514" s="210" t="s">
        <v>598</v>
      </c>
      <c r="G514" s="211" t="s">
        <v>225</v>
      </c>
      <c r="H514" s="212">
        <v>0.065000000000000002</v>
      </c>
      <c r="I514" s="213"/>
      <c r="J514" s="214">
        <f>ROUND(I514*H514,2)</f>
        <v>0</v>
      </c>
      <c r="K514" s="210" t="s">
        <v>142</v>
      </c>
      <c r="L514" s="48"/>
      <c r="M514" s="215" t="s">
        <v>32</v>
      </c>
      <c r="N514" s="216" t="s">
        <v>49</v>
      </c>
      <c r="O514" s="88"/>
      <c r="P514" s="217">
        <f>O514*H514</f>
        <v>0</v>
      </c>
      <c r="Q514" s="217">
        <v>0</v>
      </c>
      <c r="R514" s="217">
        <f>Q514*H514</f>
        <v>0</v>
      </c>
      <c r="S514" s="217">
        <v>0</v>
      </c>
      <c r="T514" s="218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19" t="s">
        <v>261</v>
      </c>
      <c r="AT514" s="219" t="s">
        <v>138</v>
      </c>
      <c r="AU514" s="219" t="s">
        <v>88</v>
      </c>
      <c r="AY514" s="20" t="s">
        <v>136</v>
      </c>
      <c r="BE514" s="220">
        <f>IF(N514="základní",J514,0)</f>
        <v>0</v>
      </c>
      <c r="BF514" s="220">
        <f>IF(N514="snížená",J514,0)</f>
        <v>0</v>
      </c>
      <c r="BG514" s="220">
        <f>IF(N514="zákl. přenesená",J514,0)</f>
        <v>0</v>
      </c>
      <c r="BH514" s="220">
        <f>IF(N514="sníž. přenesená",J514,0)</f>
        <v>0</v>
      </c>
      <c r="BI514" s="220">
        <f>IF(N514="nulová",J514,0)</f>
        <v>0</v>
      </c>
      <c r="BJ514" s="20" t="s">
        <v>86</v>
      </c>
      <c r="BK514" s="220">
        <f>ROUND(I514*H514,2)</f>
        <v>0</v>
      </c>
      <c r="BL514" s="20" t="s">
        <v>261</v>
      </c>
      <c r="BM514" s="219" t="s">
        <v>599</v>
      </c>
    </row>
    <row r="515" s="2" customFormat="1">
      <c r="A515" s="42"/>
      <c r="B515" s="43"/>
      <c r="C515" s="44"/>
      <c r="D515" s="221" t="s">
        <v>145</v>
      </c>
      <c r="E515" s="44"/>
      <c r="F515" s="222" t="s">
        <v>600</v>
      </c>
      <c r="G515" s="44"/>
      <c r="H515" s="44"/>
      <c r="I515" s="223"/>
      <c r="J515" s="44"/>
      <c r="K515" s="44"/>
      <c r="L515" s="48"/>
      <c r="M515" s="224"/>
      <c r="N515" s="225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145</v>
      </c>
      <c r="AU515" s="20" t="s">
        <v>88</v>
      </c>
    </row>
    <row r="516" s="12" customFormat="1" ht="22.8" customHeight="1">
      <c r="A516" s="12"/>
      <c r="B516" s="192"/>
      <c r="C516" s="193"/>
      <c r="D516" s="194" t="s">
        <v>77</v>
      </c>
      <c r="E516" s="206" t="s">
        <v>601</v>
      </c>
      <c r="F516" s="206" t="s">
        <v>602</v>
      </c>
      <c r="G516" s="193"/>
      <c r="H516" s="193"/>
      <c r="I516" s="196"/>
      <c r="J516" s="207">
        <f>BK516</f>
        <v>0</v>
      </c>
      <c r="K516" s="193"/>
      <c r="L516" s="198"/>
      <c r="M516" s="199"/>
      <c r="N516" s="200"/>
      <c r="O516" s="200"/>
      <c r="P516" s="201">
        <f>SUM(P517:P519)</f>
        <v>0</v>
      </c>
      <c r="Q516" s="200"/>
      <c r="R516" s="201">
        <f>SUM(R517:R519)</f>
        <v>0</v>
      </c>
      <c r="S516" s="200"/>
      <c r="T516" s="202">
        <f>SUM(T517:T519)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3" t="s">
        <v>88</v>
      </c>
      <c r="AT516" s="204" t="s">
        <v>77</v>
      </c>
      <c r="AU516" s="204" t="s">
        <v>86</v>
      </c>
      <c r="AY516" s="203" t="s">
        <v>136</v>
      </c>
      <c r="BK516" s="205">
        <f>SUM(BK517:BK519)</f>
        <v>0</v>
      </c>
    </row>
    <row r="517" s="2" customFormat="1" ht="16.5" customHeight="1">
      <c r="A517" s="42"/>
      <c r="B517" s="43"/>
      <c r="C517" s="208" t="s">
        <v>603</v>
      </c>
      <c r="D517" s="208" t="s">
        <v>138</v>
      </c>
      <c r="E517" s="209" t="s">
        <v>604</v>
      </c>
      <c r="F517" s="210" t="s">
        <v>605</v>
      </c>
      <c r="G517" s="211" t="s">
        <v>264</v>
      </c>
      <c r="H517" s="212">
        <v>8</v>
      </c>
      <c r="I517" s="213"/>
      <c r="J517" s="214">
        <f>ROUND(I517*H517,2)</f>
        <v>0</v>
      </c>
      <c r="K517" s="210" t="s">
        <v>32</v>
      </c>
      <c r="L517" s="48"/>
      <c r="M517" s="215" t="s">
        <v>32</v>
      </c>
      <c r="N517" s="216" t="s">
        <v>49</v>
      </c>
      <c r="O517" s="88"/>
      <c r="P517" s="217">
        <f>O517*H517</f>
        <v>0</v>
      </c>
      <c r="Q517" s="217">
        <v>0</v>
      </c>
      <c r="R517" s="217">
        <f>Q517*H517</f>
        <v>0</v>
      </c>
      <c r="S517" s="217">
        <v>0</v>
      </c>
      <c r="T517" s="218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19" t="s">
        <v>261</v>
      </c>
      <c r="AT517" s="219" t="s">
        <v>138</v>
      </c>
      <c r="AU517" s="219" t="s">
        <v>88</v>
      </c>
      <c r="AY517" s="20" t="s">
        <v>136</v>
      </c>
      <c r="BE517" s="220">
        <f>IF(N517="základní",J517,0)</f>
        <v>0</v>
      </c>
      <c r="BF517" s="220">
        <f>IF(N517="snížená",J517,0)</f>
        <v>0</v>
      </c>
      <c r="BG517" s="220">
        <f>IF(N517="zákl. přenesená",J517,0)</f>
        <v>0</v>
      </c>
      <c r="BH517" s="220">
        <f>IF(N517="sníž. přenesená",J517,0)</f>
        <v>0</v>
      </c>
      <c r="BI517" s="220">
        <f>IF(N517="nulová",J517,0)</f>
        <v>0</v>
      </c>
      <c r="BJ517" s="20" t="s">
        <v>86</v>
      </c>
      <c r="BK517" s="220">
        <f>ROUND(I517*H517,2)</f>
        <v>0</v>
      </c>
      <c r="BL517" s="20" t="s">
        <v>261</v>
      </c>
      <c r="BM517" s="219" t="s">
        <v>606</v>
      </c>
    </row>
    <row r="518" s="13" customFormat="1">
      <c r="A518" s="13"/>
      <c r="B518" s="226"/>
      <c r="C518" s="227"/>
      <c r="D518" s="228" t="s">
        <v>147</v>
      </c>
      <c r="E518" s="229" t="s">
        <v>32</v>
      </c>
      <c r="F518" s="230" t="s">
        <v>607</v>
      </c>
      <c r="G518" s="227"/>
      <c r="H518" s="229" t="s">
        <v>32</v>
      </c>
      <c r="I518" s="231"/>
      <c r="J518" s="227"/>
      <c r="K518" s="227"/>
      <c r="L518" s="232"/>
      <c r="M518" s="233"/>
      <c r="N518" s="234"/>
      <c r="O518" s="234"/>
      <c r="P518" s="234"/>
      <c r="Q518" s="234"/>
      <c r="R518" s="234"/>
      <c r="S518" s="234"/>
      <c r="T518" s="23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6" t="s">
        <v>147</v>
      </c>
      <c r="AU518" s="236" t="s">
        <v>88</v>
      </c>
      <c r="AV518" s="13" t="s">
        <v>86</v>
      </c>
      <c r="AW518" s="13" t="s">
        <v>39</v>
      </c>
      <c r="AX518" s="13" t="s">
        <v>78</v>
      </c>
      <c r="AY518" s="236" t="s">
        <v>136</v>
      </c>
    </row>
    <row r="519" s="14" customFormat="1">
      <c r="A519" s="14"/>
      <c r="B519" s="237"/>
      <c r="C519" s="238"/>
      <c r="D519" s="228" t="s">
        <v>147</v>
      </c>
      <c r="E519" s="239" t="s">
        <v>32</v>
      </c>
      <c r="F519" s="240" t="s">
        <v>608</v>
      </c>
      <c r="G519" s="238"/>
      <c r="H519" s="241">
        <v>8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7" t="s">
        <v>147</v>
      </c>
      <c r="AU519" s="247" t="s">
        <v>88</v>
      </c>
      <c r="AV519" s="14" t="s">
        <v>88</v>
      </c>
      <c r="AW519" s="14" t="s">
        <v>39</v>
      </c>
      <c r="AX519" s="14" t="s">
        <v>86</v>
      </c>
      <c r="AY519" s="247" t="s">
        <v>136</v>
      </c>
    </row>
    <row r="520" s="12" customFormat="1" ht="22.8" customHeight="1">
      <c r="A520" s="12"/>
      <c r="B520" s="192"/>
      <c r="C520" s="193"/>
      <c r="D520" s="194" t="s">
        <v>77</v>
      </c>
      <c r="E520" s="206" t="s">
        <v>609</v>
      </c>
      <c r="F520" s="206" t="s">
        <v>610</v>
      </c>
      <c r="G520" s="193"/>
      <c r="H520" s="193"/>
      <c r="I520" s="196"/>
      <c r="J520" s="207">
        <f>BK520</f>
        <v>0</v>
      </c>
      <c r="K520" s="193"/>
      <c r="L520" s="198"/>
      <c r="M520" s="199"/>
      <c r="N520" s="200"/>
      <c r="O520" s="200"/>
      <c r="P520" s="201">
        <f>SUM(P521:P530)</f>
        <v>0</v>
      </c>
      <c r="Q520" s="200"/>
      <c r="R520" s="201">
        <f>SUM(R521:R530)</f>
        <v>0.00014637999999999996</v>
      </c>
      <c r="S520" s="200"/>
      <c r="T520" s="202">
        <f>SUM(T521:T530)</f>
        <v>0.012500000000000001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03" t="s">
        <v>88</v>
      </c>
      <c r="AT520" s="204" t="s">
        <v>77</v>
      </c>
      <c r="AU520" s="204" t="s">
        <v>86</v>
      </c>
      <c r="AY520" s="203" t="s">
        <v>136</v>
      </c>
      <c r="BK520" s="205">
        <f>SUM(BK521:BK530)</f>
        <v>0</v>
      </c>
    </row>
    <row r="521" s="2" customFormat="1" ht="21.75" customHeight="1">
      <c r="A521" s="42"/>
      <c r="B521" s="43"/>
      <c r="C521" s="208" t="s">
        <v>611</v>
      </c>
      <c r="D521" s="208" t="s">
        <v>138</v>
      </c>
      <c r="E521" s="209" t="s">
        <v>612</v>
      </c>
      <c r="F521" s="210" t="s">
        <v>613</v>
      </c>
      <c r="G521" s="211" t="s">
        <v>141</v>
      </c>
      <c r="H521" s="212">
        <v>0.56299999999999994</v>
      </c>
      <c r="I521" s="213"/>
      <c r="J521" s="214">
        <f>ROUND(I521*H521,2)</f>
        <v>0</v>
      </c>
      <c r="K521" s="210" t="s">
        <v>142</v>
      </c>
      <c r="L521" s="48"/>
      <c r="M521" s="215" t="s">
        <v>32</v>
      </c>
      <c r="N521" s="216" t="s">
        <v>49</v>
      </c>
      <c r="O521" s="88"/>
      <c r="P521" s="217">
        <f>O521*H521</f>
        <v>0</v>
      </c>
      <c r="Q521" s="217">
        <v>0.00025999999999999998</v>
      </c>
      <c r="R521" s="217">
        <f>Q521*H521</f>
        <v>0.00014637999999999996</v>
      </c>
      <c r="S521" s="217">
        <v>0</v>
      </c>
      <c r="T521" s="218">
        <f>S521*H521</f>
        <v>0</v>
      </c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R521" s="219" t="s">
        <v>261</v>
      </c>
      <c r="AT521" s="219" t="s">
        <v>138</v>
      </c>
      <c r="AU521" s="219" t="s">
        <v>88</v>
      </c>
      <c r="AY521" s="20" t="s">
        <v>136</v>
      </c>
      <c r="BE521" s="220">
        <f>IF(N521="základní",J521,0)</f>
        <v>0</v>
      </c>
      <c r="BF521" s="220">
        <f>IF(N521="snížená",J521,0)</f>
        <v>0</v>
      </c>
      <c r="BG521" s="220">
        <f>IF(N521="zákl. přenesená",J521,0)</f>
        <v>0</v>
      </c>
      <c r="BH521" s="220">
        <f>IF(N521="sníž. přenesená",J521,0)</f>
        <v>0</v>
      </c>
      <c r="BI521" s="220">
        <f>IF(N521="nulová",J521,0)</f>
        <v>0</v>
      </c>
      <c r="BJ521" s="20" t="s">
        <v>86</v>
      </c>
      <c r="BK521" s="220">
        <f>ROUND(I521*H521,2)</f>
        <v>0</v>
      </c>
      <c r="BL521" s="20" t="s">
        <v>261</v>
      </c>
      <c r="BM521" s="219" t="s">
        <v>614</v>
      </c>
    </row>
    <row r="522" s="2" customFormat="1">
      <c r="A522" s="42"/>
      <c r="B522" s="43"/>
      <c r="C522" s="44"/>
      <c r="D522" s="221" t="s">
        <v>145</v>
      </c>
      <c r="E522" s="44"/>
      <c r="F522" s="222" t="s">
        <v>615</v>
      </c>
      <c r="G522" s="44"/>
      <c r="H522" s="44"/>
      <c r="I522" s="223"/>
      <c r="J522" s="44"/>
      <c r="K522" s="44"/>
      <c r="L522" s="48"/>
      <c r="M522" s="224"/>
      <c r="N522" s="225"/>
      <c r="O522" s="88"/>
      <c r="P522" s="88"/>
      <c r="Q522" s="88"/>
      <c r="R522" s="88"/>
      <c r="S522" s="88"/>
      <c r="T522" s="89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T522" s="20" t="s">
        <v>145</v>
      </c>
      <c r="AU522" s="20" t="s">
        <v>88</v>
      </c>
    </row>
    <row r="523" s="13" customFormat="1">
      <c r="A523" s="13"/>
      <c r="B523" s="226"/>
      <c r="C523" s="227"/>
      <c r="D523" s="228" t="s">
        <v>147</v>
      </c>
      <c r="E523" s="229" t="s">
        <v>32</v>
      </c>
      <c r="F523" s="230" t="s">
        <v>616</v>
      </c>
      <c r="G523" s="227"/>
      <c r="H523" s="229" t="s">
        <v>32</v>
      </c>
      <c r="I523" s="231"/>
      <c r="J523" s="227"/>
      <c r="K523" s="227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147</v>
      </c>
      <c r="AU523" s="236" t="s">
        <v>88</v>
      </c>
      <c r="AV523" s="13" t="s">
        <v>86</v>
      </c>
      <c r="AW523" s="13" t="s">
        <v>39</v>
      </c>
      <c r="AX523" s="13" t="s">
        <v>78</v>
      </c>
      <c r="AY523" s="236" t="s">
        <v>136</v>
      </c>
    </row>
    <row r="524" s="14" customFormat="1">
      <c r="A524" s="14"/>
      <c r="B524" s="237"/>
      <c r="C524" s="238"/>
      <c r="D524" s="228" t="s">
        <v>147</v>
      </c>
      <c r="E524" s="239" t="s">
        <v>32</v>
      </c>
      <c r="F524" s="240" t="s">
        <v>617</v>
      </c>
      <c r="G524" s="238"/>
      <c r="H524" s="241">
        <v>0.56299999999999994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7" t="s">
        <v>147</v>
      </c>
      <c r="AU524" s="247" t="s">
        <v>88</v>
      </c>
      <c r="AV524" s="14" t="s">
        <v>88</v>
      </c>
      <c r="AW524" s="14" t="s">
        <v>39</v>
      </c>
      <c r="AX524" s="14" t="s">
        <v>86</v>
      </c>
      <c r="AY524" s="247" t="s">
        <v>136</v>
      </c>
    </row>
    <row r="525" s="2" customFormat="1" ht="24.15" customHeight="1">
      <c r="A525" s="42"/>
      <c r="B525" s="43"/>
      <c r="C525" s="208" t="s">
        <v>618</v>
      </c>
      <c r="D525" s="208" t="s">
        <v>138</v>
      </c>
      <c r="E525" s="209" t="s">
        <v>619</v>
      </c>
      <c r="F525" s="210" t="s">
        <v>620</v>
      </c>
      <c r="G525" s="211" t="s">
        <v>141</v>
      </c>
      <c r="H525" s="212">
        <v>0.56299999999999994</v>
      </c>
      <c r="I525" s="213"/>
      <c r="J525" s="214">
        <f>ROUND(I525*H525,2)</f>
        <v>0</v>
      </c>
      <c r="K525" s="210" t="s">
        <v>142</v>
      </c>
      <c r="L525" s="48"/>
      <c r="M525" s="215" t="s">
        <v>32</v>
      </c>
      <c r="N525" s="216" t="s">
        <v>49</v>
      </c>
      <c r="O525" s="88"/>
      <c r="P525" s="217">
        <f>O525*H525</f>
        <v>0</v>
      </c>
      <c r="Q525" s="217">
        <v>0</v>
      </c>
      <c r="R525" s="217">
        <f>Q525*H525</f>
        <v>0</v>
      </c>
      <c r="S525" s="217">
        <v>0</v>
      </c>
      <c r="T525" s="218">
        <f>S525*H525</f>
        <v>0</v>
      </c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R525" s="219" t="s">
        <v>261</v>
      </c>
      <c r="AT525" s="219" t="s">
        <v>138</v>
      </c>
      <c r="AU525" s="219" t="s">
        <v>88</v>
      </c>
      <c r="AY525" s="20" t="s">
        <v>136</v>
      </c>
      <c r="BE525" s="220">
        <f>IF(N525="základní",J525,0)</f>
        <v>0</v>
      </c>
      <c r="BF525" s="220">
        <f>IF(N525="snížená",J525,0)</f>
        <v>0</v>
      </c>
      <c r="BG525" s="220">
        <f>IF(N525="zákl. přenesená",J525,0)</f>
        <v>0</v>
      </c>
      <c r="BH525" s="220">
        <f>IF(N525="sníž. přenesená",J525,0)</f>
        <v>0</v>
      </c>
      <c r="BI525" s="220">
        <f>IF(N525="nulová",J525,0)</f>
        <v>0</v>
      </c>
      <c r="BJ525" s="20" t="s">
        <v>86</v>
      </c>
      <c r="BK525" s="220">
        <f>ROUND(I525*H525,2)</f>
        <v>0</v>
      </c>
      <c r="BL525" s="20" t="s">
        <v>261</v>
      </c>
      <c r="BM525" s="219" t="s">
        <v>621</v>
      </c>
    </row>
    <row r="526" s="2" customFormat="1">
      <c r="A526" s="42"/>
      <c r="B526" s="43"/>
      <c r="C526" s="44"/>
      <c r="D526" s="221" t="s">
        <v>145</v>
      </c>
      <c r="E526" s="44"/>
      <c r="F526" s="222" t="s">
        <v>622</v>
      </c>
      <c r="G526" s="44"/>
      <c r="H526" s="44"/>
      <c r="I526" s="223"/>
      <c r="J526" s="44"/>
      <c r="K526" s="44"/>
      <c r="L526" s="48"/>
      <c r="M526" s="224"/>
      <c r="N526" s="225"/>
      <c r="O526" s="88"/>
      <c r="P526" s="88"/>
      <c r="Q526" s="88"/>
      <c r="R526" s="88"/>
      <c r="S526" s="88"/>
      <c r="T526" s="89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T526" s="20" t="s">
        <v>145</v>
      </c>
      <c r="AU526" s="20" t="s">
        <v>88</v>
      </c>
    </row>
    <row r="527" s="13" customFormat="1">
      <c r="A527" s="13"/>
      <c r="B527" s="226"/>
      <c r="C527" s="227"/>
      <c r="D527" s="228" t="s">
        <v>147</v>
      </c>
      <c r="E527" s="229" t="s">
        <v>32</v>
      </c>
      <c r="F527" s="230" t="s">
        <v>616</v>
      </c>
      <c r="G527" s="227"/>
      <c r="H527" s="229" t="s">
        <v>32</v>
      </c>
      <c r="I527" s="231"/>
      <c r="J527" s="227"/>
      <c r="K527" s="227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147</v>
      </c>
      <c r="AU527" s="236" t="s">
        <v>88</v>
      </c>
      <c r="AV527" s="13" t="s">
        <v>86</v>
      </c>
      <c r="AW527" s="13" t="s">
        <v>39</v>
      </c>
      <c r="AX527" s="13" t="s">
        <v>78</v>
      </c>
      <c r="AY527" s="236" t="s">
        <v>136</v>
      </c>
    </row>
    <row r="528" s="14" customFormat="1">
      <c r="A528" s="14"/>
      <c r="B528" s="237"/>
      <c r="C528" s="238"/>
      <c r="D528" s="228" t="s">
        <v>147</v>
      </c>
      <c r="E528" s="239" t="s">
        <v>32</v>
      </c>
      <c r="F528" s="240" t="s">
        <v>617</v>
      </c>
      <c r="G528" s="238"/>
      <c r="H528" s="241">
        <v>0.56299999999999994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7" t="s">
        <v>147</v>
      </c>
      <c r="AU528" s="247" t="s">
        <v>88</v>
      </c>
      <c r="AV528" s="14" t="s">
        <v>88</v>
      </c>
      <c r="AW528" s="14" t="s">
        <v>39</v>
      </c>
      <c r="AX528" s="14" t="s">
        <v>86</v>
      </c>
      <c r="AY528" s="247" t="s">
        <v>136</v>
      </c>
    </row>
    <row r="529" s="2" customFormat="1" ht="16.5" customHeight="1">
      <c r="A529" s="42"/>
      <c r="B529" s="43"/>
      <c r="C529" s="208" t="s">
        <v>623</v>
      </c>
      <c r="D529" s="208" t="s">
        <v>138</v>
      </c>
      <c r="E529" s="209" t="s">
        <v>624</v>
      </c>
      <c r="F529" s="210" t="s">
        <v>625</v>
      </c>
      <c r="G529" s="211" t="s">
        <v>626</v>
      </c>
      <c r="H529" s="212">
        <v>1</v>
      </c>
      <c r="I529" s="213"/>
      <c r="J529" s="214">
        <f>ROUND(I529*H529,2)</f>
        <v>0</v>
      </c>
      <c r="K529" s="210" t="s">
        <v>142</v>
      </c>
      <c r="L529" s="48"/>
      <c r="M529" s="215" t="s">
        <v>32</v>
      </c>
      <c r="N529" s="216" t="s">
        <v>49</v>
      </c>
      <c r="O529" s="88"/>
      <c r="P529" s="217">
        <f>O529*H529</f>
        <v>0</v>
      </c>
      <c r="Q529" s="217">
        <v>0</v>
      </c>
      <c r="R529" s="217">
        <f>Q529*H529</f>
        <v>0</v>
      </c>
      <c r="S529" s="217">
        <v>0.012500000000000001</v>
      </c>
      <c r="T529" s="218">
        <f>S529*H529</f>
        <v>0.012500000000000001</v>
      </c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R529" s="219" t="s">
        <v>261</v>
      </c>
      <c r="AT529" s="219" t="s">
        <v>138</v>
      </c>
      <c r="AU529" s="219" t="s">
        <v>88</v>
      </c>
      <c r="AY529" s="20" t="s">
        <v>136</v>
      </c>
      <c r="BE529" s="220">
        <f>IF(N529="základní",J529,0)</f>
        <v>0</v>
      </c>
      <c r="BF529" s="220">
        <f>IF(N529="snížená",J529,0)</f>
        <v>0</v>
      </c>
      <c r="BG529" s="220">
        <f>IF(N529="zákl. přenesená",J529,0)</f>
        <v>0</v>
      </c>
      <c r="BH529" s="220">
        <f>IF(N529="sníž. přenesená",J529,0)</f>
        <v>0</v>
      </c>
      <c r="BI529" s="220">
        <f>IF(N529="nulová",J529,0)</f>
        <v>0</v>
      </c>
      <c r="BJ529" s="20" t="s">
        <v>86</v>
      </c>
      <c r="BK529" s="220">
        <f>ROUND(I529*H529,2)</f>
        <v>0</v>
      </c>
      <c r="BL529" s="20" t="s">
        <v>261</v>
      </c>
      <c r="BM529" s="219" t="s">
        <v>627</v>
      </c>
    </row>
    <row r="530" s="2" customFormat="1">
      <c r="A530" s="42"/>
      <c r="B530" s="43"/>
      <c r="C530" s="44"/>
      <c r="D530" s="221" t="s">
        <v>145</v>
      </c>
      <c r="E530" s="44"/>
      <c r="F530" s="222" t="s">
        <v>628</v>
      </c>
      <c r="G530" s="44"/>
      <c r="H530" s="44"/>
      <c r="I530" s="223"/>
      <c r="J530" s="44"/>
      <c r="K530" s="44"/>
      <c r="L530" s="48"/>
      <c r="M530" s="224"/>
      <c r="N530" s="225"/>
      <c r="O530" s="88"/>
      <c r="P530" s="88"/>
      <c r="Q530" s="88"/>
      <c r="R530" s="88"/>
      <c r="S530" s="88"/>
      <c r="T530" s="89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T530" s="20" t="s">
        <v>145</v>
      </c>
      <c r="AU530" s="20" t="s">
        <v>88</v>
      </c>
    </row>
    <row r="531" s="12" customFormat="1" ht="22.8" customHeight="1">
      <c r="A531" s="12"/>
      <c r="B531" s="192"/>
      <c r="C531" s="193"/>
      <c r="D531" s="194" t="s">
        <v>77</v>
      </c>
      <c r="E531" s="206" t="s">
        <v>629</v>
      </c>
      <c r="F531" s="206" t="s">
        <v>630</v>
      </c>
      <c r="G531" s="193"/>
      <c r="H531" s="193"/>
      <c r="I531" s="196"/>
      <c r="J531" s="207">
        <f>BK531</f>
        <v>0</v>
      </c>
      <c r="K531" s="193"/>
      <c r="L531" s="198"/>
      <c r="M531" s="199"/>
      <c r="N531" s="200"/>
      <c r="O531" s="200"/>
      <c r="P531" s="201">
        <f>SUM(P532:P541)</f>
        <v>0</v>
      </c>
      <c r="Q531" s="200"/>
      <c r="R531" s="201">
        <f>SUM(R532:R541)</f>
        <v>0.0014418</v>
      </c>
      <c r="S531" s="200"/>
      <c r="T531" s="202">
        <f>SUM(T532:T541)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3" t="s">
        <v>88</v>
      </c>
      <c r="AT531" s="204" t="s">
        <v>77</v>
      </c>
      <c r="AU531" s="204" t="s">
        <v>86</v>
      </c>
      <c r="AY531" s="203" t="s">
        <v>136</v>
      </c>
      <c r="BK531" s="205">
        <f>SUM(BK532:BK541)</f>
        <v>0</v>
      </c>
    </row>
    <row r="532" s="2" customFormat="1" ht="21.75" customHeight="1">
      <c r="A532" s="42"/>
      <c r="B532" s="43"/>
      <c r="C532" s="208" t="s">
        <v>631</v>
      </c>
      <c r="D532" s="208" t="s">
        <v>138</v>
      </c>
      <c r="E532" s="209" t="s">
        <v>632</v>
      </c>
      <c r="F532" s="210" t="s">
        <v>633</v>
      </c>
      <c r="G532" s="211" t="s">
        <v>141</v>
      </c>
      <c r="H532" s="212">
        <v>3.2040000000000002</v>
      </c>
      <c r="I532" s="213"/>
      <c r="J532" s="214">
        <f>ROUND(I532*H532,2)</f>
        <v>0</v>
      </c>
      <c r="K532" s="210" t="s">
        <v>142</v>
      </c>
      <c r="L532" s="48"/>
      <c r="M532" s="215" t="s">
        <v>32</v>
      </c>
      <c r="N532" s="216" t="s">
        <v>49</v>
      </c>
      <c r="O532" s="88"/>
      <c r="P532" s="217">
        <f>O532*H532</f>
        <v>0</v>
      </c>
      <c r="Q532" s="217">
        <v>6.9999999999999994E-05</v>
      </c>
      <c r="R532" s="217">
        <f>Q532*H532</f>
        <v>0.00022427999999999999</v>
      </c>
      <c r="S532" s="217">
        <v>0</v>
      </c>
      <c r="T532" s="218">
        <f>S532*H532</f>
        <v>0</v>
      </c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R532" s="219" t="s">
        <v>261</v>
      </c>
      <c r="AT532" s="219" t="s">
        <v>138</v>
      </c>
      <c r="AU532" s="219" t="s">
        <v>88</v>
      </c>
      <c r="AY532" s="20" t="s">
        <v>136</v>
      </c>
      <c r="BE532" s="220">
        <f>IF(N532="základní",J532,0)</f>
        <v>0</v>
      </c>
      <c r="BF532" s="220">
        <f>IF(N532="snížená",J532,0)</f>
        <v>0</v>
      </c>
      <c r="BG532" s="220">
        <f>IF(N532="zákl. přenesená",J532,0)</f>
        <v>0</v>
      </c>
      <c r="BH532" s="220">
        <f>IF(N532="sníž. přenesená",J532,0)</f>
        <v>0</v>
      </c>
      <c r="BI532" s="220">
        <f>IF(N532="nulová",J532,0)</f>
        <v>0</v>
      </c>
      <c r="BJ532" s="20" t="s">
        <v>86</v>
      </c>
      <c r="BK532" s="220">
        <f>ROUND(I532*H532,2)</f>
        <v>0</v>
      </c>
      <c r="BL532" s="20" t="s">
        <v>261</v>
      </c>
      <c r="BM532" s="219" t="s">
        <v>634</v>
      </c>
    </row>
    <row r="533" s="2" customFormat="1">
      <c r="A533" s="42"/>
      <c r="B533" s="43"/>
      <c r="C533" s="44"/>
      <c r="D533" s="221" t="s">
        <v>145</v>
      </c>
      <c r="E533" s="44"/>
      <c r="F533" s="222" t="s">
        <v>635</v>
      </c>
      <c r="G533" s="44"/>
      <c r="H533" s="44"/>
      <c r="I533" s="223"/>
      <c r="J533" s="44"/>
      <c r="K533" s="44"/>
      <c r="L533" s="48"/>
      <c r="M533" s="224"/>
      <c r="N533" s="225"/>
      <c r="O533" s="88"/>
      <c r="P533" s="88"/>
      <c r="Q533" s="88"/>
      <c r="R533" s="88"/>
      <c r="S533" s="88"/>
      <c r="T533" s="89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T533" s="20" t="s">
        <v>145</v>
      </c>
      <c r="AU533" s="20" t="s">
        <v>88</v>
      </c>
    </row>
    <row r="534" s="13" customFormat="1">
      <c r="A534" s="13"/>
      <c r="B534" s="226"/>
      <c r="C534" s="227"/>
      <c r="D534" s="228" t="s">
        <v>147</v>
      </c>
      <c r="E534" s="229" t="s">
        <v>32</v>
      </c>
      <c r="F534" s="230" t="s">
        <v>636</v>
      </c>
      <c r="G534" s="227"/>
      <c r="H534" s="229" t="s">
        <v>32</v>
      </c>
      <c r="I534" s="231"/>
      <c r="J534" s="227"/>
      <c r="K534" s="227"/>
      <c r="L534" s="232"/>
      <c r="M534" s="233"/>
      <c r="N534" s="234"/>
      <c r="O534" s="234"/>
      <c r="P534" s="234"/>
      <c r="Q534" s="234"/>
      <c r="R534" s="234"/>
      <c r="S534" s="234"/>
      <c r="T534" s="23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6" t="s">
        <v>147</v>
      </c>
      <c r="AU534" s="236" t="s">
        <v>88</v>
      </c>
      <c r="AV534" s="13" t="s">
        <v>86</v>
      </c>
      <c r="AW534" s="13" t="s">
        <v>39</v>
      </c>
      <c r="AX534" s="13" t="s">
        <v>78</v>
      </c>
      <c r="AY534" s="236" t="s">
        <v>136</v>
      </c>
    </row>
    <row r="535" s="14" customFormat="1">
      <c r="A535" s="14"/>
      <c r="B535" s="237"/>
      <c r="C535" s="238"/>
      <c r="D535" s="228" t="s">
        <v>147</v>
      </c>
      <c r="E535" s="239" t="s">
        <v>32</v>
      </c>
      <c r="F535" s="240" t="s">
        <v>637</v>
      </c>
      <c r="G535" s="238"/>
      <c r="H535" s="241">
        <v>3.2040000000000002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147</v>
      </c>
      <c r="AU535" s="247" t="s">
        <v>88</v>
      </c>
      <c r="AV535" s="14" t="s">
        <v>88</v>
      </c>
      <c r="AW535" s="14" t="s">
        <v>39</v>
      </c>
      <c r="AX535" s="14" t="s">
        <v>86</v>
      </c>
      <c r="AY535" s="247" t="s">
        <v>136</v>
      </c>
    </row>
    <row r="536" s="2" customFormat="1" ht="16.5" customHeight="1">
      <c r="A536" s="42"/>
      <c r="B536" s="43"/>
      <c r="C536" s="208" t="s">
        <v>638</v>
      </c>
      <c r="D536" s="208" t="s">
        <v>138</v>
      </c>
      <c r="E536" s="209" t="s">
        <v>639</v>
      </c>
      <c r="F536" s="210" t="s">
        <v>640</v>
      </c>
      <c r="G536" s="211" t="s">
        <v>141</v>
      </c>
      <c r="H536" s="212">
        <v>3.2040000000000002</v>
      </c>
      <c r="I536" s="213"/>
      <c r="J536" s="214">
        <f>ROUND(I536*H536,2)</f>
        <v>0</v>
      </c>
      <c r="K536" s="210" t="s">
        <v>142</v>
      </c>
      <c r="L536" s="48"/>
      <c r="M536" s="215" t="s">
        <v>32</v>
      </c>
      <c r="N536" s="216" t="s">
        <v>49</v>
      </c>
      <c r="O536" s="88"/>
      <c r="P536" s="217">
        <f>O536*H536</f>
        <v>0</v>
      </c>
      <c r="Q536" s="217">
        <v>0.00013999999999999999</v>
      </c>
      <c r="R536" s="217">
        <f>Q536*H536</f>
        <v>0.00044855999999999997</v>
      </c>
      <c r="S536" s="217">
        <v>0</v>
      </c>
      <c r="T536" s="218">
        <f>S536*H536</f>
        <v>0</v>
      </c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R536" s="219" t="s">
        <v>261</v>
      </c>
      <c r="AT536" s="219" t="s">
        <v>138</v>
      </c>
      <c r="AU536" s="219" t="s">
        <v>88</v>
      </c>
      <c r="AY536" s="20" t="s">
        <v>136</v>
      </c>
      <c r="BE536" s="220">
        <f>IF(N536="základní",J536,0)</f>
        <v>0</v>
      </c>
      <c r="BF536" s="220">
        <f>IF(N536="snížená",J536,0)</f>
        <v>0</v>
      </c>
      <c r="BG536" s="220">
        <f>IF(N536="zákl. přenesená",J536,0)</f>
        <v>0</v>
      </c>
      <c r="BH536" s="220">
        <f>IF(N536="sníž. přenesená",J536,0)</f>
        <v>0</v>
      </c>
      <c r="BI536" s="220">
        <f>IF(N536="nulová",J536,0)</f>
        <v>0</v>
      </c>
      <c r="BJ536" s="20" t="s">
        <v>86</v>
      </c>
      <c r="BK536" s="220">
        <f>ROUND(I536*H536,2)</f>
        <v>0</v>
      </c>
      <c r="BL536" s="20" t="s">
        <v>261</v>
      </c>
      <c r="BM536" s="219" t="s">
        <v>641</v>
      </c>
    </row>
    <row r="537" s="2" customFormat="1">
      <c r="A537" s="42"/>
      <c r="B537" s="43"/>
      <c r="C537" s="44"/>
      <c r="D537" s="221" t="s">
        <v>145</v>
      </c>
      <c r="E537" s="44"/>
      <c r="F537" s="222" t="s">
        <v>642</v>
      </c>
      <c r="G537" s="44"/>
      <c r="H537" s="44"/>
      <c r="I537" s="223"/>
      <c r="J537" s="44"/>
      <c r="K537" s="44"/>
      <c r="L537" s="48"/>
      <c r="M537" s="224"/>
      <c r="N537" s="225"/>
      <c r="O537" s="88"/>
      <c r="P537" s="88"/>
      <c r="Q537" s="88"/>
      <c r="R537" s="88"/>
      <c r="S537" s="88"/>
      <c r="T537" s="89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T537" s="20" t="s">
        <v>145</v>
      </c>
      <c r="AU537" s="20" t="s">
        <v>88</v>
      </c>
    </row>
    <row r="538" s="2" customFormat="1" ht="16.5" customHeight="1">
      <c r="A538" s="42"/>
      <c r="B538" s="43"/>
      <c r="C538" s="208" t="s">
        <v>643</v>
      </c>
      <c r="D538" s="208" t="s">
        <v>138</v>
      </c>
      <c r="E538" s="209" t="s">
        <v>644</v>
      </c>
      <c r="F538" s="210" t="s">
        <v>645</v>
      </c>
      <c r="G538" s="211" t="s">
        <v>141</v>
      </c>
      <c r="H538" s="212">
        <v>3.2040000000000002</v>
      </c>
      <c r="I538" s="213"/>
      <c r="J538" s="214">
        <f>ROUND(I538*H538,2)</f>
        <v>0</v>
      </c>
      <c r="K538" s="210" t="s">
        <v>142</v>
      </c>
      <c r="L538" s="48"/>
      <c r="M538" s="215" t="s">
        <v>32</v>
      </c>
      <c r="N538" s="216" t="s">
        <v>49</v>
      </c>
      <c r="O538" s="88"/>
      <c r="P538" s="217">
        <f>O538*H538</f>
        <v>0</v>
      </c>
      <c r="Q538" s="217">
        <v>0.00012</v>
      </c>
      <c r="R538" s="217">
        <f>Q538*H538</f>
        <v>0.00038448000000000003</v>
      </c>
      <c r="S538" s="217">
        <v>0</v>
      </c>
      <c r="T538" s="218">
        <f>S538*H538</f>
        <v>0</v>
      </c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R538" s="219" t="s">
        <v>261</v>
      </c>
      <c r="AT538" s="219" t="s">
        <v>138</v>
      </c>
      <c r="AU538" s="219" t="s">
        <v>88</v>
      </c>
      <c r="AY538" s="20" t="s">
        <v>136</v>
      </c>
      <c r="BE538" s="220">
        <f>IF(N538="základní",J538,0)</f>
        <v>0</v>
      </c>
      <c r="BF538" s="220">
        <f>IF(N538="snížená",J538,0)</f>
        <v>0</v>
      </c>
      <c r="BG538" s="220">
        <f>IF(N538="zákl. přenesená",J538,0)</f>
        <v>0</v>
      </c>
      <c r="BH538" s="220">
        <f>IF(N538="sníž. přenesená",J538,0)</f>
        <v>0</v>
      </c>
      <c r="BI538" s="220">
        <f>IF(N538="nulová",J538,0)</f>
        <v>0</v>
      </c>
      <c r="BJ538" s="20" t="s">
        <v>86</v>
      </c>
      <c r="BK538" s="220">
        <f>ROUND(I538*H538,2)</f>
        <v>0</v>
      </c>
      <c r="BL538" s="20" t="s">
        <v>261</v>
      </c>
      <c r="BM538" s="219" t="s">
        <v>646</v>
      </c>
    </row>
    <row r="539" s="2" customFormat="1">
      <c r="A539" s="42"/>
      <c r="B539" s="43"/>
      <c r="C539" s="44"/>
      <c r="D539" s="221" t="s">
        <v>145</v>
      </c>
      <c r="E539" s="44"/>
      <c r="F539" s="222" t="s">
        <v>647</v>
      </c>
      <c r="G539" s="44"/>
      <c r="H539" s="44"/>
      <c r="I539" s="223"/>
      <c r="J539" s="44"/>
      <c r="K539" s="44"/>
      <c r="L539" s="48"/>
      <c r="M539" s="224"/>
      <c r="N539" s="225"/>
      <c r="O539" s="88"/>
      <c r="P539" s="88"/>
      <c r="Q539" s="88"/>
      <c r="R539" s="88"/>
      <c r="S539" s="88"/>
      <c r="T539" s="89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T539" s="20" t="s">
        <v>145</v>
      </c>
      <c r="AU539" s="20" t="s">
        <v>88</v>
      </c>
    </row>
    <row r="540" s="2" customFormat="1" ht="16.5" customHeight="1">
      <c r="A540" s="42"/>
      <c r="B540" s="43"/>
      <c r="C540" s="208" t="s">
        <v>648</v>
      </c>
      <c r="D540" s="208" t="s">
        <v>138</v>
      </c>
      <c r="E540" s="209" t="s">
        <v>649</v>
      </c>
      <c r="F540" s="210" t="s">
        <v>650</v>
      </c>
      <c r="G540" s="211" t="s">
        <v>141</v>
      </c>
      <c r="H540" s="212">
        <v>3.2040000000000002</v>
      </c>
      <c r="I540" s="213"/>
      <c r="J540" s="214">
        <f>ROUND(I540*H540,2)</f>
        <v>0</v>
      </c>
      <c r="K540" s="210" t="s">
        <v>142</v>
      </c>
      <c r="L540" s="48"/>
      <c r="M540" s="215" t="s">
        <v>32</v>
      </c>
      <c r="N540" s="216" t="s">
        <v>49</v>
      </c>
      <c r="O540" s="88"/>
      <c r="P540" s="217">
        <f>O540*H540</f>
        <v>0</v>
      </c>
      <c r="Q540" s="217">
        <v>0.00012</v>
      </c>
      <c r="R540" s="217">
        <f>Q540*H540</f>
        <v>0.00038448000000000003</v>
      </c>
      <c r="S540" s="217">
        <v>0</v>
      </c>
      <c r="T540" s="218">
        <f>S540*H540</f>
        <v>0</v>
      </c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R540" s="219" t="s">
        <v>261</v>
      </c>
      <c r="AT540" s="219" t="s">
        <v>138</v>
      </c>
      <c r="AU540" s="219" t="s">
        <v>88</v>
      </c>
      <c r="AY540" s="20" t="s">
        <v>136</v>
      </c>
      <c r="BE540" s="220">
        <f>IF(N540="základní",J540,0)</f>
        <v>0</v>
      </c>
      <c r="BF540" s="220">
        <f>IF(N540="snížená",J540,0)</f>
        <v>0</v>
      </c>
      <c r="BG540" s="220">
        <f>IF(N540="zákl. přenesená",J540,0)</f>
        <v>0</v>
      </c>
      <c r="BH540" s="220">
        <f>IF(N540="sníž. přenesená",J540,0)</f>
        <v>0</v>
      </c>
      <c r="BI540" s="220">
        <f>IF(N540="nulová",J540,0)</f>
        <v>0</v>
      </c>
      <c r="BJ540" s="20" t="s">
        <v>86</v>
      </c>
      <c r="BK540" s="220">
        <f>ROUND(I540*H540,2)</f>
        <v>0</v>
      </c>
      <c r="BL540" s="20" t="s">
        <v>261</v>
      </c>
      <c r="BM540" s="219" t="s">
        <v>651</v>
      </c>
    </row>
    <row r="541" s="2" customFormat="1">
      <c r="A541" s="42"/>
      <c r="B541" s="43"/>
      <c r="C541" s="44"/>
      <c r="D541" s="221" t="s">
        <v>145</v>
      </c>
      <c r="E541" s="44"/>
      <c r="F541" s="222" t="s">
        <v>652</v>
      </c>
      <c r="G541" s="44"/>
      <c r="H541" s="44"/>
      <c r="I541" s="223"/>
      <c r="J541" s="44"/>
      <c r="K541" s="44"/>
      <c r="L541" s="48"/>
      <c r="M541" s="224"/>
      <c r="N541" s="225"/>
      <c r="O541" s="88"/>
      <c r="P541" s="88"/>
      <c r="Q541" s="88"/>
      <c r="R541" s="88"/>
      <c r="S541" s="88"/>
      <c r="T541" s="89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T541" s="20" t="s">
        <v>145</v>
      </c>
      <c r="AU541" s="20" t="s">
        <v>88</v>
      </c>
    </row>
    <row r="542" s="12" customFormat="1" ht="22.8" customHeight="1">
      <c r="A542" s="12"/>
      <c r="B542" s="192"/>
      <c r="C542" s="193"/>
      <c r="D542" s="194" t="s">
        <v>77</v>
      </c>
      <c r="E542" s="206" t="s">
        <v>653</v>
      </c>
      <c r="F542" s="206" t="s">
        <v>654</v>
      </c>
      <c r="G542" s="193"/>
      <c r="H542" s="193"/>
      <c r="I542" s="196"/>
      <c r="J542" s="207">
        <f>BK542</f>
        <v>0</v>
      </c>
      <c r="K542" s="193"/>
      <c r="L542" s="198"/>
      <c r="M542" s="199"/>
      <c r="N542" s="200"/>
      <c r="O542" s="200"/>
      <c r="P542" s="201">
        <f>SUM(P543:P575)</f>
        <v>0</v>
      </c>
      <c r="Q542" s="200"/>
      <c r="R542" s="201">
        <f>SUM(R543:R575)</f>
        <v>0.22829004</v>
      </c>
      <c r="S542" s="200"/>
      <c r="T542" s="202">
        <f>SUM(T543:T575)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03" t="s">
        <v>88</v>
      </c>
      <c r="AT542" s="204" t="s">
        <v>77</v>
      </c>
      <c r="AU542" s="204" t="s">
        <v>86</v>
      </c>
      <c r="AY542" s="203" t="s">
        <v>136</v>
      </c>
      <c r="BK542" s="205">
        <f>SUM(BK543:BK575)</f>
        <v>0</v>
      </c>
    </row>
    <row r="543" s="2" customFormat="1" ht="16.5" customHeight="1">
      <c r="A543" s="42"/>
      <c r="B543" s="43"/>
      <c r="C543" s="208" t="s">
        <v>655</v>
      </c>
      <c r="D543" s="208" t="s">
        <v>138</v>
      </c>
      <c r="E543" s="209" t="s">
        <v>656</v>
      </c>
      <c r="F543" s="210" t="s">
        <v>657</v>
      </c>
      <c r="G543" s="211" t="s">
        <v>141</v>
      </c>
      <c r="H543" s="212">
        <v>691.78800000000001</v>
      </c>
      <c r="I543" s="213"/>
      <c r="J543" s="214">
        <f>ROUND(I543*H543,2)</f>
        <v>0</v>
      </c>
      <c r="K543" s="210" t="s">
        <v>142</v>
      </c>
      <c r="L543" s="48"/>
      <c r="M543" s="215" t="s">
        <v>32</v>
      </c>
      <c r="N543" s="216" t="s">
        <v>49</v>
      </c>
      <c r="O543" s="88"/>
      <c r="P543" s="217">
        <f>O543*H543</f>
        <v>0</v>
      </c>
      <c r="Q543" s="217">
        <v>0.00033</v>
      </c>
      <c r="R543" s="217">
        <f>Q543*H543</f>
        <v>0.22829004</v>
      </c>
      <c r="S543" s="217">
        <v>0</v>
      </c>
      <c r="T543" s="218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19" t="s">
        <v>261</v>
      </c>
      <c r="AT543" s="219" t="s">
        <v>138</v>
      </c>
      <c r="AU543" s="219" t="s">
        <v>88</v>
      </c>
      <c r="AY543" s="20" t="s">
        <v>136</v>
      </c>
      <c r="BE543" s="220">
        <f>IF(N543="základní",J543,0)</f>
        <v>0</v>
      </c>
      <c r="BF543" s="220">
        <f>IF(N543="snížená",J543,0)</f>
        <v>0</v>
      </c>
      <c r="BG543" s="220">
        <f>IF(N543="zákl. přenesená",J543,0)</f>
        <v>0</v>
      </c>
      <c r="BH543" s="220">
        <f>IF(N543="sníž. přenesená",J543,0)</f>
        <v>0</v>
      </c>
      <c r="BI543" s="220">
        <f>IF(N543="nulová",J543,0)</f>
        <v>0</v>
      </c>
      <c r="BJ543" s="20" t="s">
        <v>86</v>
      </c>
      <c r="BK543" s="220">
        <f>ROUND(I543*H543,2)</f>
        <v>0</v>
      </c>
      <c r="BL543" s="20" t="s">
        <v>261</v>
      </c>
      <c r="BM543" s="219" t="s">
        <v>658</v>
      </c>
    </row>
    <row r="544" s="2" customFormat="1">
      <c r="A544" s="42"/>
      <c r="B544" s="43"/>
      <c r="C544" s="44"/>
      <c r="D544" s="221" t="s">
        <v>145</v>
      </c>
      <c r="E544" s="44"/>
      <c r="F544" s="222" t="s">
        <v>659</v>
      </c>
      <c r="G544" s="44"/>
      <c r="H544" s="44"/>
      <c r="I544" s="223"/>
      <c r="J544" s="44"/>
      <c r="K544" s="44"/>
      <c r="L544" s="48"/>
      <c r="M544" s="224"/>
      <c r="N544" s="225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145</v>
      </c>
      <c r="AU544" s="20" t="s">
        <v>88</v>
      </c>
    </row>
    <row r="545" s="13" customFormat="1">
      <c r="A545" s="13"/>
      <c r="B545" s="226"/>
      <c r="C545" s="227"/>
      <c r="D545" s="228" t="s">
        <v>147</v>
      </c>
      <c r="E545" s="229" t="s">
        <v>32</v>
      </c>
      <c r="F545" s="230" t="s">
        <v>660</v>
      </c>
      <c r="G545" s="227"/>
      <c r="H545" s="229" t="s">
        <v>32</v>
      </c>
      <c r="I545" s="231"/>
      <c r="J545" s="227"/>
      <c r="K545" s="227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147</v>
      </c>
      <c r="AU545" s="236" t="s">
        <v>88</v>
      </c>
      <c r="AV545" s="13" t="s">
        <v>86</v>
      </c>
      <c r="AW545" s="13" t="s">
        <v>39</v>
      </c>
      <c r="AX545" s="13" t="s">
        <v>78</v>
      </c>
      <c r="AY545" s="236" t="s">
        <v>136</v>
      </c>
    </row>
    <row r="546" s="13" customFormat="1">
      <c r="A546" s="13"/>
      <c r="B546" s="226"/>
      <c r="C546" s="227"/>
      <c r="D546" s="228" t="s">
        <v>147</v>
      </c>
      <c r="E546" s="229" t="s">
        <v>32</v>
      </c>
      <c r="F546" s="230" t="s">
        <v>661</v>
      </c>
      <c r="G546" s="227"/>
      <c r="H546" s="229" t="s">
        <v>32</v>
      </c>
      <c r="I546" s="231"/>
      <c r="J546" s="227"/>
      <c r="K546" s="227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147</v>
      </c>
      <c r="AU546" s="236" t="s">
        <v>88</v>
      </c>
      <c r="AV546" s="13" t="s">
        <v>86</v>
      </c>
      <c r="AW546" s="13" t="s">
        <v>39</v>
      </c>
      <c r="AX546" s="13" t="s">
        <v>78</v>
      </c>
      <c r="AY546" s="236" t="s">
        <v>136</v>
      </c>
    </row>
    <row r="547" s="14" customFormat="1">
      <c r="A547" s="14"/>
      <c r="B547" s="237"/>
      <c r="C547" s="238"/>
      <c r="D547" s="228" t="s">
        <v>147</v>
      </c>
      <c r="E547" s="239" t="s">
        <v>32</v>
      </c>
      <c r="F547" s="240" t="s">
        <v>662</v>
      </c>
      <c r="G547" s="238"/>
      <c r="H547" s="241">
        <v>142.22999999999999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147</v>
      </c>
      <c r="AU547" s="247" t="s">
        <v>88</v>
      </c>
      <c r="AV547" s="14" t="s">
        <v>88</v>
      </c>
      <c r="AW547" s="14" t="s">
        <v>39</v>
      </c>
      <c r="AX547" s="14" t="s">
        <v>78</v>
      </c>
      <c r="AY547" s="247" t="s">
        <v>136</v>
      </c>
    </row>
    <row r="548" s="13" customFormat="1">
      <c r="A548" s="13"/>
      <c r="B548" s="226"/>
      <c r="C548" s="227"/>
      <c r="D548" s="228" t="s">
        <v>147</v>
      </c>
      <c r="E548" s="229" t="s">
        <v>32</v>
      </c>
      <c r="F548" s="230" t="s">
        <v>663</v>
      </c>
      <c r="G548" s="227"/>
      <c r="H548" s="229" t="s">
        <v>32</v>
      </c>
      <c r="I548" s="231"/>
      <c r="J548" s="227"/>
      <c r="K548" s="227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147</v>
      </c>
      <c r="AU548" s="236" t="s">
        <v>88</v>
      </c>
      <c r="AV548" s="13" t="s">
        <v>86</v>
      </c>
      <c r="AW548" s="13" t="s">
        <v>39</v>
      </c>
      <c r="AX548" s="13" t="s">
        <v>78</v>
      </c>
      <c r="AY548" s="236" t="s">
        <v>136</v>
      </c>
    </row>
    <row r="549" s="14" customFormat="1">
      <c r="A549" s="14"/>
      <c r="B549" s="237"/>
      <c r="C549" s="238"/>
      <c r="D549" s="228" t="s">
        <v>147</v>
      </c>
      <c r="E549" s="239" t="s">
        <v>32</v>
      </c>
      <c r="F549" s="240" t="s">
        <v>664</v>
      </c>
      <c r="G549" s="238"/>
      <c r="H549" s="241">
        <v>172.37299999999999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147</v>
      </c>
      <c r="AU549" s="247" t="s">
        <v>88</v>
      </c>
      <c r="AV549" s="14" t="s">
        <v>88</v>
      </c>
      <c r="AW549" s="14" t="s">
        <v>39</v>
      </c>
      <c r="AX549" s="14" t="s">
        <v>78</v>
      </c>
      <c r="AY549" s="247" t="s">
        <v>136</v>
      </c>
    </row>
    <row r="550" s="14" customFormat="1">
      <c r="A550" s="14"/>
      <c r="B550" s="237"/>
      <c r="C550" s="238"/>
      <c r="D550" s="228" t="s">
        <v>147</v>
      </c>
      <c r="E550" s="239" t="s">
        <v>32</v>
      </c>
      <c r="F550" s="240" t="s">
        <v>665</v>
      </c>
      <c r="G550" s="238"/>
      <c r="H550" s="241">
        <v>-42.281999999999996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147</v>
      </c>
      <c r="AU550" s="247" t="s">
        <v>88</v>
      </c>
      <c r="AV550" s="14" t="s">
        <v>88</v>
      </c>
      <c r="AW550" s="14" t="s">
        <v>39</v>
      </c>
      <c r="AX550" s="14" t="s">
        <v>78</v>
      </c>
      <c r="AY550" s="247" t="s">
        <v>136</v>
      </c>
    </row>
    <row r="551" s="13" customFormat="1">
      <c r="A551" s="13"/>
      <c r="B551" s="226"/>
      <c r="C551" s="227"/>
      <c r="D551" s="228" t="s">
        <v>147</v>
      </c>
      <c r="E551" s="229" t="s">
        <v>32</v>
      </c>
      <c r="F551" s="230" t="s">
        <v>666</v>
      </c>
      <c r="G551" s="227"/>
      <c r="H551" s="229" t="s">
        <v>32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147</v>
      </c>
      <c r="AU551" s="236" t="s">
        <v>88</v>
      </c>
      <c r="AV551" s="13" t="s">
        <v>86</v>
      </c>
      <c r="AW551" s="13" t="s">
        <v>39</v>
      </c>
      <c r="AX551" s="13" t="s">
        <v>78</v>
      </c>
      <c r="AY551" s="236" t="s">
        <v>136</v>
      </c>
    </row>
    <row r="552" s="14" customFormat="1">
      <c r="A552" s="14"/>
      <c r="B552" s="237"/>
      <c r="C552" s="238"/>
      <c r="D552" s="228" t="s">
        <v>147</v>
      </c>
      <c r="E552" s="239" t="s">
        <v>32</v>
      </c>
      <c r="F552" s="240" t="s">
        <v>667</v>
      </c>
      <c r="G552" s="238"/>
      <c r="H552" s="241">
        <v>195.91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7" t="s">
        <v>147</v>
      </c>
      <c r="AU552" s="247" t="s">
        <v>88</v>
      </c>
      <c r="AV552" s="14" t="s">
        <v>88</v>
      </c>
      <c r="AW552" s="14" t="s">
        <v>39</v>
      </c>
      <c r="AX552" s="14" t="s">
        <v>78</v>
      </c>
      <c r="AY552" s="247" t="s">
        <v>136</v>
      </c>
    </row>
    <row r="553" s="14" customFormat="1">
      <c r="A553" s="14"/>
      <c r="B553" s="237"/>
      <c r="C553" s="238"/>
      <c r="D553" s="228" t="s">
        <v>147</v>
      </c>
      <c r="E553" s="239" t="s">
        <v>32</v>
      </c>
      <c r="F553" s="240" t="s">
        <v>668</v>
      </c>
      <c r="G553" s="238"/>
      <c r="H553" s="241">
        <v>-40.716000000000001</v>
      </c>
      <c r="I553" s="242"/>
      <c r="J553" s="238"/>
      <c r="K553" s="238"/>
      <c r="L553" s="243"/>
      <c r="M553" s="244"/>
      <c r="N553" s="245"/>
      <c r="O553" s="245"/>
      <c r="P553" s="245"/>
      <c r="Q553" s="245"/>
      <c r="R553" s="245"/>
      <c r="S553" s="245"/>
      <c r="T553" s="24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7" t="s">
        <v>147</v>
      </c>
      <c r="AU553" s="247" t="s">
        <v>88</v>
      </c>
      <c r="AV553" s="14" t="s">
        <v>88</v>
      </c>
      <c r="AW553" s="14" t="s">
        <v>39</v>
      </c>
      <c r="AX553" s="14" t="s">
        <v>78</v>
      </c>
      <c r="AY553" s="247" t="s">
        <v>136</v>
      </c>
    </row>
    <row r="554" s="13" customFormat="1">
      <c r="A554" s="13"/>
      <c r="B554" s="226"/>
      <c r="C554" s="227"/>
      <c r="D554" s="228" t="s">
        <v>147</v>
      </c>
      <c r="E554" s="229" t="s">
        <v>32</v>
      </c>
      <c r="F554" s="230" t="s">
        <v>669</v>
      </c>
      <c r="G554" s="227"/>
      <c r="H554" s="229" t="s">
        <v>32</v>
      </c>
      <c r="I554" s="231"/>
      <c r="J554" s="227"/>
      <c r="K554" s="227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147</v>
      </c>
      <c r="AU554" s="236" t="s">
        <v>88</v>
      </c>
      <c r="AV554" s="13" t="s">
        <v>86</v>
      </c>
      <c r="AW554" s="13" t="s">
        <v>39</v>
      </c>
      <c r="AX554" s="13" t="s">
        <v>78</v>
      </c>
      <c r="AY554" s="236" t="s">
        <v>136</v>
      </c>
    </row>
    <row r="555" s="14" customFormat="1">
      <c r="A555" s="14"/>
      <c r="B555" s="237"/>
      <c r="C555" s="238"/>
      <c r="D555" s="228" t="s">
        <v>147</v>
      </c>
      <c r="E555" s="239" t="s">
        <v>32</v>
      </c>
      <c r="F555" s="240" t="s">
        <v>670</v>
      </c>
      <c r="G555" s="238"/>
      <c r="H555" s="241">
        <v>18.84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147</v>
      </c>
      <c r="AU555" s="247" t="s">
        <v>88</v>
      </c>
      <c r="AV555" s="14" t="s">
        <v>88</v>
      </c>
      <c r="AW555" s="14" t="s">
        <v>39</v>
      </c>
      <c r="AX555" s="14" t="s">
        <v>78</v>
      </c>
      <c r="AY555" s="247" t="s">
        <v>136</v>
      </c>
    </row>
    <row r="556" s="14" customFormat="1">
      <c r="A556" s="14"/>
      <c r="B556" s="237"/>
      <c r="C556" s="238"/>
      <c r="D556" s="228" t="s">
        <v>147</v>
      </c>
      <c r="E556" s="239" t="s">
        <v>32</v>
      </c>
      <c r="F556" s="240" t="s">
        <v>671</v>
      </c>
      <c r="G556" s="238"/>
      <c r="H556" s="241">
        <v>42.390000000000001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7" t="s">
        <v>147</v>
      </c>
      <c r="AU556" s="247" t="s">
        <v>88</v>
      </c>
      <c r="AV556" s="14" t="s">
        <v>88</v>
      </c>
      <c r="AW556" s="14" t="s">
        <v>39</v>
      </c>
      <c r="AX556" s="14" t="s">
        <v>78</v>
      </c>
      <c r="AY556" s="247" t="s">
        <v>136</v>
      </c>
    </row>
    <row r="557" s="16" customFormat="1">
      <c r="A557" s="16"/>
      <c r="B557" s="269"/>
      <c r="C557" s="270"/>
      <c r="D557" s="228" t="s">
        <v>147</v>
      </c>
      <c r="E557" s="271" t="s">
        <v>32</v>
      </c>
      <c r="F557" s="272" t="s">
        <v>483</v>
      </c>
      <c r="G557" s="270"/>
      <c r="H557" s="273">
        <v>488.74499999999995</v>
      </c>
      <c r="I557" s="274"/>
      <c r="J557" s="270"/>
      <c r="K557" s="270"/>
      <c r="L557" s="275"/>
      <c r="M557" s="276"/>
      <c r="N557" s="277"/>
      <c r="O557" s="277"/>
      <c r="P557" s="277"/>
      <c r="Q557" s="277"/>
      <c r="R557" s="277"/>
      <c r="S557" s="277"/>
      <c r="T557" s="278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T557" s="279" t="s">
        <v>147</v>
      </c>
      <c r="AU557" s="279" t="s">
        <v>88</v>
      </c>
      <c r="AV557" s="16" t="s">
        <v>159</v>
      </c>
      <c r="AW557" s="16" t="s">
        <v>39</v>
      </c>
      <c r="AX557" s="16" t="s">
        <v>78</v>
      </c>
      <c r="AY557" s="279" t="s">
        <v>136</v>
      </c>
    </row>
    <row r="558" s="13" customFormat="1">
      <c r="A558" s="13"/>
      <c r="B558" s="226"/>
      <c r="C558" s="227"/>
      <c r="D558" s="228" t="s">
        <v>147</v>
      </c>
      <c r="E558" s="229" t="s">
        <v>32</v>
      </c>
      <c r="F558" s="230" t="s">
        <v>672</v>
      </c>
      <c r="G558" s="227"/>
      <c r="H558" s="229" t="s">
        <v>32</v>
      </c>
      <c r="I558" s="231"/>
      <c r="J558" s="227"/>
      <c r="K558" s="227"/>
      <c r="L558" s="232"/>
      <c r="M558" s="233"/>
      <c r="N558" s="234"/>
      <c r="O558" s="234"/>
      <c r="P558" s="234"/>
      <c r="Q558" s="234"/>
      <c r="R558" s="234"/>
      <c r="S558" s="234"/>
      <c r="T558" s="23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6" t="s">
        <v>147</v>
      </c>
      <c r="AU558" s="236" t="s">
        <v>88</v>
      </c>
      <c r="AV558" s="13" t="s">
        <v>86</v>
      </c>
      <c r="AW558" s="13" t="s">
        <v>39</v>
      </c>
      <c r="AX558" s="13" t="s">
        <v>78</v>
      </c>
      <c r="AY558" s="236" t="s">
        <v>136</v>
      </c>
    </row>
    <row r="559" s="14" customFormat="1">
      <c r="A559" s="14"/>
      <c r="B559" s="237"/>
      <c r="C559" s="238"/>
      <c r="D559" s="228" t="s">
        <v>147</v>
      </c>
      <c r="E559" s="239" t="s">
        <v>32</v>
      </c>
      <c r="F559" s="240" t="s">
        <v>673</v>
      </c>
      <c r="G559" s="238"/>
      <c r="H559" s="241">
        <v>68.870000000000005</v>
      </c>
      <c r="I559" s="242"/>
      <c r="J559" s="238"/>
      <c r="K559" s="238"/>
      <c r="L559" s="243"/>
      <c r="M559" s="244"/>
      <c r="N559" s="245"/>
      <c r="O559" s="245"/>
      <c r="P559" s="245"/>
      <c r="Q559" s="245"/>
      <c r="R559" s="245"/>
      <c r="S559" s="245"/>
      <c r="T559" s="24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7" t="s">
        <v>147</v>
      </c>
      <c r="AU559" s="247" t="s">
        <v>88</v>
      </c>
      <c r="AV559" s="14" t="s">
        <v>88</v>
      </c>
      <c r="AW559" s="14" t="s">
        <v>39</v>
      </c>
      <c r="AX559" s="14" t="s">
        <v>78</v>
      </c>
      <c r="AY559" s="247" t="s">
        <v>136</v>
      </c>
    </row>
    <row r="560" s="13" customFormat="1">
      <c r="A560" s="13"/>
      <c r="B560" s="226"/>
      <c r="C560" s="227"/>
      <c r="D560" s="228" t="s">
        <v>147</v>
      </c>
      <c r="E560" s="229" t="s">
        <v>32</v>
      </c>
      <c r="F560" s="230" t="s">
        <v>674</v>
      </c>
      <c r="G560" s="227"/>
      <c r="H560" s="229" t="s">
        <v>32</v>
      </c>
      <c r="I560" s="231"/>
      <c r="J560" s="227"/>
      <c r="K560" s="227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147</v>
      </c>
      <c r="AU560" s="236" t="s">
        <v>88</v>
      </c>
      <c r="AV560" s="13" t="s">
        <v>86</v>
      </c>
      <c r="AW560" s="13" t="s">
        <v>39</v>
      </c>
      <c r="AX560" s="13" t="s">
        <v>78</v>
      </c>
      <c r="AY560" s="236" t="s">
        <v>136</v>
      </c>
    </row>
    <row r="561" s="14" customFormat="1">
      <c r="A561" s="14"/>
      <c r="B561" s="237"/>
      <c r="C561" s="238"/>
      <c r="D561" s="228" t="s">
        <v>147</v>
      </c>
      <c r="E561" s="239" t="s">
        <v>32</v>
      </c>
      <c r="F561" s="240" t="s">
        <v>675</v>
      </c>
      <c r="G561" s="238"/>
      <c r="H561" s="241">
        <v>182.98500000000001</v>
      </c>
      <c r="I561" s="242"/>
      <c r="J561" s="238"/>
      <c r="K561" s="238"/>
      <c r="L561" s="243"/>
      <c r="M561" s="244"/>
      <c r="N561" s="245"/>
      <c r="O561" s="245"/>
      <c r="P561" s="245"/>
      <c r="Q561" s="245"/>
      <c r="R561" s="245"/>
      <c r="S561" s="245"/>
      <c r="T561" s="246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7" t="s">
        <v>147</v>
      </c>
      <c r="AU561" s="247" t="s">
        <v>88</v>
      </c>
      <c r="AV561" s="14" t="s">
        <v>88</v>
      </c>
      <c r="AW561" s="14" t="s">
        <v>39</v>
      </c>
      <c r="AX561" s="14" t="s">
        <v>78</v>
      </c>
      <c r="AY561" s="247" t="s">
        <v>136</v>
      </c>
    </row>
    <row r="562" s="14" customFormat="1">
      <c r="A562" s="14"/>
      <c r="B562" s="237"/>
      <c r="C562" s="238"/>
      <c r="D562" s="228" t="s">
        <v>147</v>
      </c>
      <c r="E562" s="239" t="s">
        <v>32</v>
      </c>
      <c r="F562" s="240" t="s">
        <v>676</v>
      </c>
      <c r="G562" s="238"/>
      <c r="H562" s="241">
        <v>-56.832000000000001</v>
      </c>
      <c r="I562" s="242"/>
      <c r="J562" s="238"/>
      <c r="K562" s="238"/>
      <c r="L562" s="243"/>
      <c r="M562" s="244"/>
      <c r="N562" s="245"/>
      <c r="O562" s="245"/>
      <c r="P562" s="245"/>
      <c r="Q562" s="245"/>
      <c r="R562" s="245"/>
      <c r="S562" s="245"/>
      <c r="T562" s="24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7" t="s">
        <v>147</v>
      </c>
      <c r="AU562" s="247" t="s">
        <v>88</v>
      </c>
      <c r="AV562" s="14" t="s">
        <v>88</v>
      </c>
      <c r="AW562" s="14" t="s">
        <v>39</v>
      </c>
      <c r="AX562" s="14" t="s">
        <v>78</v>
      </c>
      <c r="AY562" s="247" t="s">
        <v>136</v>
      </c>
    </row>
    <row r="563" s="13" customFormat="1">
      <c r="A563" s="13"/>
      <c r="B563" s="226"/>
      <c r="C563" s="227"/>
      <c r="D563" s="228" t="s">
        <v>147</v>
      </c>
      <c r="E563" s="229" t="s">
        <v>32</v>
      </c>
      <c r="F563" s="230" t="s">
        <v>506</v>
      </c>
      <c r="G563" s="227"/>
      <c r="H563" s="229" t="s">
        <v>32</v>
      </c>
      <c r="I563" s="231"/>
      <c r="J563" s="227"/>
      <c r="K563" s="227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147</v>
      </c>
      <c r="AU563" s="236" t="s">
        <v>88</v>
      </c>
      <c r="AV563" s="13" t="s">
        <v>86</v>
      </c>
      <c r="AW563" s="13" t="s">
        <v>39</v>
      </c>
      <c r="AX563" s="13" t="s">
        <v>78</v>
      </c>
      <c r="AY563" s="236" t="s">
        <v>136</v>
      </c>
    </row>
    <row r="564" s="14" customFormat="1">
      <c r="A564" s="14"/>
      <c r="B564" s="237"/>
      <c r="C564" s="238"/>
      <c r="D564" s="228" t="s">
        <v>147</v>
      </c>
      <c r="E564" s="239" t="s">
        <v>32</v>
      </c>
      <c r="F564" s="240" t="s">
        <v>677</v>
      </c>
      <c r="G564" s="238"/>
      <c r="H564" s="241">
        <v>11.75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147</v>
      </c>
      <c r="AU564" s="247" t="s">
        <v>88</v>
      </c>
      <c r="AV564" s="14" t="s">
        <v>88</v>
      </c>
      <c r="AW564" s="14" t="s">
        <v>39</v>
      </c>
      <c r="AX564" s="14" t="s">
        <v>78</v>
      </c>
      <c r="AY564" s="247" t="s">
        <v>136</v>
      </c>
    </row>
    <row r="565" s="14" customFormat="1">
      <c r="A565" s="14"/>
      <c r="B565" s="237"/>
      <c r="C565" s="238"/>
      <c r="D565" s="228" t="s">
        <v>147</v>
      </c>
      <c r="E565" s="239" t="s">
        <v>32</v>
      </c>
      <c r="F565" s="240" t="s">
        <v>678</v>
      </c>
      <c r="G565" s="238"/>
      <c r="H565" s="241">
        <v>11.675000000000001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147</v>
      </c>
      <c r="AU565" s="247" t="s">
        <v>88</v>
      </c>
      <c r="AV565" s="14" t="s">
        <v>88</v>
      </c>
      <c r="AW565" s="14" t="s">
        <v>39</v>
      </c>
      <c r="AX565" s="14" t="s">
        <v>78</v>
      </c>
      <c r="AY565" s="247" t="s">
        <v>136</v>
      </c>
    </row>
    <row r="566" s="13" customFormat="1">
      <c r="A566" s="13"/>
      <c r="B566" s="226"/>
      <c r="C566" s="227"/>
      <c r="D566" s="228" t="s">
        <v>147</v>
      </c>
      <c r="E566" s="229" t="s">
        <v>32</v>
      </c>
      <c r="F566" s="230" t="s">
        <v>509</v>
      </c>
      <c r="G566" s="227"/>
      <c r="H566" s="229" t="s">
        <v>32</v>
      </c>
      <c r="I566" s="231"/>
      <c r="J566" s="227"/>
      <c r="K566" s="227"/>
      <c r="L566" s="232"/>
      <c r="M566" s="233"/>
      <c r="N566" s="234"/>
      <c r="O566" s="234"/>
      <c r="P566" s="234"/>
      <c r="Q566" s="234"/>
      <c r="R566" s="234"/>
      <c r="S566" s="234"/>
      <c r="T566" s="23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6" t="s">
        <v>147</v>
      </c>
      <c r="AU566" s="236" t="s">
        <v>88</v>
      </c>
      <c r="AV566" s="13" t="s">
        <v>86</v>
      </c>
      <c r="AW566" s="13" t="s">
        <v>39</v>
      </c>
      <c r="AX566" s="13" t="s">
        <v>78</v>
      </c>
      <c r="AY566" s="236" t="s">
        <v>136</v>
      </c>
    </row>
    <row r="567" s="14" customFormat="1">
      <c r="A567" s="14"/>
      <c r="B567" s="237"/>
      <c r="C567" s="238"/>
      <c r="D567" s="228" t="s">
        <v>147</v>
      </c>
      <c r="E567" s="239" t="s">
        <v>32</v>
      </c>
      <c r="F567" s="240" t="s">
        <v>679</v>
      </c>
      <c r="G567" s="238"/>
      <c r="H567" s="241">
        <v>30.140000000000001</v>
      </c>
      <c r="I567" s="242"/>
      <c r="J567" s="238"/>
      <c r="K567" s="238"/>
      <c r="L567" s="243"/>
      <c r="M567" s="244"/>
      <c r="N567" s="245"/>
      <c r="O567" s="245"/>
      <c r="P567" s="245"/>
      <c r="Q567" s="245"/>
      <c r="R567" s="245"/>
      <c r="S567" s="245"/>
      <c r="T567" s="24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7" t="s">
        <v>147</v>
      </c>
      <c r="AU567" s="247" t="s">
        <v>88</v>
      </c>
      <c r="AV567" s="14" t="s">
        <v>88</v>
      </c>
      <c r="AW567" s="14" t="s">
        <v>39</v>
      </c>
      <c r="AX567" s="14" t="s">
        <v>78</v>
      </c>
      <c r="AY567" s="247" t="s">
        <v>136</v>
      </c>
    </row>
    <row r="568" s="14" customFormat="1">
      <c r="A568" s="14"/>
      <c r="B568" s="237"/>
      <c r="C568" s="238"/>
      <c r="D568" s="228" t="s">
        <v>147</v>
      </c>
      <c r="E568" s="239" t="s">
        <v>32</v>
      </c>
      <c r="F568" s="240" t="s">
        <v>680</v>
      </c>
      <c r="G568" s="238"/>
      <c r="H568" s="241">
        <v>2.7200000000000002</v>
      </c>
      <c r="I568" s="242"/>
      <c r="J568" s="238"/>
      <c r="K568" s="238"/>
      <c r="L568" s="243"/>
      <c r="M568" s="244"/>
      <c r="N568" s="245"/>
      <c r="O568" s="245"/>
      <c r="P568" s="245"/>
      <c r="Q568" s="245"/>
      <c r="R568" s="245"/>
      <c r="S568" s="245"/>
      <c r="T568" s="24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147</v>
      </c>
      <c r="AU568" s="247" t="s">
        <v>88</v>
      </c>
      <c r="AV568" s="14" t="s">
        <v>88</v>
      </c>
      <c r="AW568" s="14" t="s">
        <v>39</v>
      </c>
      <c r="AX568" s="14" t="s">
        <v>78</v>
      </c>
      <c r="AY568" s="247" t="s">
        <v>136</v>
      </c>
    </row>
    <row r="569" s="14" customFormat="1">
      <c r="A569" s="14"/>
      <c r="B569" s="237"/>
      <c r="C569" s="238"/>
      <c r="D569" s="228" t="s">
        <v>147</v>
      </c>
      <c r="E569" s="239" t="s">
        <v>32</v>
      </c>
      <c r="F569" s="240" t="s">
        <v>681</v>
      </c>
      <c r="G569" s="238"/>
      <c r="H569" s="241">
        <v>0.5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7" t="s">
        <v>147</v>
      </c>
      <c r="AU569" s="247" t="s">
        <v>88</v>
      </c>
      <c r="AV569" s="14" t="s">
        <v>88</v>
      </c>
      <c r="AW569" s="14" t="s">
        <v>39</v>
      </c>
      <c r="AX569" s="14" t="s">
        <v>78</v>
      </c>
      <c r="AY569" s="247" t="s">
        <v>136</v>
      </c>
    </row>
    <row r="570" s="13" customFormat="1">
      <c r="A570" s="13"/>
      <c r="B570" s="226"/>
      <c r="C570" s="227"/>
      <c r="D570" s="228" t="s">
        <v>147</v>
      </c>
      <c r="E570" s="229" t="s">
        <v>32</v>
      </c>
      <c r="F570" s="230" t="s">
        <v>511</v>
      </c>
      <c r="G570" s="227"/>
      <c r="H570" s="229" t="s">
        <v>32</v>
      </c>
      <c r="I570" s="231"/>
      <c r="J570" s="227"/>
      <c r="K570" s="227"/>
      <c r="L570" s="232"/>
      <c r="M570" s="233"/>
      <c r="N570" s="234"/>
      <c r="O570" s="234"/>
      <c r="P570" s="234"/>
      <c r="Q570" s="234"/>
      <c r="R570" s="234"/>
      <c r="S570" s="234"/>
      <c r="T570" s="235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6" t="s">
        <v>147</v>
      </c>
      <c r="AU570" s="236" t="s">
        <v>88</v>
      </c>
      <c r="AV570" s="13" t="s">
        <v>86</v>
      </c>
      <c r="AW570" s="13" t="s">
        <v>39</v>
      </c>
      <c r="AX570" s="13" t="s">
        <v>78</v>
      </c>
      <c r="AY570" s="236" t="s">
        <v>136</v>
      </c>
    </row>
    <row r="571" s="14" customFormat="1">
      <c r="A571" s="14"/>
      <c r="B571" s="237"/>
      <c r="C571" s="238"/>
      <c r="D571" s="228" t="s">
        <v>147</v>
      </c>
      <c r="E571" s="239" t="s">
        <v>32</v>
      </c>
      <c r="F571" s="240" t="s">
        <v>682</v>
      </c>
      <c r="G571" s="238"/>
      <c r="H571" s="241">
        <v>34.234999999999999</v>
      </c>
      <c r="I571" s="242"/>
      <c r="J571" s="238"/>
      <c r="K571" s="238"/>
      <c r="L571" s="243"/>
      <c r="M571" s="244"/>
      <c r="N571" s="245"/>
      <c r="O571" s="245"/>
      <c r="P571" s="245"/>
      <c r="Q571" s="245"/>
      <c r="R571" s="245"/>
      <c r="S571" s="245"/>
      <c r="T571" s="24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7" t="s">
        <v>147</v>
      </c>
      <c r="AU571" s="247" t="s">
        <v>88</v>
      </c>
      <c r="AV571" s="14" t="s">
        <v>88</v>
      </c>
      <c r="AW571" s="14" t="s">
        <v>39</v>
      </c>
      <c r="AX571" s="14" t="s">
        <v>78</v>
      </c>
      <c r="AY571" s="247" t="s">
        <v>136</v>
      </c>
    </row>
    <row r="572" s="13" customFormat="1">
      <c r="A572" s="13"/>
      <c r="B572" s="226"/>
      <c r="C572" s="227"/>
      <c r="D572" s="228" t="s">
        <v>147</v>
      </c>
      <c r="E572" s="229" t="s">
        <v>32</v>
      </c>
      <c r="F572" s="230" t="s">
        <v>683</v>
      </c>
      <c r="G572" s="227"/>
      <c r="H572" s="229" t="s">
        <v>32</v>
      </c>
      <c r="I572" s="231"/>
      <c r="J572" s="227"/>
      <c r="K572" s="227"/>
      <c r="L572" s="232"/>
      <c r="M572" s="233"/>
      <c r="N572" s="234"/>
      <c r="O572" s="234"/>
      <c r="P572" s="234"/>
      <c r="Q572" s="234"/>
      <c r="R572" s="234"/>
      <c r="S572" s="234"/>
      <c r="T572" s="23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6" t="s">
        <v>147</v>
      </c>
      <c r="AU572" s="236" t="s">
        <v>88</v>
      </c>
      <c r="AV572" s="13" t="s">
        <v>86</v>
      </c>
      <c r="AW572" s="13" t="s">
        <v>39</v>
      </c>
      <c r="AX572" s="13" t="s">
        <v>78</v>
      </c>
      <c r="AY572" s="236" t="s">
        <v>136</v>
      </c>
    </row>
    <row r="573" s="14" customFormat="1">
      <c r="A573" s="14"/>
      <c r="B573" s="237"/>
      <c r="C573" s="238"/>
      <c r="D573" s="228" t="s">
        <v>147</v>
      </c>
      <c r="E573" s="239" t="s">
        <v>32</v>
      </c>
      <c r="F573" s="240" t="s">
        <v>684</v>
      </c>
      <c r="G573" s="238"/>
      <c r="H573" s="241">
        <v>-83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7" t="s">
        <v>147</v>
      </c>
      <c r="AU573" s="247" t="s">
        <v>88</v>
      </c>
      <c r="AV573" s="14" t="s">
        <v>88</v>
      </c>
      <c r="AW573" s="14" t="s">
        <v>39</v>
      </c>
      <c r="AX573" s="14" t="s">
        <v>78</v>
      </c>
      <c r="AY573" s="247" t="s">
        <v>136</v>
      </c>
    </row>
    <row r="574" s="16" customFormat="1">
      <c r="A574" s="16"/>
      <c r="B574" s="269"/>
      <c r="C574" s="270"/>
      <c r="D574" s="228" t="s">
        <v>147</v>
      </c>
      <c r="E574" s="271" t="s">
        <v>32</v>
      </c>
      <c r="F574" s="272" t="s">
        <v>483</v>
      </c>
      <c r="G574" s="270"/>
      <c r="H574" s="273">
        <v>203.04300000000001</v>
      </c>
      <c r="I574" s="274"/>
      <c r="J574" s="270"/>
      <c r="K574" s="270"/>
      <c r="L574" s="275"/>
      <c r="M574" s="276"/>
      <c r="N574" s="277"/>
      <c r="O574" s="277"/>
      <c r="P574" s="277"/>
      <c r="Q574" s="277"/>
      <c r="R574" s="277"/>
      <c r="S574" s="277"/>
      <c r="T574" s="278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T574" s="279" t="s">
        <v>147</v>
      </c>
      <c r="AU574" s="279" t="s">
        <v>88</v>
      </c>
      <c r="AV574" s="16" t="s">
        <v>159</v>
      </c>
      <c r="AW574" s="16" t="s">
        <v>39</v>
      </c>
      <c r="AX574" s="16" t="s">
        <v>78</v>
      </c>
      <c r="AY574" s="279" t="s">
        <v>136</v>
      </c>
    </row>
    <row r="575" s="15" customFormat="1">
      <c r="A575" s="15"/>
      <c r="B575" s="248"/>
      <c r="C575" s="249"/>
      <c r="D575" s="228" t="s">
        <v>147</v>
      </c>
      <c r="E575" s="250" t="s">
        <v>32</v>
      </c>
      <c r="F575" s="251" t="s">
        <v>152</v>
      </c>
      <c r="G575" s="249"/>
      <c r="H575" s="252">
        <v>691.78800000000001</v>
      </c>
      <c r="I575" s="253"/>
      <c r="J575" s="249"/>
      <c r="K575" s="249"/>
      <c r="L575" s="254"/>
      <c r="M575" s="255"/>
      <c r="N575" s="256"/>
      <c r="O575" s="256"/>
      <c r="P575" s="256"/>
      <c r="Q575" s="256"/>
      <c r="R575" s="256"/>
      <c r="S575" s="256"/>
      <c r="T575" s="257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58" t="s">
        <v>147</v>
      </c>
      <c r="AU575" s="258" t="s">
        <v>88</v>
      </c>
      <c r="AV575" s="15" t="s">
        <v>143</v>
      </c>
      <c r="AW575" s="15" t="s">
        <v>39</v>
      </c>
      <c r="AX575" s="15" t="s">
        <v>86</v>
      </c>
      <c r="AY575" s="258" t="s">
        <v>136</v>
      </c>
    </row>
    <row r="576" s="12" customFormat="1" ht="25.92" customHeight="1">
      <c r="A576" s="12"/>
      <c r="B576" s="192"/>
      <c r="C576" s="193"/>
      <c r="D576" s="194" t="s">
        <v>77</v>
      </c>
      <c r="E576" s="195" t="s">
        <v>685</v>
      </c>
      <c r="F576" s="195" t="s">
        <v>686</v>
      </c>
      <c r="G576" s="193"/>
      <c r="H576" s="193"/>
      <c r="I576" s="196"/>
      <c r="J576" s="197">
        <f>BK576</f>
        <v>0</v>
      </c>
      <c r="K576" s="193"/>
      <c r="L576" s="198"/>
      <c r="M576" s="199"/>
      <c r="N576" s="200"/>
      <c r="O576" s="200"/>
      <c r="P576" s="201">
        <f>SUM(P577:P584)</f>
        <v>0</v>
      </c>
      <c r="Q576" s="200"/>
      <c r="R576" s="201">
        <f>SUM(R577:R584)</f>
        <v>0</v>
      </c>
      <c r="S576" s="200"/>
      <c r="T576" s="202">
        <f>SUM(T577:T584)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203" t="s">
        <v>143</v>
      </c>
      <c r="AT576" s="204" t="s">
        <v>77</v>
      </c>
      <c r="AU576" s="204" t="s">
        <v>78</v>
      </c>
      <c r="AY576" s="203" t="s">
        <v>136</v>
      </c>
      <c r="BK576" s="205">
        <f>SUM(BK577:BK584)</f>
        <v>0</v>
      </c>
    </row>
    <row r="577" s="2" customFormat="1" ht="16.5" customHeight="1">
      <c r="A577" s="42"/>
      <c r="B577" s="43"/>
      <c r="C577" s="208" t="s">
        <v>687</v>
      </c>
      <c r="D577" s="208" t="s">
        <v>138</v>
      </c>
      <c r="E577" s="209" t="s">
        <v>688</v>
      </c>
      <c r="F577" s="210" t="s">
        <v>689</v>
      </c>
      <c r="G577" s="211" t="s">
        <v>690</v>
      </c>
      <c r="H577" s="212">
        <v>20</v>
      </c>
      <c r="I577" s="213"/>
      <c r="J577" s="214">
        <f>ROUND(I577*H577,2)</f>
        <v>0</v>
      </c>
      <c r="K577" s="210" t="s">
        <v>32</v>
      </c>
      <c r="L577" s="48"/>
      <c r="M577" s="215" t="s">
        <v>32</v>
      </c>
      <c r="N577" s="216" t="s">
        <v>49</v>
      </c>
      <c r="O577" s="88"/>
      <c r="P577" s="217">
        <f>O577*H577</f>
        <v>0</v>
      </c>
      <c r="Q577" s="217">
        <v>0</v>
      </c>
      <c r="R577" s="217">
        <f>Q577*H577</f>
        <v>0</v>
      </c>
      <c r="S577" s="217">
        <v>0</v>
      </c>
      <c r="T577" s="218">
        <f>S577*H577</f>
        <v>0</v>
      </c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R577" s="219" t="s">
        <v>691</v>
      </c>
      <c r="AT577" s="219" t="s">
        <v>138</v>
      </c>
      <c r="AU577" s="219" t="s">
        <v>86</v>
      </c>
      <c r="AY577" s="20" t="s">
        <v>136</v>
      </c>
      <c r="BE577" s="220">
        <f>IF(N577="základní",J577,0)</f>
        <v>0</v>
      </c>
      <c r="BF577" s="220">
        <f>IF(N577="snížená",J577,0)</f>
        <v>0</v>
      </c>
      <c r="BG577" s="220">
        <f>IF(N577="zákl. přenesená",J577,0)</f>
        <v>0</v>
      </c>
      <c r="BH577" s="220">
        <f>IF(N577="sníž. přenesená",J577,0)</f>
        <v>0</v>
      </c>
      <c r="BI577" s="220">
        <f>IF(N577="nulová",J577,0)</f>
        <v>0</v>
      </c>
      <c r="BJ577" s="20" t="s">
        <v>86</v>
      </c>
      <c r="BK577" s="220">
        <f>ROUND(I577*H577,2)</f>
        <v>0</v>
      </c>
      <c r="BL577" s="20" t="s">
        <v>691</v>
      </c>
      <c r="BM577" s="219" t="s">
        <v>692</v>
      </c>
    </row>
    <row r="578" s="2" customFormat="1" ht="16.5" customHeight="1">
      <c r="A578" s="42"/>
      <c r="B578" s="43"/>
      <c r="C578" s="208" t="s">
        <v>693</v>
      </c>
      <c r="D578" s="208" t="s">
        <v>138</v>
      </c>
      <c r="E578" s="209" t="s">
        <v>694</v>
      </c>
      <c r="F578" s="210" t="s">
        <v>695</v>
      </c>
      <c r="G578" s="211" t="s">
        <v>696</v>
      </c>
      <c r="H578" s="212">
        <v>30</v>
      </c>
      <c r="I578" s="213"/>
      <c r="J578" s="214">
        <f>ROUND(I578*H578,2)</f>
        <v>0</v>
      </c>
      <c r="K578" s="210" t="s">
        <v>32</v>
      </c>
      <c r="L578" s="48"/>
      <c r="M578" s="215" t="s">
        <v>32</v>
      </c>
      <c r="N578" s="216" t="s">
        <v>49</v>
      </c>
      <c r="O578" s="88"/>
      <c r="P578" s="217">
        <f>O578*H578</f>
        <v>0</v>
      </c>
      <c r="Q578" s="217">
        <v>0</v>
      </c>
      <c r="R578" s="217">
        <f>Q578*H578</f>
        <v>0</v>
      </c>
      <c r="S578" s="217">
        <v>0</v>
      </c>
      <c r="T578" s="218">
        <f>S578*H578</f>
        <v>0</v>
      </c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R578" s="219" t="s">
        <v>691</v>
      </c>
      <c r="AT578" s="219" t="s">
        <v>138</v>
      </c>
      <c r="AU578" s="219" t="s">
        <v>86</v>
      </c>
      <c r="AY578" s="20" t="s">
        <v>136</v>
      </c>
      <c r="BE578" s="220">
        <f>IF(N578="základní",J578,0)</f>
        <v>0</v>
      </c>
      <c r="BF578" s="220">
        <f>IF(N578="snížená",J578,0)</f>
        <v>0</v>
      </c>
      <c r="BG578" s="220">
        <f>IF(N578="zákl. přenesená",J578,0)</f>
        <v>0</v>
      </c>
      <c r="BH578" s="220">
        <f>IF(N578="sníž. přenesená",J578,0)</f>
        <v>0</v>
      </c>
      <c r="BI578" s="220">
        <f>IF(N578="nulová",J578,0)</f>
        <v>0</v>
      </c>
      <c r="BJ578" s="20" t="s">
        <v>86</v>
      </c>
      <c r="BK578" s="220">
        <f>ROUND(I578*H578,2)</f>
        <v>0</v>
      </c>
      <c r="BL578" s="20" t="s">
        <v>691</v>
      </c>
      <c r="BM578" s="219" t="s">
        <v>697</v>
      </c>
    </row>
    <row r="579" s="2" customFormat="1" ht="16.5" customHeight="1">
      <c r="A579" s="42"/>
      <c r="B579" s="43"/>
      <c r="C579" s="208" t="s">
        <v>698</v>
      </c>
      <c r="D579" s="208" t="s">
        <v>138</v>
      </c>
      <c r="E579" s="209" t="s">
        <v>699</v>
      </c>
      <c r="F579" s="210" t="s">
        <v>700</v>
      </c>
      <c r="G579" s="211" t="s">
        <v>264</v>
      </c>
      <c r="H579" s="212">
        <v>2</v>
      </c>
      <c r="I579" s="213"/>
      <c r="J579" s="214">
        <f>ROUND(I579*H579,2)</f>
        <v>0</v>
      </c>
      <c r="K579" s="210" t="s">
        <v>32</v>
      </c>
      <c r="L579" s="48"/>
      <c r="M579" s="215" t="s">
        <v>32</v>
      </c>
      <c r="N579" s="216" t="s">
        <v>49</v>
      </c>
      <c r="O579" s="88"/>
      <c r="P579" s="217">
        <f>O579*H579</f>
        <v>0</v>
      </c>
      <c r="Q579" s="217">
        <v>0</v>
      </c>
      <c r="R579" s="217">
        <f>Q579*H579</f>
        <v>0</v>
      </c>
      <c r="S579" s="217">
        <v>0</v>
      </c>
      <c r="T579" s="218">
        <f>S579*H579</f>
        <v>0</v>
      </c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R579" s="219" t="s">
        <v>691</v>
      </c>
      <c r="AT579" s="219" t="s">
        <v>138</v>
      </c>
      <c r="AU579" s="219" t="s">
        <v>86</v>
      </c>
      <c r="AY579" s="20" t="s">
        <v>136</v>
      </c>
      <c r="BE579" s="220">
        <f>IF(N579="základní",J579,0)</f>
        <v>0</v>
      </c>
      <c r="BF579" s="220">
        <f>IF(N579="snížená",J579,0)</f>
        <v>0</v>
      </c>
      <c r="BG579" s="220">
        <f>IF(N579="zákl. přenesená",J579,0)</f>
        <v>0</v>
      </c>
      <c r="BH579" s="220">
        <f>IF(N579="sníž. přenesená",J579,0)</f>
        <v>0</v>
      </c>
      <c r="BI579" s="220">
        <f>IF(N579="nulová",J579,0)</f>
        <v>0</v>
      </c>
      <c r="BJ579" s="20" t="s">
        <v>86</v>
      </c>
      <c r="BK579" s="220">
        <f>ROUND(I579*H579,2)</f>
        <v>0</v>
      </c>
      <c r="BL579" s="20" t="s">
        <v>691</v>
      </c>
      <c r="BM579" s="219" t="s">
        <v>701</v>
      </c>
    </row>
    <row r="580" s="13" customFormat="1">
      <c r="A580" s="13"/>
      <c r="B580" s="226"/>
      <c r="C580" s="227"/>
      <c r="D580" s="228" t="s">
        <v>147</v>
      </c>
      <c r="E580" s="229" t="s">
        <v>32</v>
      </c>
      <c r="F580" s="230" t="s">
        <v>702</v>
      </c>
      <c r="G580" s="227"/>
      <c r="H580" s="229" t="s">
        <v>32</v>
      </c>
      <c r="I580" s="231"/>
      <c r="J580" s="227"/>
      <c r="K580" s="227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147</v>
      </c>
      <c r="AU580" s="236" t="s">
        <v>86</v>
      </c>
      <c r="AV580" s="13" t="s">
        <v>86</v>
      </c>
      <c r="AW580" s="13" t="s">
        <v>39</v>
      </c>
      <c r="AX580" s="13" t="s">
        <v>78</v>
      </c>
      <c r="AY580" s="236" t="s">
        <v>136</v>
      </c>
    </row>
    <row r="581" s="14" customFormat="1">
      <c r="A581" s="14"/>
      <c r="B581" s="237"/>
      <c r="C581" s="238"/>
      <c r="D581" s="228" t="s">
        <v>147</v>
      </c>
      <c r="E581" s="239" t="s">
        <v>32</v>
      </c>
      <c r="F581" s="240" t="s">
        <v>703</v>
      </c>
      <c r="G581" s="238"/>
      <c r="H581" s="241">
        <v>2</v>
      </c>
      <c r="I581" s="242"/>
      <c r="J581" s="238"/>
      <c r="K581" s="238"/>
      <c r="L581" s="243"/>
      <c r="M581" s="244"/>
      <c r="N581" s="245"/>
      <c r="O581" s="245"/>
      <c r="P581" s="245"/>
      <c r="Q581" s="245"/>
      <c r="R581" s="245"/>
      <c r="S581" s="245"/>
      <c r="T581" s="24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7" t="s">
        <v>147</v>
      </c>
      <c r="AU581" s="247" t="s">
        <v>86</v>
      </c>
      <c r="AV581" s="14" t="s">
        <v>88</v>
      </c>
      <c r="AW581" s="14" t="s">
        <v>39</v>
      </c>
      <c r="AX581" s="14" t="s">
        <v>86</v>
      </c>
      <c r="AY581" s="247" t="s">
        <v>136</v>
      </c>
    </row>
    <row r="582" s="2" customFormat="1" ht="16.5" customHeight="1">
      <c r="A582" s="42"/>
      <c r="B582" s="43"/>
      <c r="C582" s="208" t="s">
        <v>704</v>
      </c>
      <c r="D582" s="208" t="s">
        <v>138</v>
      </c>
      <c r="E582" s="209" t="s">
        <v>705</v>
      </c>
      <c r="F582" s="210" t="s">
        <v>706</v>
      </c>
      <c r="G582" s="211" t="s">
        <v>690</v>
      </c>
      <c r="H582" s="212">
        <v>128</v>
      </c>
      <c r="I582" s="213"/>
      <c r="J582" s="214">
        <f>ROUND(I582*H582,2)</f>
        <v>0</v>
      </c>
      <c r="K582" s="210" t="s">
        <v>32</v>
      </c>
      <c r="L582" s="48"/>
      <c r="M582" s="215" t="s">
        <v>32</v>
      </c>
      <c r="N582" s="216" t="s">
        <v>49</v>
      </c>
      <c r="O582" s="88"/>
      <c r="P582" s="217">
        <f>O582*H582</f>
        <v>0</v>
      </c>
      <c r="Q582" s="217">
        <v>0</v>
      </c>
      <c r="R582" s="217">
        <f>Q582*H582</f>
        <v>0</v>
      </c>
      <c r="S582" s="217">
        <v>0</v>
      </c>
      <c r="T582" s="218">
        <f>S582*H582</f>
        <v>0</v>
      </c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R582" s="219" t="s">
        <v>691</v>
      </c>
      <c r="AT582" s="219" t="s">
        <v>138</v>
      </c>
      <c r="AU582" s="219" t="s">
        <v>86</v>
      </c>
      <c r="AY582" s="20" t="s">
        <v>136</v>
      </c>
      <c r="BE582" s="220">
        <f>IF(N582="základní",J582,0)</f>
        <v>0</v>
      </c>
      <c r="BF582" s="220">
        <f>IF(N582="snížená",J582,0)</f>
        <v>0</v>
      </c>
      <c r="BG582" s="220">
        <f>IF(N582="zákl. přenesená",J582,0)</f>
        <v>0</v>
      </c>
      <c r="BH582" s="220">
        <f>IF(N582="sníž. přenesená",J582,0)</f>
        <v>0</v>
      </c>
      <c r="BI582" s="220">
        <f>IF(N582="nulová",J582,0)</f>
        <v>0</v>
      </c>
      <c r="BJ582" s="20" t="s">
        <v>86</v>
      </c>
      <c r="BK582" s="220">
        <f>ROUND(I582*H582,2)</f>
        <v>0</v>
      </c>
      <c r="BL582" s="20" t="s">
        <v>691</v>
      </c>
      <c r="BM582" s="219" t="s">
        <v>707</v>
      </c>
    </row>
    <row r="583" s="13" customFormat="1">
      <c r="A583" s="13"/>
      <c r="B583" s="226"/>
      <c r="C583" s="227"/>
      <c r="D583" s="228" t="s">
        <v>147</v>
      </c>
      <c r="E583" s="229" t="s">
        <v>32</v>
      </c>
      <c r="F583" s="230" t="s">
        <v>708</v>
      </c>
      <c r="G583" s="227"/>
      <c r="H583" s="229" t="s">
        <v>32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147</v>
      </c>
      <c r="AU583" s="236" t="s">
        <v>86</v>
      </c>
      <c r="AV583" s="13" t="s">
        <v>86</v>
      </c>
      <c r="AW583" s="13" t="s">
        <v>39</v>
      </c>
      <c r="AX583" s="13" t="s">
        <v>78</v>
      </c>
      <c r="AY583" s="236" t="s">
        <v>136</v>
      </c>
    </row>
    <row r="584" s="14" customFormat="1">
      <c r="A584" s="14"/>
      <c r="B584" s="237"/>
      <c r="C584" s="238"/>
      <c r="D584" s="228" t="s">
        <v>147</v>
      </c>
      <c r="E584" s="239" t="s">
        <v>32</v>
      </c>
      <c r="F584" s="240" t="s">
        <v>709</v>
      </c>
      <c r="G584" s="238"/>
      <c r="H584" s="241">
        <v>128</v>
      </c>
      <c r="I584" s="242"/>
      <c r="J584" s="238"/>
      <c r="K584" s="238"/>
      <c r="L584" s="243"/>
      <c r="M584" s="280"/>
      <c r="N584" s="281"/>
      <c r="O584" s="281"/>
      <c r="P584" s="281"/>
      <c r="Q584" s="281"/>
      <c r="R584" s="281"/>
      <c r="S584" s="281"/>
      <c r="T584" s="28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7" t="s">
        <v>147</v>
      </c>
      <c r="AU584" s="247" t="s">
        <v>86</v>
      </c>
      <c r="AV584" s="14" t="s">
        <v>88</v>
      </c>
      <c r="AW584" s="14" t="s">
        <v>39</v>
      </c>
      <c r="AX584" s="14" t="s">
        <v>86</v>
      </c>
      <c r="AY584" s="247" t="s">
        <v>136</v>
      </c>
    </row>
    <row r="585" s="2" customFormat="1" ht="6.96" customHeight="1">
      <c r="A585" s="42"/>
      <c r="B585" s="63"/>
      <c r="C585" s="64"/>
      <c r="D585" s="64"/>
      <c r="E585" s="64"/>
      <c r="F585" s="64"/>
      <c r="G585" s="64"/>
      <c r="H585" s="64"/>
      <c r="I585" s="64"/>
      <c r="J585" s="64"/>
      <c r="K585" s="64"/>
      <c r="L585" s="48"/>
      <c r="M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</row>
  </sheetData>
  <sheetProtection sheet="1" autoFilter="0" formatColumns="0" formatRows="0" objects="1" scenarios="1" spinCount="100000" saltValue="M1yyNpqEmSBeGA++yCk5htrmaSTMU9uczp/nyFaUSy414Z7q7PCWzGwmO46+7c8G0ROLUv6BnCk5ebEHeeGObQ==" hashValue="Mvwx9GZJevdGCG9jmPLXsBUYcO3x9AIZD5fRLKlFSnWBpj+KwZn3Qx+1p4Y07FdxI14mCJ9GCrc5UVOVwPLq8g==" algorithmName="SHA-512" password="CC35"/>
  <autoFilter ref="C94:K584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1/113106123"/>
    <hyperlink ref="F106" r:id="rId2" display="https://podminky.urs.cz/item/CS_URS_2025_01/121112003"/>
    <hyperlink ref="F112" r:id="rId3" display="https://podminky.urs.cz/item/CS_URS_2025_01/132212121"/>
    <hyperlink ref="F123" r:id="rId4" display="https://podminky.urs.cz/item/CS_URS_2025_01/151101101"/>
    <hyperlink ref="F130" r:id="rId5" display="https://podminky.urs.cz/item/CS_URS_2025_01/151101111"/>
    <hyperlink ref="F132" r:id="rId6" display="https://podminky.urs.cz/item/CS_URS_2025_01/162211311"/>
    <hyperlink ref="F139" r:id="rId7" display="https://podminky.urs.cz/item/CS_URS_2025_01/162211319"/>
    <hyperlink ref="F147" r:id="rId8" display="https://podminky.urs.cz/item/CS_URS_2025_01/162651112"/>
    <hyperlink ref="F157" r:id="rId9" display="https://podminky.urs.cz/item/CS_URS_2025_01/167111101"/>
    <hyperlink ref="F164" r:id="rId10" display="https://podminky.urs.cz/item/CS_URS_2025_01/171201221"/>
    <hyperlink ref="F171" r:id="rId11" display="https://podminky.urs.cz/item/CS_URS_2025_01/174111101"/>
    <hyperlink ref="F178" r:id="rId12" display="https://podminky.urs.cz/item/CS_URS_2025_01/181311103"/>
    <hyperlink ref="F203" r:id="rId13" display="https://podminky.urs.cz/item/CS_URS_2025_01/596211110"/>
    <hyperlink ref="F210" r:id="rId14" display="https://podminky.urs.cz/item/CS_URS_2025_01/596811220"/>
    <hyperlink ref="F217" r:id="rId15" display="https://podminky.urs.cz/item/CS_URS_2025_01/612311131"/>
    <hyperlink ref="F221" r:id="rId16" display="https://podminky.urs.cz/item/CS_URS_2025_01/612324111"/>
    <hyperlink ref="F251" r:id="rId17" display="https://podminky.urs.cz/item/CS_URS_2025_01/612324191"/>
    <hyperlink ref="F254" r:id="rId18" display="https://podminky.urs.cz/item/CS_URS_2025_01/612325131"/>
    <hyperlink ref="F284" r:id="rId19" display="https://podminky.urs.cz/item/CS_URS_2025_01/612325191"/>
    <hyperlink ref="F291" r:id="rId20" display="https://podminky.urs.cz/item/CS_URS_2025_01/619991011"/>
    <hyperlink ref="F317" r:id="rId21" display="https://podminky.urs.cz/item/CS_URS_2025_01/631311125"/>
    <hyperlink ref="F321" r:id="rId22" display="https://podminky.urs.cz/item/CS_URS_2025_01/631319173"/>
    <hyperlink ref="F323" r:id="rId23" display="https://podminky.urs.cz/item/CS_URS_2025_01/631362021"/>
    <hyperlink ref="F327" r:id="rId24" display="https://podminky.urs.cz/item/CS_URS_2025_01/635111242"/>
    <hyperlink ref="F337" r:id="rId25" display="https://podminky.urs.cz/item/CS_URS_2025_01/919726123"/>
    <hyperlink ref="F348" r:id="rId26" display="https://podminky.urs.cz/item/CS_URS_2025_01/949101111"/>
    <hyperlink ref="F352" r:id="rId27" display="https://podminky.urs.cz/item/CS_URS_2025_01/952901111"/>
    <hyperlink ref="F356" r:id="rId28" display="https://podminky.urs.cz/item/CS_URS_2025_01/965042141"/>
    <hyperlink ref="F360" r:id="rId29" display="https://podminky.urs.cz/item/CS_URS_2025_01/965049111"/>
    <hyperlink ref="F362" r:id="rId30" display="https://podminky.urs.cz/item/CS_URS_2025_01/977131110"/>
    <hyperlink ref="F366" r:id="rId31" display="https://podminky.urs.cz/item/CS_URS_2025_01/978013191"/>
    <hyperlink ref="F412" r:id="rId32" display="https://podminky.urs.cz/item/CS_URS_2025_01/979054451"/>
    <hyperlink ref="F417" r:id="rId33" display="https://podminky.urs.cz/item/CS_URS_2025_01/985131311"/>
    <hyperlink ref="F445" r:id="rId34" display="https://podminky.urs.cz/item/CS_URS_2025_01/997013211"/>
    <hyperlink ref="F456" r:id="rId35" display="https://podminky.urs.cz/item/CS_URS_2025_01/997013501"/>
    <hyperlink ref="F463" r:id="rId36" display="https://podminky.urs.cz/item/CS_URS_2025_01/997013509"/>
    <hyperlink ref="F466" r:id="rId37" display="https://podminky.urs.cz/item/CS_URS_2025_01/997013631"/>
    <hyperlink ref="F473" r:id="rId38" display="https://podminky.urs.cz/item/CS_URS_2025_01/997221151"/>
    <hyperlink ref="F478" r:id="rId39" display="https://podminky.urs.cz/item/CS_URS_2025_01/998018001"/>
    <hyperlink ref="F482" r:id="rId40" display="https://podminky.urs.cz/item/CS_URS_2025_01/711161212"/>
    <hyperlink ref="F492" r:id="rId41" display="https://podminky.urs.cz/item/CS_URS_2025_01/711161384"/>
    <hyperlink ref="F500" r:id="rId42" display="https://podminky.urs.cz/item/CS_URS_2025_01/998711101"/>
    <hyperlink ref="F503" r:id="rId43" display="https://podminky.urs.cz/item/CS_URS_2025_01/713131151"/>
    <hyperlink ref="F515" r:id="rId44" display="https://podminky.urs.cz/item/CS_URS_2025_01/998713101"/>
    <hyperlink ref="F522" r:id="rId45" display="https://podminky.urs.cz/item/CS_URS_2025_01/766622131"/>
    <hyperlink ref="F526" r:id="rId46" display="https://podminky.urs.cz/item/CS_URS_2025_01/766622831"/>
    <hyperlink ref="F530" r:id="rId47" display="https://podminky.urs.cz/item/CS_URS_2025_01/766691911"/>
    <hyperlink ref="F533" r:id="rId48" display="https://podminky.urs.cz/item/CS_URS_2025_01/783301303"/>
    <hyperlink ref="F537" r:id="rId49" display="https://podminky.urs.cz/item/CS_URS_2025_01/783314101"/>
    <hyperlink ref="F539" r:id="rId50" display="https://podminky.urs.cz/item/CS_URS_2025_01/783315101"/>
    <hyperlink ref="F541" r:id="rId51" display="https://podminky.urs.cz/item/CS_URS_2025_01/783317101"/>
    <hyperlink ref="F544" r:id="rId52" display="https://podminky.urs.cz/item/CS_URS_2025_01/7843210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Sanační opatření části suterénu obj. Opuštěná 9/2, Brno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710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26. 2. 2021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32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ROUND(J99,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ROUND((SUM(BE99:BE614)),  2)</f>
        <v>0</v>
      </c>
      <c r="G33" s="42"/>
      <c r="H33" s="42"/>
      <c r="I33" s="152">
        <v>0.20999999999999999</v>
      </c>
      <c r="J33" s="151">
        <f>ROUND(((SUM(BE99:BE614))*I33),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ROUND((SUM(BF99:BF614)),  2)</f>
        <v>0</v>
      </c>
      <c r="G34" s="42"/>
      <c r="H34" s="42"/>
      <c r="I34" s="152">
        <v>0.14999999999999999</v>
      </c>
      <c r="J34" s="151">
        <f>ROUND(((SUM(BF99:BF614))*I34),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ROUND((SUM(BG99:BG614)),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ROUND((SUM(BH99:BH614)),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ROUND((SUM(BI99:BI614)),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Sanační opatření části suterénu obj. Opuštěná 9/2, Brno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ROU122 - SO 02 křídlo B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Brno</v>
      </c>
      <c r="G52" s="44"/>
      <c r="H52" s="44"/>
      <c r="I52" s="35" t="s">
        <v>24</v>
      </c>
      <c r="J52" s="76" t="str">
        <f>IF(J12="","",J12)</f>
        <v>26. 2. 2021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Šlapanice</v>
      </c>
      <c r="G54" s="44"/>
      <c r="H54" s="44"/>
      <c r="I54" s="35" t="s">
        <v>37</v>
      </c>
      <c r="J54" s="40" t="str">
        <f>E21</f>
        <v>Studio Zlamal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 xml:space="preserve"> 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J99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104</v>
      </c>
    </row>
    <row r="60" s="9" customFormat="1" ht="24.96" customHeight="1">
      <c r="A60" s="9"/>
      <c r="B60" s="169"/>
      <c r="C60" s="170"/>
      <c r="D60" s="171" t="s">
        <v>105</v>
      </c>
      <c r="E60" s="172"/>
      <c r="F60" s="172"/>
      <c r="G60" s="172"/>
      <c r="H60" s="172"/>
      <c r="I60" s="172"/>
      <c r="J60" s="173">
        <f>J100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106</v>
      </c>
      <c r="E61" s="178"/>
      <c r="F61" s="178"/>
      <c r="G61" s="178"/>
      <c r="H61" s="178"/>
      <c r="I61" s="178"/>
      <c r="J61" s="179">
        <f>J101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107</v>
      </c>
      <c r="E62" s="178"/>
      <c r="F62" s="178"/>
      <c r="G62" s="178"/>
      <c r="H62" s="178"/>
      <c r="I62" s="178"/>
      <c r="J62" s="179">
        <f>J156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108</v>
      </c>
      <c r="E63" s="178"/>
      <c r="F63" s="178"/>
      <c r="G63" s="178"/>
      <c r="H63" s="178"/>
      <c r="I63" s="178"/>
      <c r="J63" s="179">
        <f>J176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J192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110</v>
      </c>
      <c r="E65" s="178"/>
      <c r="F65" s="178"/>
      <c r="G65" s="178"/>
      <c r="H65" s="178"/>
      <c r="I65" s="178"/>
      <c r="J65" s="179">
        <f>J276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111</v>
      </c>
      <c r="E66" s="178"/>
      <c r="F66" s="178"/>
      <c r="G66" s="178"/>
      <c r="H66" s="178"/>
      <c r="I66" s="178"/>
      <c r="J66" s="179">
        <f>J380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112</v>
      </c>
      <c r="E67" s="178"/>
      <c r="F67" s="178"/>
      <c r="G67" s="178"/>
      <c r="H67" s="178"/>
      <c r="I67" s="178"/>
      <c r="J67" s="179">
        <f>J420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9"/>
      <c r="C68" s="170"/>
      <c r="D68" s="171" t="s">
        <v>113</v>
      </c>
      <c r="E68" s="172"/>
      <c r="F68" s="172"/>
      <c r="G68" s="172"/>
      <c r="H68" s="172"/>
      <c r="I68" s="172"/>
      <c r="J68" s="173">
        <f>J423</f>
        <v>0</v>
      </c>
      <c r="K68" s="170"/>
      <c r="L68" s="17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5"/>
      <c r="C69" s="176"/>
      <c r="D69" s="177" t="s">
        <v>114</v>
      </c>
      <c r="E69" s="178"/>
      <c r="F69" s="178"/>
      <c r="G69" s="178"/>
      <c r="H69" s="178"/>
      <c r="I69" s="178"/>
      <c r="J69" s="179">
        <f>J424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115</v>
      </c>
      <c r="E70" s="178"/>
      <c r="F70" s="178"/>
      <c r="G70" s="178"/>
      <c r="H70" s="178"/>
      <c r="I70" s="178"/>
      <c r="J70" s="179">
        <f>J439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116</v>
      </c>
      <c r="E71" s="178"/>
      <c r="F71" s="178"/>
      <c r="G71" s="178"/>
      <c r="H71" s="178"/>
      <c r="I71" s="178"/>
      <c r="J71" s="179">
        <f>J448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711</v>
      </c>
      <c r="E72" s="178"/>
      <c r="F72" s="178"/>
      <c r="G72" s="178"/>
      <c r="H72" s="178"/>
      <c r="I72" s="178"/>
      <c r="J72" s="179">
        <f>J452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117</v>
      </c>
      <c r="E73" s="178"/>
      <c r="F73" s="178"/>
      <c r="G73" s="178"/>
      <c r="H73" s="178"/>
      <c r="I73" s="178"/>
      <c r="J73" s="179">
        <f>J493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5"/>
      <c r="C74" s="176"/>
      <c r="D74" s="177" t="s">
        <v>712</v>
      </c>
      <c r="E74" s="178"/>
      <c r="F74" s="178"/>
      <c r="G74" s="178"/>
      <c r="H74" s="178"/>
      <c r="I74" s="178"/>
      <c r="J74" s="179">
        <f>J504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713</v>
      </c>
      <c r="E75" s="178"/>
      <c r="F75" s="178"/>
      <c r="G75" s="178"/>
      <c r="H75" s="178"/>
      <c r="I75" s="178"/>
      <c r="J75" s="179">
        <f>J535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5"/>
      <c r="C76" s="176"/>
      <c r="D76" s="177" t="s">
        <v>714</v>
      </c>
      <c r="E76" s="178"/>
      <c r="F76" s="178"/>
      <c r="G76" s="178"/>
      <c r="H76" s="178"/>
      <c r="I76" s="178"/>
      <c r="J76" s="179">
        <f>J540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5"/>
      <c r="C77" s="176"/>
      <c r="D77" s="177" t="s">
        <v>118</v>
      </c>
      <c r="E77" s="178"/>
      <c r="F77" s="178"/>
      <c r="G77" s="178"/>
      <c r="H77" s="178"/>
      <c r="I77" s="178"/>
      <c r="J77" s="179">
        <f>J552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5"/>
      <c r="C78" s="176"/>
      <c r="D78" s="177" t="s">
        <v>119</v>
      </c>
      <c r="E78" s="178"/>
      <c r="F78" s="178"/>
      <c r="G78" s="178"/>
      <c r="H78" s="178"/>
      <c r="I78" s="178"/>
      <c r="J78" s="179">
        <f>J563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69"/>
      <c r="C79" s="170"/>
      <c r="D79" s="171" t="s">
        <v>120</v>
      </c>
      <c r="E79" s="172"/>
      <c r="F79" s="172"/>
      <c r="G79" s="172"/>
      <c r="H79" s="172"/>
      <c r="I79" s="172"/>
      <c r="J79" s="173">
        <f>J602</f>
        <v>0</v>
      </c>
      <c r="K79" s="170"/>
      <c r="L79" s="174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2" customFormat="1" ht="21.84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5" s="2" customFormat="1" ht="6.96" customHeight="1">
      <c r="A85" s="42"/>
      <c r="B85" s="65"/>
      <c r="C85" s="66"/>
      <c r="D85" s="66"/>
      <c r="E85" s="66"/>
      <c r="F85" s="66"/>
      <c r="G85" s="66"/>
      <c r="H85" s="66"/>
      <c r="I85" s="66"/>
      <c r="J85" s="66"/>
      <c r="K85" s="66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24.96" customHeight="1">
      <c r="A86" s="42"/>
      <c r="B86" s="43"/>
      <c r="C86" s="26" t="s">
        <v>121</v>
      </c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2" customHeight="1">
      <c r="A88" s="42"/>
      <c r="B88" s="43"/>
      <c r="C88" s="35" t="s">
        <v>16</v>
      </c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6.5" customHeight="1">
      <c r="A89" s="42"/>
      <c r="B89" s="43"/>
      <c r="C89" s="44"/>
      <c r="D89" s="44"/>
      <c r="E89" s="164" t="str">
        <f>E7</f>
        <v>Sanační opatření části suterénu obj. Opuštěná 9/2, Brno</v>
      </c>
      <c r="F89" s="35"/>
      <c r="G89" s="35"/>
      <c r="H89" s="35"/>
      <c r="I89" s="44"/>
      <c r="J89" s="44"/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2" customHeight="1">
      <c r="A90" s="42"/>
      <c r="B90" s="43"/>
      <c r="C90" s="35" t="s">
        <v>99</v>
      </c>
      <c r="D90" s="44"/>
      <c r="E90" s="44"/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6.5" customHeight="1">
      <c r="A91" s="42"/>
      <c r="B91" s="43"/>
      <c r="C91" s="44"/>
      <c r="D91" s="44"/>
      <c r="E91" s="73" t="str">
        <f>E9</f>
        <v>ROU122 - SO 02 křídlo B</v>
      </c>
      <c r="F91" s="44"/>
      <c r="G91" s="44"/>
      <c r="H91" s="44"/>
      <c r="I91" s="44"/>
      <c r="J91" s="44"/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6.96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2" customHeight="1">
      <c r="A93" s="42"/>
      <c r="B93" s="43"/>
      <c r="C93" s="35" t="s">
        <v>22</v>
      </c>
      <c r="D93" s="44"/>
      <c r="E93" s="44"/>
      <c r="F93" s="30" t="str">
        <f>F12</f>
        <v>Brno</v>
      </c>
      <c r="G93" s="44"/>
      <c r="H93" s="44"/>
      <c r="I93" s="35" t="s">
        <v>24</v>
      </c>
      <c r="J93" s="76" t="str">
        <f>IF(J12="","",J12)</f>
        <v>26. 2. 2021</v>
      </c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6.96" customHeight="1">
      <c r="A94" s="42"/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13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5.15" customHeight="1">
      <c r="A95" s="42"/>
      <c r="B95" s="43"/>
      <c r="C95" s="35" t="s">
        <v>30</v>
      </c>
      <c r="D95" s="44"/>
      <c r="E95" s="44"/>
      <c r="F95" s="30" t="str">
        <f>E15</f>
        <v>Město Šlapanice</v>
      </c>
      <c r="G95" s="44"/>
      <c r="H95" s="44"/>
      <c r="I95" s="35" t="s">
        <v>37</v>
      </c>
      <c r="J95" s="40" t="str">
        <f>E21</f>
        <v>Studio Zlamal</v>
      </c>
      <c r="K95" s="44"/>
      <c r="L95" s="13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5.15" customHeight="1">
      <c r="A96" s="42"/>
      <c r="B96" s="43"/>
      <c r="C96" s="35" t="s">
        <v>35</v>
      </c>
      <c r="D96" s="44"/>
      <c r="E96" s="44"/>
      <c r="F96" s="30" t="str">
        <f>IF(E18="","",E18)</f>
        <v>Vyplň údaj</v>
      </c>
      <c r="G96" s="44"/>
      <c r="H96" s="44"/>
      <c r="I96" s="35" t="s">
        <v>40</v>
      </c>
      <c r="J96" s="40" t="str">
        <f>E24</f>
        <v xml:space="preserve"> </v>
      </c>
      <c r="K96" s="44"/>
      <c r="L96" s="13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10.32" customHeight="1">
      <c r="A97" s="42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13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11" customFormat="1" ht="29.28" customHeight="1">
      <c r="A98" s="181"/>
      <c r="B98" s="182"/>
      <c r="C98" s="183" t="s">
        <v>122</v>
      </c>
      <c r="D98" s="184" t="s">
        <v>63</v>
      </c>
      <c r="E98" s="184" t="s">
        <v>59</v>
      </c>
      <c r="F98" s="184" t="s">
        <v>60</v>
      </c>
      <c r="G98" s="184" t="s">
        <v>123</v>
      </c>
      <c r="H98" s="184" t="s">
        <v>124</v>
      </c>
      <c r="I98" s="184" t="s">
        <v>125</v>
      </c>
      <c r="J98" s="184" t="s">
        <v>103</v>
      </c>
      <c r="K98" s="185" t="s">
        <v>126</v>
      </c>
      <c r="L98" s="186"/>
      <c r="M98" s="96" t="s">
        <v>32</v>
      </c>
      <c r="N98" s="97" t="s">
        <v>48</v>
      </c>
      <c r="O98" s="97" t="s">
        <v>127</v>
      </c>
      <c r="P98" s="97" t="s">
        <v>128</v>
      </c>
      <c r="Q98" s="97" t="s">
        <v>129</v>
      </c>
      <c r="R98" s="97" t="s">
        <v>130</v>
      </c>
      <c r="S98" s="97" t="s">
        <v>131</v>
      </c>
      <c r="T98" s="98" t="s">
        <v>132</v>
      </c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</row>
    <row r="99" s="2" customFormat="1" ht="22.8" customHeight="1">
      <c r="A99" s="42"/>
      <c r="B99" s="43"/>
      <c r="C99" s="103" t="s">
        <v>133</v>
      </c>
      <c r="D99" s="44"/>
      <c r="E99" s="44"/>
      <c r="F99" s="44"/>
      <c r="G99" s="44"/>
      <c r="H99" s="44"/>
      <c r="I99" s="44"/>
      <c r="J99" s="187">
        <f>BK99</f>
        <v>0</v>
      </c>
      <c r="K99" s="44"/>
      <c r="L99" s="48"/>
      <c r="M99" s="99"/>
      <c r="N99" s="188"/>
      <c r="O99" s="100"/>
      <c r="P99" s="189">
        <f>P100+P423+P602</f>
        <v>0</v>
      </c>
      <c r="Q99" s="100"/>
      <c r="R99" s="189">
        <f>R100+R423+R602</f>
        <v>37.987725569999995</v>
      </c>
      <c r="S99" s="100"/>
      <c r="T99" s="190">
        <f>T100+T423+T602</f>
        <v>26.320191000000001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77</v>
      </c>
      <c r="AU99" s="20" t="s">
        <v>104</v>
      </c>
      <c r="BK99" s="191">
        <f>BK100+BK423+BK602</f>
        <v>0</v>
      </c>
    </row>
    <row r="100" s="12" customFormat="1" ht="25.92" customHeight="1">
      <c r="A100" s="12"/>
      <c r="B100" s="192"/>
      <c r="C100" s="193"/>
      <c r="D100" s="194" t="s">
        <v>77</v>
      </c>
      <c r="E100" s="195" t="s">
        <v>134</v>
      </c>
      <c r="F100" s="195" t="s">
        <v>135</v>
      </c>
      <c r="G100" s="193"/>
      <c r="H100" s="193"/>
      <c r="I100" s="196"/>
      <c r="J100" s="197">
        <f>BK100</f>
        <v>0</v>
      </c>
      <c r="K100" s="193"/>
      <c r="L100" s="198"/>
      <c r="M100" s="199"/>
      <c r="N100" s="200"/>
      <c r="O100" s="200"/>
      <c r="P100" s="201">
        <f>P101+P156+P176+P192+P276+P380+P420</f>
        <v>0</v>
      </c>
      <c r="Q100" s="200"/>
      <c r="R100" s="201">
        <f>R101+R156+R176+R192+R276+R380+R420</f>
        <v>34.104562479999998</v>
      </c>
      <c r="S100" s="200"/>
      <c r="T100" s="202">
        <f>T101+T156+T176+T192+T276+T380+T420</f>
        <v>26.166541000000002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3" t="s">
        <v>86</v>
      </c>
      <c r="AT100" s="204" t="s">
        <v>77</v>
      </c>
      <c r="AU100" s="204" t="s">
        <v>78</v>
      </c>
      <c r="AY100" s="203" t="s">
        <v>136</v>
      </c>
      <c r="BK100" s="205">
        <f>BK101+BK156+BK176+BK192+BK276+BK380+BK420</f>
        <v>0</v>
      </c>
    </row>
    <row r="101" s="12" customFormat="1" ht="22.8" customHeight="1">
      <c r="A101" s="12"/>
      <c r="B101" s="192"/>
      <c r="C101" s="193"/>
      <c r="D101" s="194" t="s">
        <v>77</v>
      </c>
      <c r="E101" s="206" t="s">
        <v>86</v>
      </c>
      <c r="F101" s="206" t="s">
        <v>137</v>
      </c>
      <c r="G101" s="193"/>
      <c r="H101" s="193"/>
      <c r="I101" s="196"/>
      <c r="J101" s="207">
        <f>BK101</f>
        <v>0</v>
      </c>
      <c r="K101" s="193"/>
      <c r="L101" s="198"/>
      <c r="M101" s="199"/>
      <c r="N101" s="200"/>
      <c r="O101" s="200"/>
      <c r="P101" s="201">
        <f>SUM(P102:P155)</f>
        <v>0</v>
      </c>
      <c r="Q101" s="200"/>
      <c r="R101" s="201">
        <f>SUM(R102:R155)</f>
        <v>0.024517080000000004</v>
      </c>
      <c r="S101" s="200"/>
      <c r="T101" s="202">
        <f>SUM(T102:T155)</f>
        <v>10.883500000000002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3" t="s">
        <v>86</v>
      </c>
      <c r="AT101" s="204" t="s">
        <v>77</v>
      </c>
      <c r="AU101" s="204" t="s">
        <v>86</v>
      </c>
      <c r="AY101" s="203" t="s">
        <v>136</v>
      </c>
      <c r="BK101" s="205">
        <f>SUM(BK102:BK155)</f>
        <v>0</v>
      </c>
    </row>
    <row r="102" s="2" customFormat="1" ht="37.8" customHeight="1">
      <c r="A102" s="42"/>
      <c r="B102" s="43"/>
      <c r="C102" s="208" t="s">
        <v>86</v>
      </c>
      <c r="D102" s="208" t="s">
        <v>138</v>
      </c>
      <c r="E102" s="209" t="s">
        <v>139</v>
      </c>
      <c r="F102" s="210" t="s">
        <v>140</v>
      </c>
      <c r="G102" s="211" t="s">
        <v>141</v>
      </c>
      <c r="H102" s="212">
        <v>21.800000000000001</v>
      </c>
      <c r="I102" s="213"/>
      <c r="J102" s="214">
        <f>ROUND(I102*H102,2)</f>
        <v>0</v>
      </c>
      <c r="K102" s="210" t="s">
        <v>142</v>
      </c>
      <c r="L102" s="48"/>
      <c r="M102" s="215" t="s">
        <v>32</v>
      </c>
      <c r="N102" s="216" t="s">
        <v>49</v>
      </c>
      <c r="O102" s="88"/>
      <c r="P102" s="217">
        <f>O102*H102</f>
        <v>0</v>
      </c>
      <c r="Q102" s="217">
        <v>0</v>
      </c>
      <c r="R102" s="217">
        <f>Q102*H102</f>
        <v>0</v>
      </c>
      <c r="S102" s="217">
        <v>0.26000000000000001</v>
      </c>
      <c r="T102" s="218">
        <f>S102*H102</f>
        <v>5.6680000000000001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19" t="s">
        <v>143</v>
      </c>
      <c r="AT102" s="219" t="s">
        <v>138</v>
      </c>
      <c r="AU102" s="219" t="s">
        <v>88</v>
      </c>
      <c r="AY102" s="20" t="s">
        <v>136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86</v>
      </c>
      <c r="BK102" s="220">
        <f>ROUND(I102*H102,2)</f>
        <v>0</v>
      </c>
      <c r="BL102" s="20" t="s">
        <v>143</v>
      </c>
      <c r="BM102" s="219" t="s">
        <v>715</v>
      </c>
    </row>
    <row r="103" s="2" customFormat="1">
      <c r="A103" s="42"/>
      <c r="B103" s="43"/>
      <c r="C103" s="44"/>
      <c r="D103" s="221" t="s">
        <v>145</v>
      </c>
      <c r="E103" s="44"/>
      <c r="F103" s="222" t="s">
        <v>146</v>
      </c>
      <c r="G103" s="44"/>
      <c r="H103" s="44"/>
      <c r="I103" s="223"/>
      <c r="J103" s="44"/>
      <c r="K103" s="44"/>
      <c r="L103" s="48"/>
      <c r="M103" s="224"/>
      <c r="N103" s="225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145</v>
      </c>
      <c r="AU103" s="20" t="s">
        <v>88</v>
      </c>
    </row>
    <row r="104" s="13" customFormat="1">
      <c r="A104" s="13"/>
      <c r="B104" s="226"/>
      <c r="C104" s="227"/>
      <c r="D104" s="228" t="s">
        <v>147</v>
      </c>
      <c r="E104" s="229" t="s">
        <v>32</v>
      </c>
      <c r="F104" s="230" t="s">
        <v>716</v>
      </c>
      <c r="G104" s="227"/>
      <c r="H104" s="229" t="s">
        <v>32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147</v>
      </c>
      <c r="AU104" s="236" t="s">
        <v>88</v>
      </c>
      <c r="AV104" s="13" t="s">
        <v>86</v>
      </c>
      <c r="AW104" s="13" t="s">
        <v>39</v>
      </c>
      <c r="AX104" s="13" t="s">
        <v>78</v>
      </c>
      <c r="AY104" s="236" t="s">
        <v>136</v>
      </c>
    </row>
    <row r="105" s="14" customFormat="1">
      <c r="A105" s="14"/>
      <c r="B105" s="237"/>
      <c r="C105" s="238"/>
      <c r="D105" s="228" t="s">
        <v>147</v>
      </c>
      <c r="E105" s="239" t="s">
        <v>32</v>
      </c>
      <c r="F105" s="240" t="s">
        <v>717</v>
      </c>
      <c r="G105" s="238"/>
      <c r="H105" s="241">
        <v>21.800000000000001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147</v>
      </c>
      <c r="AU105" s="247" t="s">
        <v>88</v>
      </c>
      <c r="AV105" s="14" t="s">
        <v>88</v>
      </c>
      <c r="AW105" s="14" t="s">
        <v>39</v>
      </c>
      <c r="AX105" s="14" t="s">
        <v>78</v>
      </c>
      <c r="AY105" s="247" t="s">
        <v>136</v>
      </c>
    </row>
    <row r="106" s="15" customFormat="1">
      <c r="A106" s="15"/>
      <c r="B106" s="248"/>
      <c r="C106" s="249"/>
      <c r="D106" s="228" t="s">
        <v>147</v>
      </c>
      <c r="E106" s="250" t="s">
        <v>32</v>
      </c>
      <c r="F106" s="251" t="s">
        <v>152</v>
      </c>
      <c r="G106" s="249"/>
      <c r="H106" s="252">
        <v>21.800000000000001</v>
      </c>
      <c r="I106" s="253"/>
      <c r="J106" s="249"/>
      <c r="K106" s="249"/>
      <c r="L106" s="254"/>
      <c r="M106" s="255"/>
      <c r="N106" s="256"/>
      <c r="O106" s="256"/>
      <c r="P106" s="256"/>
      <c r="Q106" s="256"/>
      <c r="R106" s="256"/>
      <c r="S106" s="256"/>
      <c r="T106" s="257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8" t="s">
        <v>147</v>
      </c>
      <c r="AU106" s="258" t="s">
        <v>88</v>
      </c>
      <c r="AV106" s="15" t="s">
        <v>143</v>
      </c>
      <c r="AW106" s="15" t="s">
        <v>39</v>
      </c>
      <c r="AX106" s="15" t="s">
        <v>86</v>
      </c>
      <c r="AY106" s="258" t="s">
        <v>136</v>
      </c>
    </row>
    <row r="107" s="2" customFormat="1" ht="37.8" customHeight="1">
      <c r="A107" s="42"/>
      <c r="B107" s="43"/>
      <c r="C107" s="208" t="s">
        <v>88</v>
      </c>
      <c r="D107" s="208" t="s">
        <v>138</v>
      </c>
      <c r="E107" s="209" t="s">
        <v>718</v>
      </c>
      <c r="F107" s="210" t="s">
        <v>719</v>
      </c>
      <c r="G107" s="211" t="s">
        <v>141</v>
      </c>
      <c r="H107" s="212">
        <v>23.18</v>
      </c>
      <c r="I107" s="213"/>
      <c r="J107" s="214">
        <f>ROUND(I107*H107,2)</f>
        <v>0</v>
      </c>
      <c r="K107" s="210" t="s">
        <v>142</v>
      </c>
      <c r="L107" s="48"/>
      <c r="M107" s="215" t="s">
        <v>32</v>
      </c>
      <c r="N107" s="216" t="s">
        <v>49</v>
      </c>
      <c r="O107" s="88"/>
      <c r="P107" s="217">
        <f>O107*H107</f>
        <v>0</v>
      </c>
      <c r="Q107" s="217">
        <v>0</v>
      </c>
      <c r="R107" s="217">
        <f>Q107*H107</f>
        <v>0</v>
      </c>
      <c r="S107" s="217">
        <v>0.22500000000000001</v>
      </c>
      <c r="T107" s="218">
        <f>S107*H107</f>
        <v>5.2155000000000005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19" t="s">
        <v>143</v>
      </c>
      <c r="AT107" s="219" t="s">
        <v>138</v>
      </c>
      <c r="AU107" s="219" t="s">
        <v>88</v>
      </c>
      <c r="AY107" s="20" t="s">
        <v>136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86</v>
      </c>
      <c r="BK107" s="220">
        <f>ROUND(I107*H107,2)</f>
        <v>0</v>
      </c>
      <c r="BL107" s="20" t="s">
        <v>143</v>
      </c>
      <c r="BM107" s="219" t="s">
        <v>720</v>
      </c>
    </row>
    <row r="108" s="2" customFormat="1">
      <c r="A108" s="42"/>
      <c r="B108" s="43"/>
      <c r="C108" s="44"/>
      <c r="D108" s="221" t="s">
        <v>145</v>
      </c>
      <c r="E108" s="44"/>
      <c r="F108" s="222" t="s">
        <v>721</v>
      </c>
      <c r="G108" s="44"/>
      <c r="H108" s="44"/>
      <c r="I108" s="223"/>
      <c r="J108" s="44"/>
      <c r="K108" s="44"/>
      <c r="L108" s="48"/>
      <c r="M108" s="224"/>
      <c r="N108" s="225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145</v>
      </c>
      <c r="AU108" s="20" t="s">
        <v>88</v>
      </c>
    </row>
    <row r="109" s="13" customFormat="1">
      <c r="A109" s="13"/>
      <c r="B109" s="226"/>
      <c r="C109" s="227"/>
      <c r="D109" s="228" t="s">
        <v>147</v>
      </c>
      <c r="E109" s="229" t="s">
        <v>32</v>
      </c>
      <c r="F109" s="230" t="s">
        <v>148</v>
      </c>
      <c r="G109" s="227"/>
      <c r="H109" s="229" t="s">
        <v>32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147</v>
      </c>
      <c r="AU109" s="236" t="s">
        <v>88</v>
      </c>
      <c r="AV109" s="13" t="s">
        <v>86</v>
      </c>
      <c r="AW109" s="13" t="s">
        <v>39</v>
      </c>
      <c r="AX109" s="13" t="s">
        <v>78</v>
      </c>
      <c r="AY109" s="236" t="s">
        <v>136</v>
      </c>
    </row>
    <row r="110" s="14" customFormat="1">
      <c r="A110" s="14"/>
      <c r="B110" s="237"/>
      <c r="C110" s="238"/>
      <c r="D110" s="228" t="s">
        <v>147</v>
      </c>
      <c r="E110" s="239" t="s">
        <v>32</v>
      </c>
      <c r="F110" s="240" t="s">
        <v>722</v>
      </c>
      <c r="G110" s="238"/>
      <c r="H110" s="241">
        <v>23.18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147</v>
      </c>
      <c r="AU110" s="247" t="s">
        <v>88</v>
      </c>
      <c r="AV110" s="14" t="s">
        <v>88</v>
      </c>
      <c r="AW110" s="14" t="s">
        <v>39</v>
      </c>
      <c r="AX110" s="14" t="s">
        <v>86</v>
      </c>
      <c r="AY110" s="247" t="s">
        <v>136</v>
      </c>
    </row>
    <row r="111" s="2" customFormat="1" ht="24.15" customHeight="1">
      <c r="A111" s="42"/>
      <c r="B111" s="43"/>
      <c r="C111" s="208" t="s">
        <v>159</v>
      </c>
      <c r="D111" s="208" t="s">
        <v>138</v>
      </c>
      <c r="E111" s="209" t="s">
        <v>160</v>
      </c>
      <c r="F111" s="210" t="s">
        <v>161</v>
      </c>
      <c r="G111" s="211" t="s">
        <v>162</v>
      </c>
      <c r="H111" s="212">
        <v>33.106000000000002</v>
      </c>
      <c r="I111" s="213"/>
      <c r="J111" s="214">
        <f>ROUND(I111*H111,2)</f>
        <v>0</v>
      </c>
      <c r="K111" s="210" t="s">
        <v>142</v>
      </c>
      <c r="L111" s="48"/>
      <c r="M111" s="215" t="s">
        <v>32</v>
      </c>
      <c r="N111" s="216" t="s">
        <v>49</v>
      </c>
      <c r="O111" s="88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19" t="s">
        <v>143</v>
      </c>
      <c r="AT111" s="219" t="s">
        <v>138</v>
      </c>
      <c r="AU111" s="219" t="s">
        <v>88</v>
      </c>
      <c r="AY111" s="20" t="s">
        <v>136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86</v>
      </c>
      <c r="BK111" s="220">
        <f>ROUND(I111*H111,2)</f>
        <v>0</v>
      </c>
      <c r="BL111" s="20" t="s">
        <v>143</v>
      </c>
      <c r="BM111" s="219" t="s">
        <v>723</v>
      </c>
    </row>
    <row r="112" s="2" customFormat="1">
      <c r="A112" s="42"/>
      <c r="B112" s="43"/>
      <c r="C112" s="44"/>
      <c r="D112" s="221" t="s">
        <v>145</v>
      </c>
      <c r="E112" s="44"/>
      <c r="F112" s="222" t="s">
        <v>164</v>
      </c>
      <c r="G112" s="44"/>
      <c r="H112" s="44"/>
      <c r="I112" s="223"/>
      <c r="J112" s="44"/>
      <c r="K112" s="44"/>
      <c r="L112" s="48"/>
      <c r="M112" s="224"/>
      <c r="N112" s="225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145</v>
      </c>
      <c r="AU112" s="20" t="s">
        <v>88</v>
      </c>
    </row>
    <row r="113" s="13" customFormat="1">
      <c r="A113" s="13"/>
      <c r="B113" s="226"/>
      <c r="C113" s="227"/>
      <c r="D113" s="228" t="s">
        <v>147</v>
      </c>
      <c r="E113" s="229" t="s">
        <v>32</v>
      </c>
      <c r="F113" s="230" t="s">
        <v>724</v>
      </c>
      <c r="G113" s="227"/>
      <c r="H113" s="229" t="s">
        <v>32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147</v>
      </c>
      <c r="AU113" s="236" t="s">
        <v>88</v>
      </c>
      <c r="AV113" s="13" t="s">
        <v>86</v>
      </c>
      <c r="AW113" s="13" t="s">
        <v>39</v>
      </c>
      <c r="AX113" s="13" t="s">
        <v>78</v>
      </c>
      <c r="AY113" s="236" t="s">
        <v>136</v>
      </c>
    </row>
    <row r="114" s="13" customFormat="1">
      <c r="A114" s="13"/>
      <c r="B114" s="226"/>
      <c r="C114" s="227"/>
      <c r="D114" s="228" t="s">
        <v>147</v>
      </c>
      <c r="E114" s="229" t="s">
        <v>32</v>
      </c>
      <c r="F114" s="230" t="s">
        <v>725</v>
      </c>
      <c r="G114" s="227"/>
      <c r="H114" s="229" t="s">
        <v>32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147</v>
      </c>
      <c r="AU114" s="236" t="s">
        <v>88</v>
      </c>
      <c r="AV114" s="13" t="s">
        <v>86</v>
      </c>
      <c r="AW114" s="13" t="s">
        <v>39</v>
      </c>
      <c r="AX114" s="13" t="s">
        <v>78</v>
      </c>
      <c r="AY114" s="236" t="s">
        <v>136</v>
      </c>
    </row>
    <row r="115" s="14" customFormat="1">
      <c r="A115" s="14"/>
      <c r="B115" s="237"/>
      <c r="C115" s="238"/>
      <c r="D115" s="228" t="s">
        <v>147</v>
      </c>
      <c r="E115" s="239" t="s">
        <v>32</v>
      </c>
      <c r="F115" s="240" t="s">
        <v>726</v>
      </c>
      <c r="G115" s="238"/>
      <c r="H115" s="241">
        <v>24.385999999999999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147</v>
      </c>
      <c r="AU115" s="247" t="s">
        <v>88</v>
      </c>
      <c r="AV115" s="14" t="s">
        <v>88</v>
      </c>
      <c r="AW115" s="14" t="s">
        <v>39</v>
      </c>
      <c r="AX115" s="14" t="s">
        <v>78</v>
      </c>
      <c r="AY115" s="247" t="s">
        <v>136</v>
      </c>
    </row>
    <row r="116" s="14" customFormat="1">
      <c r="A116" s="14"/>
      <c r="B116" s="237"/>
      <c r="C116" s="238"/>
      <c r="D116" s="228" t="s">
        <v>147</v>
      </c>
      <c r="E116" s="239" t="s">
        <v>32</v>
      </c>
      <c r="F116" s="240" t="s">
        <v>727</v>
      </c>
      <c r="G116" s="238"/>
      <c r="H116" s="241">
        <v>8.7200000000000006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147</v>
      </c>
      <c r="AU116" s="247" t="s">
        <v>88</v>
      </c>
      <c r="AV116" s="14" t="s">
        <v>88</v>
      </c>
      <c r="AW116" s="14" t="s">
        <v>39</v>
      </c>
      <c r="AX116" s="14" t="s">
        <v>78</v>
      </c>
      <c r="AY116" s="247" t="s">
        <v>136</v>
      </c>
    </row>
    <row r="117" s="15" customFormat="1">
      <c r="A117" s="15"/>
      <c r="B117" s="248"/>
      <c r="C117" s="249"/>
      <c r="D117" s="228" t="s">
        <v>147</v>
      </c>
      <c r="E117" s="250" t="s">
        <v>32</v>
      </c>
      <c r="F117" s="251" t="s">
        <v>152</v>
      </c>
      <c r="G117" s="249"/>
      <c r="H117" s="252">
        <v>33.106000000000002</v>
      </c>
      <c r="I117" s="253"/>
      <c r="J117" s="249"/>
      <c r="K117" s="249"/>
      <c r="L117" s="254"/>
      <c r="M117" s="255"/>
      <c r="N117" s="256"/>
      <c r="O117" s="256"/>
      <c r="P117" s="256"/>
      <c r="Q117" s="256"/>
      <c r="R117" s="256"/>
      <c r="S117" s="256"/>
      <c r="T117" s="257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8" t="s">
        <v>147</v>
      </c>
      <c r="AU117" s="258" t="s">
        <v>88</v>
      </c>
      <c r="AV117" s="15" t="s">
        <v>143</v>
      </c>
      <c r="AW117" s="15" t="s">
        <v>39</v>
      </c>
      <c r="AX117" s="15" t="s">
        <v>86</v>
      </c>
      <c r="AY117" s="258" t="s">
        <v>136</v>
      </c>
    </row>
    <row r="118" s="2" customFormat="1" ht="21.75" customHeight="1">
      <c r="A118" s="42"/>
      <c r="B118" s="43"/>
      <c r="C118" s="208" t="s">
        <v>143</v>
      </c>
      <c r="D118" s="208" t="s">
        <v>138</v>
      </c>
      <c r="E118" s="209" t="s">
        <v>173</v>
      </c>
      <c r="F118" s="210" t="s">
        <v>174</v>
      </c>
      <c r="G118" s="211" t="s">
        <v>141</v>
      </c>
      <c r="H118" s="212">
        <v>29.187000000000001</v>
      </c>
      <c r="I118" s="213"/>
      <c r="J118" s="214">
        <f>ROUND(I118*H118,2)</f>
        <v>0</v>
      </c>
      <c r="K118" s="210" t="s">
        <v>142</v>
      </c>
      <c r="L118" s="48"/>
      <c r="M118" s="215" t="s">
        <v>32</v>
      </c>
      <c r="N118" s="216" t="s">
        <v>49</v>
      </c>
      <c r="O118" s="88"/>
      <c r="P118" s="217">
        <f>O118*H118</f>
        <v>0</v>
      </c>
      <c r="Q118" s="217">
        <v>0.00084000000000000003</v>
      </c>
      <c r="R118" s="217">
        <f>Q118*H118</f>
        <v>0.024517080000000004</v>
      </c>
      <c r="S118" s="217">
        <v>0</v>
      </c>
      <c r="T118" s="218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19" t="s">
        <v>143</v>
      </c>
      <c r="AT118" s="219" t="s">
        <v>138</v>
      </c>
      <c r="AU118" s="219" t="s">
        <v>88</v>
      </c>
      <c r="AY118" s="20" t="s">
        <v>136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86</v>
      </c>
      <c r="BK118" s="220">
        <f>ROUND(I118*H118,2)</f>
        <v>0</v>
      </c>
      <c r="BL118" s="20" t="s">
        <v>143</v>
      </c>
      <c r="BM118" s="219" t="s">
        <v>728</v>
      </c>
    </row>
    <row r="119" s="2" customFormat="1">
      <c r="A119" s="42"/>
      <c r="B119" s="43"/>
      <c r="C119" s="44"/>
      <c r="D119" s="221" t="s">
        <v>145</v>
      </c>
      <c r="E119" s="44"/>
      <c r="F119" s="222" t="s">
        <v>176</v>
      </c>
      <c r="G119" s="44"/>
      <c r="H119" s="44"/>
      <c r="I119" s="223"/>
      <c r="J119" s="44"/>
      <c r="K119" s="44"/>
      <c r="L119" s="48"/>
      <c r="M119" s="224"/>
      <c r="N119" s="225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145</v>
      </c>
      <c r="AU119" s="20" t="s">
        <v>88</v>
      </c>
    </row>
    <row r="120" s="13" customFormat="1">
      <c r="A120" s="13"/>
      <c r="B120" s="226"/>
      <c r="C120" s="227"/>
      <c r="D120" s="228" t="s">
        <v>147</v>
      </c>
      <c r="E120" s="229" t="s">
        <v>32</v>
      </c>
      <c r="F120" s="230" t="s">
        <v>729</v>
      </c>
      <c r="G120" s="227"/>
      <c r="H120" s="229" t="s">
        <v>32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147</v>
      </c>
      <c r="AU120" s="236" t="s">
        <v>88</v>
      </c>
      <c r="AV120" s="13" t="s">
        <v>86</v>
      </c>
      <c r="AW120" s="13" t="s">
        <v>39</v>
      </c>
      <c r="AX120" s="13" t="s">
        <v>78</v>
      </c>
      <c r="AY120" s="236" t="s">
        <v>136</v>
      </c>
    </row>
    <row r="121" s="14" customFormat="1">
      <c r="A121" s="14"/>
      <c r="B121" s="237"/>
      <c r="C121" s="238"/>
      <c r="D121" s="228" t="s">
        <v>147</v>
      </c>
      <c r="E121" s="239" t="s">
        <v>32</v>
      </c>
      <c r="F121" s="240" t="s">
        <v>730</v>
      </c>
      <c r="G121" s="238"/>
      <c r="H121" s="241">
        <v>29.187000000000001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147</v>
      </c>
      <c r="AU121" s="247" t="s">
        <v>88</v>
      </c>
      <c r="AV121" s="14" t="s">
        <v>88</v>
      </c>
      <c r="AW121" s="14" t="s">
        <v>39</v>
      </c>
      <c r="AX121" s="14" t="s">
        <v>86</v>
      </c>
      <c r="AY121" s="247" t="s">
        <v>136</v>
      </c>
    </row>
    <row r="122" s="2" customFormat="1" ht="24.15" customHeight="1">
      <c r="A122" s="42"/>
      <c r="B122" s="43"/>
      <c r="C122" s="208" t="s">
        <v>181</v>
      </c>
      <c r="D122" s="208" t="s">
        <v>138</v>
      </c>
      <c r="E122" s="209" t="s">
        <v>182</v>
      </c>
      <c r="F122" s="210" t="s">
        <v>183</v>
      </c>
      <c r="G122" s="211" t="s">
        <v>141</v>
      </c>
      <c r="H122" s="212">
        <v>29.187000000000001</v>
      </c>
      <c r="I122" s="213"/>
      <c r="J122" s="214">
        <f>ROUND(I122*H122,2)</f>
        <v>0</v>
      </c>
      <c r="K122" s="210" t="s">
        <v>142</v>
      </c>
      <c r="L122" s="48"/>
      <c r="M122" s="215" t="s">
        <v>32</v>
      </c>
      <c r="N122" s="216" t="s">
        <v>49</v>
      </c>
      <c r="O122" s="88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143</v>
      </c>
      <c r="AT122" s="219" t="s">
        <v>138</v>
      </c>
      <c r="AU122" s="219" t="s">
        <v>88</v>
      </c>
      <c r="AY122" s="20" t="s">
        <v>136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86</v>
      </c>
      <c r="BK122" s="220">
        <f>ROUND(I122*H122,2)</f>
        <v>0</v>
      </c>
      <c r="BL122" s="20" t="s">
        <v>143</v>
      </c>
      <c r="BM122" s="219" t="s">
        <v>731</v>
      </c>
    </row>
    <row r="123" s="2" customFormat="1">
      <c r="A123" s="42"/>
      <c r="B123" s="43"/>
      <c r="C123" s="44"/>
      <c r="D123" s="221" t="s">
        <v>145</v>
      </c>
      <c r="E123" s="44"/>
      <c r="F123" s="222" t="s">
        <v>185</v>
      </c>
      <c r="G123" s="44"/>
      <c r="H123" s="44"/>
      <c r="I123" s="223"/>
      <c r="J123" s="44"/>
      <c r="K123" s="44"/>
      <c r="L123" s="48"/>
      <c r="M123" s="224"/>
      <c r="N123" s="225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145</v>
      </c>
      <c r="AU123" s="20" t="s">
        <v>88</v>
      </c>
    </row>
    <row r="124" s="2" customFormat="1" ht="33" customHeight="1">
      <c r="A124" s="42"/>
      <c r="B124" s="43"/>
      <c r="C124" s="208" t="s">
        <v>186</v>
      </c>
      <c r="D124" s="208" t="s">
        <v>138</v>
      </c>
      <c r="E124" s="209" t="s">
        <v>187</v>
      </c>
      <c r="F124" s="210" t="s">
        <v>188</v>
      </c>
      <c r="G124" s="211" t="s">
        <v>162</v>
      </c>
      <c r="H124" s="212">
        <v>49.804000000000002</v>
      </c>
      <c r="I124" s="213"/>
      <c r="J124" s="214">
        <f>ROUND(I124*H124,2)</f>
        <v>0</v>
      </c>
      <c r="K124" s="210" t="s">
        <v>142</v>
      </c>
      <c r="L124" s="48"/>
      <c r="M124" s="215" t="s">
        <v>32</v>
      </c>
      <c r="N124" s="216" t="s">
        <v>49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19" t="s">
        <v>143</v>
      </c>
      <c r="AT124" s="219" t="s">
        <v>138</v>
      </c>
      <c r="AU124" s="219" t="s">
        <v>88</v>
      </c>
      <c r="AY124" s="20" t="s">
        <v>136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86</v>
      </c>
      <c r="BK124" s="220">
        <f>ROUND(I124*H124,2)</f>
        <v>0</v>
      </c>
      <c r="BL124" s="20" t="s">
        <v>143</v>
      </c>
      <c r="BM124" s="219" t="s">
        <v>732</v>
      </c>
    </row>
    <row r="125" s="2" customFormat="1">
      <c r="A125" s="42"/>
      <c r="B125" s="43"/>
      <c r="C125" s="44"/>
      <c r="D125" s="221" t="s">
        <v>145</v>
      </c>
      <c r="E125" s="44"/>
      <c r="F125" s="222" t="s">
        <v>190</v>
      </c>
      <c r="G125" s="44"/>
      <c r="H125" s="44"/>
      <c r="I125" s="223"/>
      <c r="J125" s="44"/>
      <c r="K125" s="44"/>
      <c r="L125" s="48"/>
      <c r="M125" s="224"/>
      <c r="N125" s="225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145</v>
      </c>
      <c r="AU125" s="20" t="s">
        <v>88</v>
      </c>
    </row>
    <row r="126" s="13" customFormat="1">
      <c r="A126" s="13"/>
      <c r="B126" s="226"/>
      <c r="C126" s="227"/>
      <c r="D126" s="228" t="s">
        <v>147</v>
      </c>
      <c r="E126" s="229" t="s">
        <v>32</v>
      </c>
      <c r="F126" s="230" t="s">
        <v>193</v>
      </c>
      <c r="G126" s="227"/>
      <c r="H126" s="229" t="s">
        <v>32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147</v>
      </c>
      <c r="AU126" s="236" t="s">
        <v>88</v>
      </c>
      <c r="AV126" s="13" t="s">
        <v>86</v>
      </c>
      <c r="AW126" s="13" t="s">
        <v>39</v>
      </c>
      <c r="AX126" s="13" t="s">
        <v>78</v>
      </c>
      <c r="AY126" s="236" t="s">
        <v>136</v>
      </c>
    </row>
    <row r="127" s="14" customFormat="1">
      <c r="A127" s="14"/>
      <c r="B127" s="237"/>
      <c r="C127" s="238"/>
      <c r="D127" s="228" t="s">
        <v>147</v>
      </c>
      <c r="E127" s="239" t="s">
        <v>32</v>
      </c>
      <c r="F127" s="240" t="s">
        <v>733</v>
      </c>
      <c r="G127" s="238"/>
      <c r="H127" s="241">
        <v>49.804000000000002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147</v>
      </c>
      <c r="AU127" s="247" t="s">
        <v>88</v>
      </c>
      <c r="AV127" s="14" t="s">
        <v>88</v>
      </c>
      <c r="AW127" s="14" t="s">
        <v>39</v>
      </c>
      <c r="AX127" s="14" t="s">
        <v>78</v>
      </c>
      <c r="AY127" s="247" t="s">
        <v>136</v>
      </c>
    </row>
    <row r="128" s="15" customFormat="1">
      <c r="A128" s="15"/>
      <c r="B128" s="248"/>
      <c r="C128" s="249"/>
      <c r="D128" s="228" t="s">
        <v>147</v>
      </c>
      <c r="E128" s="250" t="s">
        <v>32</v>
      </c>
      <c r="F128" s="251" t="s">
        <v>152</v>
      </c>
      <c r="G128" s="249"/>
      <c r="H128" s="252">
        <v>49.804000000000002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8" t="s">
        <v>147</v>
      </c>
      <c r="AU128" s="258" t="s">
        <v>88</v>
      </c>
      <c r="AV128" s="15" t="s">
        <v>143</v>
      </c>
      <c r="AW128" s="15" t="s">
        <v>39</v>
      </c>
      <c r="AX128" s="15" t="s">
        <v>86</v>
      </c>
      <c r="AY128" s="258" t="s">
        <v>136</v>
      </c>
    </row>
    <row r="129" s="2" customFormat="1" ht="33" customHeight="1">
      <c r="A129" s="42"/>
      <c r="B129" s="43"/>
      <c r="C129" s="208" t="s">
        <v>195</v>
      </c>
      <c r="D129" s="208" t="s">
        <v>138</v>
      </c>
      <c r="E129" s="209" t="s">
        <v>196</v>
      </c>
      <c r="F129" s="210" t="s">
        <v>197</v>
      </c>
      <c r="G129" s="211" t="s">
        <v>162</v>
      </c>
      <c r="H129" s="212">
        <v>49.804000000000002</v>
      </c>
      <c r="I129" s="213"/>
      <c r="J129" s="214">
        <f>ROUND(I129*H129,2)</f>
        <v>0</v>
      </c>
      <c r="K129" s="210" t="s">
        <v>142</v>
      </c>
      <c r="L129" s="48"/>
      <c r="M129" s="215" t="s">
        <v>32</v>
      </c>
      <c r="N129" s="216" t="s">
        <v>49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19" t="s">
        <v>143</v>
      </c>
      <c r="AT129" s="219" t="s">
        <v>138</v>
      </c>
      <c r="AU129" s="219" t="s">
        <v>88</v>
      </c>
      <c r="AY129" s="20" t="s">
        <v>136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86</v>
      </c>
      <c r="BK129" s="220">
        <f>ROUND(I129*H129,2)</f>
        <v>0</v>
      </c>
      <c r="BL129" s="20" t="s">
        <v>143</v>
      </c>
      <c r="BM129" s="219" t="s">
        <v>734</v>
      </c>
    </row>
    <row r="130" s="2" customFormat="1">
      <c r="A130" s="42"/>
      <c r="B130" s="43"/>
      <c r="C130" s="44"/>
      <c r="D130" s="221" t="s">
        <v>145</v>
      </c>
      <c r="E130" s="44"/>
      <c r="F130" s="222" t="s">
        <v>199</v>
      </c>
      <c r="G130" s="44"/>
      <c r="H130" s="44"/>
      <c r="I130" s="223"/>
      <c r="J130" s="44"/>
      <c r="K130" s="44"/>
      <c r="L130" s="48"/>
      <c r="M130" s="224"/>
      <c r="N130" s="225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145</v>
      </c>
      <c r="AU130" s="20" t="s">
        <v>88</v>
      </c>
    </row>
    <row r="131" s="13" customFormat="1">
      <c r="A131" s="13"/>
      <c r="B131" s="226"/>
      <c r="C131" s="227"/>
      <c r="D131" s="228" t="s">
        <v>147</v>
      </c>
      <c r="E131" s="229" t="s">
        <v>32</v>
      </c>
      <c r="F131" s="230" t="s">
        <v>735</v>
      </c>
      <c r="G131" s="227"/>
      <c r="H131" s="229" t="s">
        <v>32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147</v>
      </c>
      <c r="AU131" s="236" t="s">
        <v>88</v>
      </c>
      <c r="AV131" s="13" t="s">
        <v>86</v>
      </c>
      <c r="AW131" s="13" t="s">
        <v>39</v>
      </c>
      <c r="AX131" s="13" t="s">
        <v>78</v>
      </c>
      <c r="AY131" s="236" t="s">
        <v>136</v>
      </c>
    </row>
    <row r="132" s="14" customFormat="1">
      <c r="A132" s="14"/>
      <c r="B132" s="237"/>
      <c r="C132" s="238"/>
      <c r="D132" s="228" t="s">
        <v>147</v>
      </c>
      <c r="E132" s="239" t="s">
        <v>32</v>
      </c>
      <c r="F132" s="240" t="s">
        <v>733</v>
      </c>
      <c r="G132" s="238"/>
      <c r="H132" s="241">
        <v>49.804000000000002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147</v>
      </c>
      <c r="AU132" s="247" t="s">
        <v>88</v>
      </c>
      <c r="AV132" s="14" t="s">
        <v>88</v>
      </c>
      <c r="AW132" s="14" t="s">
        <v>39</v>
      </c>
      <c r="AX132" s="14" t="s">
        <v>78</v>
      </c>
      <c r="AY132" s="247" t="s">
        <v>136</v>
      </c>
    </row>
    <row r="133" s="15" customFormat="1">
      <c r="A133" s="15"/>
      <c r="B133" s="248"/>
      <c r="C133" s="249"/>
      <c r="D133" s="228" t="s">
        <v>147</v>
      </c>
      <c r="E133" s="250" t="s">
        <v>32</v>
      </c>
      <c r="F133" s="251" t="s">
        <v>152</v>
      </c>
      <c r="G133" s="249"/>
      <c r="H133" s="252">
        <v>49.804000000000002</v>
      </c>
      <c r="I133" s="253"/>
      <c r="J133" s="249"/>
      <c r="K133" s="249"/>
      <c r="L133" s="254"/>
      <c r="M133" s="255"/>
      <c r="N133" s="256"/>
      <c r="O133" s="256"/>
      <c r="P133" s="256"/>
      <c r="Q133" s="256"/>
      <c r="R133" s="256"/>
      <c r="S133" s="256"/>
      <c r="T133" s="25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8" t="s">
        <v>147</v>
      </c>
      <c r="AU133" s="258" t="s">
        <v>88</v>
      </c>
      <c r="AV133" s="15" t="s">
        <v>143</v>
      </c>
      <c r="AW133" s="15" t="s">
        <v>39</v>
      </c>
      <c r="AX133" s="15" t="s">
        <v>86</v>
      </c>
      <c r="AY133" s="258" t="s">
        <v>136</v>
      </c>
    </row>
    <row r="134" s="2" customFormat="1" ht="37.8" customHeight="1">
      <c r="A134" s="42"/>
      <c r="B134" s="43"/>
      <c r="C134" s="208" t="s">
        <v>201</v>
      </c>
      <c r="D134" s="208" t="s">
        <v>138</v>
      </c>
      <c r="E134" s="209" t="s">
        <v>202</v>
      </c>
      <c r="F134" s="210" t="s">
        <v>203</v>
      </c>
      <c r="G134" s="211" t="s">
        <v>162</v>
      </c>
      <c r="H134" s="212">
        <v>8.2040000000000006</v>
      </c>
      <c r="I134" s="213"/>
      <c r="J134" s="214">
        <f>ROUND(I134*H134,2)</f>
        <v>0</v>
      </c>
      <c r="K134" s="210" t="s">
        <v>142</v>
      </c>
      <c r="L134" s="48"/>
      <c r="M134" s="215" t="s">
        <v>32</v>
      </c>
      <c r="N134" s="216" t="s">
        <v>49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19" t="s">
        <v>143</v>
      </c>
      <c r="AT134" s="219" t="s">
        <v>138</v>
      </c>
      <c r="AU134" s="219" t="s">
        <v>88</v>
      </c>
      <c r="AY134" s="20" t="s">
        <v>136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86</v>
      </c>
      <c r="BK134" s="220">
        <f>ROUND(I134*H134,2)</f>
        <v>0</v>
      </c>
      <c r="BL134" s="20" t="s">
        <v>143</v>
      </c>
      <c r="BM134" s="219" t="s">
        <v>736</v>
      </c>
    </row>
    <row r="135" s="2" customFormat="1">
      <c r="A135" s="42"/>
      <c r="B135" s="43"/>
      <c r="C135" s="44"/>
      <c r="D135" s="221" t="s">
        <v>145</v>
      </c>
      <c r="E135" s="44"/>
      <c r="F135" s="222" t="s">
        <v>205</v>
      </c>
      <c r="G135" s="44"/>
      <c r="H135" s="44"/>
      <c r="I135" s="223"/>
      <c r="J135" s="44"/>
      <c r="K135" s="44"/>
      <c r="L135" s="48"/>
      <c r="M135" s="224"/>
      <c r="N135" s="225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145</v>
      </c>
      <c r="AU135" s="20" t="s">
        <v>88</v>
      </c>
    </row>
    <row r="136" s="13" customFormat="1">
      <c r="A136" s="13"/>
      <c r="B136" s="226"/>
      <c r="C136" s="227"/>
      <c r="D136" s="228" t="s">
        <v>147</v>
      </c>
      <c r="E136" s="229" t="s">
        <v>32</v>
      </c>
      <c r="F136" s="230" t="s">
        <v>206</v>
      </c>
      <c r="G136" s="227"/>
      <c r="H136" s="229" t="s">
        <v>32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147</v>
      </c>
      <c r="AU136" s="236" t="s">
        <v>88</v>
      </c>
      <c r="AV136" s="13" t="s">
        <v>86</v>
      </c>
      <c r="AW136" s="13" t="s">
        <v>39</v>
      </c>
      <c r="AX136" s="13" t="s">
        <v>78</v>
      </c>
      <c r="AY136" s="236" t="s">
        <v>136</v>
      </c>
    </row>
    <row r="137" s="13" customFormat="1">
      <c r="A137" s="13"/>
      <c r="B137" s="226"/>
      <c r="C137" s="227"/>
      <c r="D137" s="228" t="s">
        <v>147</v>
      </c>
      <c r="E137" s="229" t="s">
        <v>32</v>
      </c>
      <c r="F137" s="230" t="s">
        <v>207</v>
      </c>
      <c r="G137" s="227"/>
      <c r="H137" s="229" t="s">
        <v>32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147</v>
      </c>
      <c r="AU137" s="236" t="s">
        <v>88</v>
      </c>
      <c r="AV137" s="13" t="s">
        <v>86</v>
      </c>
      <c r="AW137" s="13" t="s">
        <v>39</v>
      </c>
      <c r="AX137" s="13" t="s">
        <v>78</v>
      </c>
      <c r="AY137" s="236" t="s">
        <v>136</v>
      </c>
    </row>
    <row r="138" s="14" customFormat="1">
      <c r="A138" s="14"/>
      <c r="B138" s="237"/>
      <c r="C138" s="238"/>
      <c r="D138" s="228" t="s">
        <v>147</v>
      </c>
      <c r="E138" s="239" t="s">
        <v>32</v>
      </c>
      <c r="F138" s="240" t="s">
        <v>737</v>
      </c>
      <c r="G138" s="238"/>
      <c r="H138" s="241">
        <v>6.7539999999999996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147</v>
      </c>
      <c r="AU138" s="247" t="s">
        <v>88</v>
      </c>
      <c r="AV138" s="14" t="s">
        <v>88</v>
      </c>
      <c r="AW138" s="14" t="s">
        <v>39</v>
      </c>
      <c r="AX138" s="14" t="s">
        <v>78</v>
      </c>
      <c r="AY138" s="247" t="s">
        <v>136</v>
      </c>
    </row>
    <row r="139" s="13" customFormat="1">
      <c r="A139" s="13"/>
      <c r="B139" s="226"/>
      <c r="C139" s="227"/>
      <c r="D139" s="228" t="s">
        <v>147</v>
      </c>
      <c r="E139" s="229" t="s">
        <v>32</v>
      </c>
      <c r="F139" s="230" t="s">
        <v>211</v>
      </c>
      <c r="G139" s="227"/>
      <c r="H139" s="229" t="s">
        <v>32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147</v>
      </c>
      <c r="AU139" s="236" t="s">
        <v>88</v>
      </c>
      <c r="AV139" s="13" t="s">
        <v>86</v>
      </c>
      <c r="AW139" s="13" t="s">
        <v>39</v>
      </c>
      <c r="AX139" s="13" t="s">
        <v>78</v>
      </c>
      <c r="AY139" s="236" t="s">
        <v>136</v>
      </c>
    </row>
    <row r="140" s="14" customFormat="1">
      <c r="A140" s="14"/>
      <c r="B140" s="237"/>
      <c r="C140" s="238"/>
      <c r="D140" s="228" t="s">
        <v>147</v>
      </c>
      <c r="E140" s="239" t="s">
        <v>32</v>
      </c>
      <c r="F140" s="240" t="s">
        <v>738</v>
      </c>
      <c r="G140" s="238"/>
      <c r="H140" s="241">
        <v>1.45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147</v>
      </c>
      <c r="AU140" s="247" t="s">
        <v>88</v>
      </c>
      <c r="AV140" s="14" t="s">
        <v>88</v>
      </c>
      <c r="AW140" s="14" t="s">
        <v>39</v>
      </c>
      <c r="AX140" s="14" t="s">
        <v>78</v>
      </c>
      <c r="AY140" s="247" t="s">
        <v>136</v>
      </c>
    </row>
    <row r="141" s="15" customFormat="1">
      <c r="A141" s="15"/>
      <c r="B141" s="248"/>
      <c r="C141" s="249"/>
      <c r="D141" s="228" t="s">
        <v>147</v>
      </c>
      <c r="E141" s="250" t="s">
        <v>32</v>
      </c>
      <c r="F141" s="251" t="s">
        <v>152</v>
      </c>
      <c r="G141" s="249"/>
      <c r="H141" s="252">
        <v>8.2039999999999988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147</v>
      </c>
      <c r="AU141" s="258" t="s">
        <v>88</v>
      </c>
      <c r="AV141" s="15" t="s">
        <v>143</v>
      </c>
      <c r="AW141" s="15" t="s">
        <v>39</v>
      </c>
      <c r="AX141" s="15" t="s">
        <v>86</v>
      </c>
      <c r="AY141" s="258" t="s">
        <v>136</v>
      </c>
    </row>
    <row r="142" s="2" customFormat="1" ht="24.15" customHeight="1">
      <c r="A142" s="42"/>
      <c r="B142" s="43"/>
      <c r="C142" s="208" t="s">
        <v>213</v>
      </c>
      <c r="D142" s="208" t="s">
        <v>138</v>
      </c>
      <c r="E142" s="209" t="s">
        <v>214</v>
      </c>
      <c r="F142" s="210" t="s">
        <v>215</v>
      </c>
      <c r="G142" s="211" t="s">
        <v>162</v>
      </c>
      <c r="H142" s="212">
        <v>24.902000000000001</v>
      </c>
      <c r="I142" s="213"/>
      <c r="J142" s="214">
        <f>ROUND(I142*H142,2)</f>
        <v>0</v>
      </c>
      <c r="K142" s="210" t="s">
        <v>142</v>
      </c>
      <c r="L142" s="48"/>
      <c r="M142" s="215" t="s">
        <v>32</v>
      </c>
      <c r="N142" s="216" t="s">
        <v>49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143</v>
      </c>
      <c r="AT142" s="219" t="s">
        <v>138</v>
      </c>
      <c r="AU142" s="219" t="s">
        <v>88</v>
      </c>
      <c r="AY142" s="20" t="s">
        <v>136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86</v>
      </c>
      <c r="BK142" s="220">
        <f>ROUND(I142*H142,2)</f>
        <v>0</v>
      </c>
      <c r="BL142" s="20" t="s">
        <v>143</v>
      </c>
      <c r="BM142" s="219" t="s">
        <v>739</v>
      </c>
    </row>
    <row r="143" s="2" customFormat="1">
      <c r="A143" s="42"/>
      <c r="B143" s="43"/>
      <c r="C143" s="44"/>
      <c r="D143" s="221" t="s">
        <v>145</v>
      </c>
      <c r="E143" s="44"/>
      <c r="F143" s="222" t="s">
        <v>217</v>
      </c>
      <c r="G143" s="44"/>
      <c r="H143" s="44"/>
      <c r="I143" s="223"/>
      <c r="J143" s="44"/>
      <c r="K143" s="44"/>
      <c r="L143" s="48"/>
      <c r="M143" s="224"/>
      <c r="N143" s="225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0" t="s">
        <v>145</v>
      </c>
      <c r="AU143" s="20" t="s">
        <v>88</v>
      </c>
    </row>
    <row r="144" s="13" customFormat="1">
      <c r="A144" s="13"/>
      <c r="B144" s="226"/>
      <c r="C144" s="227"/>
      <c r="D144" s="228" t="s">
        <v>147</v>
      </c>
      <c r="E144" s="229" t="s">
        <v>32</v>
      </c>
      <c r="F144" s="230" t="s">
        <v>220</v>
      </c>
      <c r="G144" s="227"/>
      <c r="H144" s="229" t="s">
        <v>32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147</v>
      </c>
      <c r="AU144" s="236" t="s">
        <v>88</v>
      </c>
      <c r="AV144" s="13" t="s">
        <v>86</v>
      </c>
      <c r="AW144" s="13" t="s">
        <v>39</v>
      </c>
      <c r="AX144" s="13" t="s">
        <v>78</v>
      </c>
      <c r="AY144" s="236" t="s">
        <v>136</v>
      </c>
    </row>
    <row r="145" s="14" customFormat="1">
      <c r="A145" s="14"/>
      <c r="B145" s="237"/>
      <c r="C145" s="238"/>
      <c r="D145" s="228" t="s">
        <v>147</v>
      </c>
      <c r="E145" s="239" t="s">
        <v>32</v>
      </c>
      <c r="F145" s="240" t="s">
        <v>740</v>
      </c>
      <c r="G145" s="238"/>
      <c r="H145" s="241">
        <v>24.902000000000001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147</v>
      </c>
      <c r="AU145" s="247" t="s">
        <v>88</v>
      </c>
      <c r="AV145" s="14" t="s">
        <v>88</v>
      </c>
      <c r="AW145" s="14" t="s">
        <v>39</v>
      </c>
      <c r="AX145" s="14" t="s">
        <v>86</v>
      </c>
      <c r="AY145" s="247" t="s">
        <v>136</v>
      </c>
    </row>
    <row r="146" s="2" customFormat="1" ht="24.15" customHeight="1">
      <c r="A146" s="42"/>
      <c r="B146" s="43"/>
      <c r="C146" s="208" t="s">
        <v>222</v>
      </c>
      <c r="D146" s="208" t="s">
        <v>138</v>
      </c>
      <c r="E146" s="209" t="s">
        <v>223</v>
      </c>
      <c r="F146" s="210" t="s">
        <v>224</v>
      </c>
      <c r="G146" s="211" t="s">
        <v>225</v>
      </c>
      <c r="H146" s="212">
        <v>16.408000000000001</v>
      </c>
      <c r="I146" s="213"/>
      <c r="J146" s="214">
        <f>ROUND(I146*H146,2)</f>
        <v>0</v>
      </c>
      <c r="K146" s="210" t="s">
        <v>142</v>
      </c>
      <c r="L146" s="48"/>
      <c r="M146" s="215" t="s">
        <v>32</v>
      </c>
      <c r="N146" s="216" t="s">
        <v>49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143</v>
      </c>
      <c r="AT146" s="219" t="s">
        <v>138</v>
      </c>
      <c r="AU146" s="219" t="s">
        <v>88</v>
      </c>
      <c r="AY146" s="20" t="s">
        <v>136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86</v>
      </c>
      <c r="BK146" s="220">
        <f>ROUND(I146*H146,2)</f>
        <v>0</v>
      </c>
      <c r="BL146" s="20" t="s">
        <v>143</v>
      </c>
      <c r="BM146" s="219" t="s">
        <v>741</v>
      </c>
    </row>
    <row r="147" s="2" customFormat="1">
      <c r="A147" s="42"/>
      <c r="B147" s="43"/>
      <c r="C147" s="44"/>
      <c r="D147" s="221" t="s">
        <v>145</v>
      </c>
      <c r="E147" s="44"/>
      <c r="F147" s="222" t="s">
        <v>227</v>
      </c>
      <c r="G147" s="44"/>
      <c r="H147" s="44"/>
      <c r="I147" s="223"/>
      <c r="J147" s="44"/>
      <c r="K147" s="44"/>
      <c r="L147" s="48"/>
      <c r="M147" s="224"/>
      <c r="N147" s="225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145</v>
      </c>
      <c r="AU147" s="20" t="s">
        <v>88</v>
      </c>
    </row>
    <row r="148" s="14" customFormat="1">
      <c r="A148" s="14"/>
      <c r="B148" s="237"/>
      <c r="C148" s="238"/>
      <c r="D148" s="228" t="s">
        <v>147</v>
      </c>
      <c r="E148" s="239" t="s">
        <v>32</v>
      </c>
      <c r="F148" s="240" t="s">
        <v>742</v>
      </c>
      <c r="G148" s="238"/>
      <c r="H148" s="241">
        <v>16.408000000000001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147</v>
      </c>
      <c r="AU148" s="247" t="s">
        <v>88</v>
      </c>
      <c r="AV148" s="14" t="s">
        <v>88</v>
      </c>
      <c r="AW148" s="14" t="s">
        <v>39</v>
      </c>
      <c r="AX148" s="14" t="s">
        <v>86</v>
      </c>
      <c r="AY148" s="247" t="s">
        <v>136</v>
      </c>
    </row>
    <row r="149" s="2" customFormat="1" ht="24.15" customHeight="1">
      <c r="A149" s="42"/>
      <c r="B149" s="43"/>
      <c r="C149" s="208" t="s">
        <v>232</v>
      </c>
      <c r="D149" s="208" t="s">
        <v>138</v>
      </c>
      <c r="E149" s="209" t="s">
        <v>233</v>
      </c>
      <c r="F149" s="210" t="s">
        <v>234</v>
      </c>
      <c r="G149" s="211" t="s">
        <v>162</v>
      </c>
      <c r="H149" s="212">
        <v>24.902000000000001</v>
      </c>
      <c r="I149" s="213"/>
      <c r="J149" s="214">
        <f>ROUND(I149*H149,2)</f>
        <v>0</v>
      </c>
      <c r="K149" s="210" t="s">
        <v>142</v>
      </c>
      <c r="L149" s="48"/>
      <c r="M149" s="215" t="s">
        <v>32</v>
      </c>
      <c r="N149" s="216" t="s">
        <v>49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19" t="s">
        <v>143</v>
      </c>
      <c r="AT149" s="219" t="s">
        <v>138</v>
      </c>
      <c r="AU149" s="219" t="s">
        <v>88</v>
      </c>
      <c r="AY149" s="20" t="s">
        <v>136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86</v>
      </c>
      <c r="BK149" s="220">
        <f>ROUND(I149*H149,2)</f>
        <v>0</v>
      </c>
      <c r="BL149" s="20" t="s">
        <v>143</v>
      </c>
      <c r="BM149" s="219" t="s">
        <v>743</v>
      </c>
    </row>
    <row r="150" s="2" customFormat="1">
      <c r="A150" s="42"/>
      <c r="B150" s="43"/>
      <c r="C150" s="44"/>
      <c r="D150" s="221" t="s">
        <v>145</v>
      </c>
      <c r="E150" s="44"/>
      <c r="F150" s="222" t="s">
        <v>236</v>
      </c>
      <c r="G150" s="44"/>
      <c r="H150" s="44"/>
      <c r="I150" s="223"/>
      <c r="J150" s="44"/>
      <c r="K150" s="44"/>
      <c r="L150" s="48"/>
      <c r="M150" s="224"/>
      <c r="N150" s="225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145</v>
      </c>
      <c r="AU150" s="20" t="s">
        <v>88</v>
      </c>
    </row>
    <row r="151" s="13" customFormat="1">
      <c r="A151" s="13"/>
      <c r="B151" s="226"/>
      <c r="C151" s="227"/>
      <c r="D151" s="228" t="s">
        <v>147</v>
      </c>
      <c r="E151" s="229" t="s">
        <v>32</v>
      </c>
      <c r="F151" s="230" t="s">
        <v>228</v>
      </c>
      <c r="G151" s="227"/>
      <c r="H151" s="229" t="s">
        <v>32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147</v>
      </c>
      <c r="AU151" s="236" t="s">
        <v>88</v>
      </c>
      <c r="AV151" s="13" t="s">
        <v>86</v>
      </c>
      <c r="AW151" s="13" t="s">
        <v>39</v>
      </c>
      <c r="AX151" s="13" t="s">
        <v>78</v>
      </c>
      <c r="AY151" s="236" t="s">
        <v>136</v>
      </c>
    </row>
    <row r="152" s="14" customFormat="1">
      <c r="A152" s="14"/>
      <c r="B152" s="237"/>
      <c r="C152" s="238"/>
      <c r="D152" s="228" t="s">
        <v>147</v>
      </c>
      <c r="E152" s="239" t="s">
        <v>32</v>
      </c>
      <c r="F152" s="240" t="s">
        <v>744</v>
      </c>
      <c r="G152" s="238"/>
      <c r="H152" s="241">
        <v>33.106000000000002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147</v>
      </c>
      <c r="AU152" s="247" t="s">
        <v>88</v>
      </c>
      <c r="AV152" s="14" t="s">
        <v>88</v>
      </c>
      <c r="AW152" s="14" t="s">
        <v>39</v>
      </c>
      <c r="AX152" s="14" t="s">
        <v>78</v>
      </c>
      <c r="AY152" s="247" t="s">
        <v>136</v>
      </c>
    </row>
    <row r="153" s="13" customFormat="1">
      <c r="A153" s="13"/>
      <c r="B153" s="226"/>
      <c r="C153" s="227"/>
      <c r="D153" s="228" t="s">
        <v>147</v>
      </c>
      <c r="E153" s="229" t="s">
        <v>32</v>
      </c>
      <c r="F153" s="230" t="s">
        <v>745</v>
      </c>
      <c r="G153" s="227"/>
      <c r="H153" s="229" t="s">
        <v>32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147</v>
      </c>
      <c r="AU153" s="236" t="s">
        <v>88</v>
      </c>
      <c r="AV153" s="13" t="s">
        <v>86</v>
      </c>
      <c r="AW153" s="13" t="s">
        <v>39</v>
      </c>
      <c r="AX153" s="13" t="s">
        <v>78</v>
      </c>
      <c r="AY153" s="236" t="s">
        <v>136</v>
      </c>
    </row>
    <row r="154" s="14" customFormat="1">
      <c r="A154" s="14"/>
      <c r="B154" s="237"/>
      <c r="C154" s="238"/>
      <c r="D154" s="228" t="s">
        <v>147</v>
      </c>
      <c r="E154" s="239" t="s">
        <v>32</v>
      </c>
      <c r="F154" s="240" t="s">
        <v>746</v>
      </c>
      <c r="G154" s="238"/>
      <c r="H154" s="241">
        <v>-8.2040000000000006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147</v>
      </c>
      <c r="AU154" s="247" t="s">
        <v>88</v>
      </c>
      <c r="AV154" s="14" t="s">
        <v>88</v>
      </c>
      <c r="AW154" s="14" t="s">
        <v>39</v>
      </c>
      <c r="AX154" s="14" t="s">
        <v>78</v>
      </c>
      <c r="AY154" s="247" t="s">
        <v>136</v>
      </c>
    </row>
    <row r="155" s="15" customFormat="1">
      <c r="A155" s="15"/>
      <c r="B155" s="248"/>
      <c r="C155" s="249"/>
      <c r="D155" s="228" t="s">
        <v>147</v>
      </c>
      <c r="E155" s="250" t="s">
        <v>32</v>
      </c>
      <c r="F155" s="251" t="s">
        <v>152</v>
      </c>
      <c r="G155" s="249"/>
      <c r="H155" s="252">
        <v>24.902000000000001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147</v>
      </c>
      <c r="AU155" s="258" t="s">
        <v>88</v>
      </c>
      <c r="AV155" s="15" t="s">
        <v>143</v>
      </c>
      <c r="AW155" s="15" t="s">
        <v>39</v>
      </c>
      <c r="AX155" s="15" t="s">
        <v>86</v>
      </c>
      <c r="AY155" s="258" t="s">
        <v>136</v>
      </c>
    </row>
    <row r="156" s="12" customFormat="1" ht="22.8" customHeight="1">
      <c r="A156" s="12"/>
      <c r="B156" s="192"/>
      <c r="C156" s="193"/>
      <c r="D156" s="194" t="s">
        <v>77</v>
      </c>
      <c r="E156" s="206" t="s">
        <v>159</v>
      </c>
      <c r="F156" s="206" t="s">
        <v>244</v>
      </c>
      <c r="G156" s="193"/>
      <c r="H156" s="193"/>
      <c r="I156" s="196"/>
      <c r="J156" s="207">
        <f>BK156</f>
        <v>0</v>
      </c>
      <c r="K156" s="193"/>
      <c r="L156" s="198"/>
      <c r="M156" s="199"/>
      <c r="N156" s="200"/>
      <c r="O156" s="200"/>
      <c r="P156" s="201">
        <f>SUM(P157:P175)</f>
        <v>0</v>
      </c>
      <c r="Q156" s="200"/>
      <c r="R156" s="201">
        <f>SUM(R157:R175)</f>
        <v>0</v>
      </c>
      <c r="S156" s="200"/>
      <c r="T156" s="202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86</v>
      </c>
      <c r="AT156" s="204" t="s">
        <v>77</v>
      </c>
      <c r="AU156" s="204" t="s">
        <v>86</v>
      </c>
      <c r="AY156" s="203" t="s">
        <v>136</v>
      </c>
      <c r="BK156" s="205">
        <f>SUM(BK157:BK175)</f>
        <v>0</v>
      </c>
    </row>
    <row r="157" s="2" customFormat="1" ht="24.15" customHeight="1">
      <c r="A157" s="42"/>
      <c r="B157" s="43"/>
      <c r="C157" s="208" t="s">
        <v>237</v>
      </c>
      <c r="D157" s="208" t="s">
        <v>138</v>
      </c>
      <c r="E157" s="209" t="s">
        <v>246</v>
      </c>
      <c r="F157" s="210" t="s">
        <v>247</v>
      </c>
      <c r="G157" s="211" t="s">
        <v>141</v>
      </c>
      <c r="H157" s="212">
        <v>131.13</v>
      </c>
      <c r="I157" s="213"/>
      <c r="J157" s="214">
        <f>ROUND(I157*H157,2)</f>
        <v>0</v>
      </c>
      <c r="K157" s="210" t="s">
        <v>32</v>
      </c>
      <c r="L157" s="48"/>
      <c r="M157" s="215" t="s">
        <v>32</v>
      </c>
      <c r="N157" s="216" t="s">
        <v>49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19" t="s">
        <v>143</v>
      </c>
      <c r="AT157" s="219" t="s">
        <v>138</v>
      </c>
      <c r="AU157" s="219" t="s">
        <v>88</v>
      </c>
      <c r="AY157" s="20" t="s">
        <v>136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86</v>
      </c>
      <c r="BK157" s="220">
        <f>ROUND(I157*H157,2)</f>
        <v>0</v>
      </c>
      <c r="BL157" s="20" t="s">
        <v>143</v>
      </c>
      <c r="BM157" s="219" t="s">
        <v>747</v>
      </c>
    </row>
    <row r="158" s="13" customFormat="1">
      <c r="A158" s="13"/>
      <c r="B158" s="226"/>
      <c r="C158" s="227"/>
      <c r="D158" s="228" t="s">
        <v>147</v>
      </c>
      <c r="E158" s="229" t="s">
        <v>32</v>
      </c>
      <c r="F158" s="230" t="s">
        <v>249</v>
      </c>
      <c r="G158" s="227"/>
      <c r="H158" s="229" t="s">
        <v>32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147</v>
      </c>
      <c r="AU158" s="236" t="s">
        <v>88</v>
      </c>
      <c r="AV158" s="13" t="s">
        <v>86</v>
      </c>
      <c r="AW158" s="13" t="s">
        <v>39</v>
      </c>
      <c r="AX158" s="13" t="s">
        <v>78</v>
      </c>
      <c r="AY158" s="236" t="s">
        <v>136</v>
      </c>
    </row>
    <row r="159" s="13" customFormat="1">
      <c r="A159" s="13"/>
      <c r="B159" s="226"/>
      <c r="C159" s="227"/>
      <c r="D159" s="228" t="s">
        <v>147</v>
      </c>
      <c r="E159" s="229" t="s">
        <v>32</v>
      </c>
      <c r="F159" s="230" t="s">
        <v>250</v>
      </c>
      <c r="G159" s="227"/>
      <c r="H159" s="229" t="s">
        <v>32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147</v>
      </c>
      <c r="AU159" s="236" t="s">
        <v>88</v>
      </c>
      <c r="AV159" s="13" t="s">
        <v>86</v>
      </c>
      <c r="AW159" s="13" t="s">
        <v>39</v>
      </c>
      <c r="AX159" s="13" t="s">
        <v>78</v>
      </c>
      <c r="AY159" s="236" t="s">
        <v>136</v>
      </c>
    </row>
    <row r="160" s="14" customFormat="1">
      <c r="A160" s="14"/>
      <c r="B160" s="237"/>
      <c r="C160" s="238"/>
      <c r="D160" s="228" t="s">
        <v>147</v>
      </c>
      <c r="E160" s="239" t="s">
        <v>32</v>
      </c>
      <c r="F160" s="240" t="s">
        <v>748</v>
      </c>
      <c r="G160" s="238"/>
      <c r="H160" s="241">
        <v>131.13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147</v>
      </c>
      <c r="AU160" s="247" t="s">
        <v>88</v>
      </c>
      <c r="AV160" s="14" t="s">
        <v>88</v>
      </c>
      <c r="AW160" s="14" t="s">
        <v>39</v>
      </c>
      <c r="AX160" s="14" t="s">
        <v>86</v>
      </c>
      <c r="AY160" s="247" t="s">
        <v>136</v>
      </c>
    </row>
    <row r="161" s="2" customFormat="1" ht="16.5" customHeight="1">
      <c r="A161" s="42"/>
      <c r="B161" s="43"/>
      <c r="C161" s="208" t="s">
        <v>245</v>
      </c>
      <c r="D161" s="208" t="s">
        <v>138</v>
      </c>
      <c r="E161" s="209" t="s">
        <v>253</v>
      </c>
      <c r="F161" s="210" t="s">
        <v>254</v>
      </c>
      <c r="G161" s="211" t="s">
        <v>141</v>
      </c>
      <c r="H161" s="212">
        <v>11.560000000000001</v>
      </c>
      <c r="I161" s="213"/>
      <c r="J161" s="214">
        <f>ROUND(I161*H161,2)</f>
        <v>0</v>
      </c>
      <c r="K161" s="210" t="s">
        <v>32</v>
      </c>
      <c r="L161" s="48"/>
      <c r="M161" s="215" t="s">
        <v>32</v>
      </c>
      <c r="N161" s="216" t="s">
        <v>49</v>
      </c>
      <c r="O161" s="88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19" t="s">
        <v>143</v>
      </c>
      <c r="AT161" s="219" t="s">
        <v>138</v>
      </c>
      <c r="AU161" s="219" t="s">
        <v>88</v>
      </c>
      <c r="AY161" s="20" t="s">
        <v>136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86</v>
      </c>
      <c r="BK161" s="220">
        <f>ROUND(I161*H161,2)</f>
        <v>0</v>
      </c>
      <c r="BL161" s="20" t="s">
        <v>143</v>
      </c>
      <c r="BM161" s="219" t="s">
        <v>749</v>
      </c>
    </row>
    <row r="162" s="13" customFormat="1">
      <c r="A162" s="13"/>
      <c r="B162" s="226"/>
      <c r="C162" s="227"/>
      <c r="D162" s="228" t="s">
        <v>147</v>
      </c>
      <c r="E162" s="229" t="s">
        <v>32</v>
      </c>
      <c r="F162" s="230" t="s">
        <v>249</v>
      </c>
      <c r="G162" s="227"/>
      <c r="H162" s="229" t="s">
        <v>32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147</v>
      </c>
      <c r="AU162" s="236" t="s">
        <v>88</v>
      </c>
      <c r="AV162" s="13" t="s">
        <v>86</v>
      </c>
      <c r="AW162" s="13" t="s">
        <v>39</v>
      </c>
      <c r="AX162" s="13" t="s">
        <v>78</v>
      </c>
      <c r="AY162" s="236" t="s">
        <v>136</v>
      </c>
    </row>
    <row r="163" s="13" customFormat="1">
      <c r="A163" s="13"/>
      <c r="B163" s="226"/>
      <c r="C163" s="227"/>
      <c r="D163" s="228" t="s">
        <v>147</v>
      </c>
      <c r="E163" s="229" t="s">
        <v>32</v>
      </c>
      <c r="F163" s="230" t="s">
        <v>250</v>
      </c>
      <c r="G163" s="227"/>
      <c r="H163" s="229" t="s">
        <v>32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147</v>
      </c>
      <c r="AU163" s="236" t="s">
        <v>88</v>
      </c>
      <c r="AV163" s="13" t="s">
        <v>86</v>
      </c>
      <c r="AW163" s="13" t="s">
        <v>39</v>
      </c>
      <c r="AX163" s="13" t="s">
        <v>78</v>
      </c>
      <c r="AY163" s="236" t="s">
        <v>136</v>
      </c>
    </row>
    <row r="164" s="14" customFormat="1">
      <c r="A164" s="14"/>
      <c r="B164" s="237"/>
      <c r="C164" s="238"/>
      <c r="D164" s="228" t="s">
        <v>147</v>
      </c>
      <c r="E164" s="239" t="s">
        <v>32</v>
      </c>
      <c r="F164" s="240" t="s">
        <v>750</v>
      </c>
      <c r="G164" s="238"/>
      <c r="H164" s="241">
        <v>11.560000000000001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147</v>
      </c>
      <c r="AU164" s="247" t="s">
        <v>88</v>
      </c>
      <c r="AV164" s="14" t="s">
        <v>88</v>
      </c>
      <c r="AW164" s="14" t="s">
        <v>39</v>
      </c>
      <c r="AX164" s="14" t="s">
        <v>86</v>
      </c>
      <c r="AY164" s="247" t="s">
        <v>136</v>
      </c>
    </row>
    <row r="165" s="2" customFormat="1" ht="16.5" customHeight="1">
      <c r="A165" s="42"/>
      <c r="B165" s="43"/>
      <c r="C165" s="208" t="s">
        <v>252</v>
      </c>
      <c r="D165" s="208" t="s">
        <v>138</v>
      </c>
      <c r="E165" s="209" t="s">
        <v>257</v>
      </c>
      <c r="F165" s="210" t="s">
        <v>258</v>
      </c>
      <c r="G165" s="211" t="s">
        <v>141</v>
      </c>
      <c r="H165" s="212">
        <v>17.309999999999999</v>
      </c>
      <c r="I165" s="213"/>
      <c r="J165" s="214">
        <f>ROUND(I165*H165,2)</f>
        <v>0</v>
      </c>
      <c r="K165" s="210" t="s">
        <v>32</v>
      </c>
      <c r="L165" s="48"/>
      <c r="M165" s="215" t="s">
        <v>32</v>
      </c>
      <c r="N165" s="216" t="s">
        <v>49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143</v>
      </c>
      <c r="AT165" s="219" t="s">
        <v>138</v>
      </c>
      <c r="AU165" s="219" t="s">
        <v>88</v>
      </c>
      <c r="AY165" s="20" t="s">
        <v>136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86</v>
      </c>
      <c r="BK165" s="220">
        <f>ROUND(I165*H165,2)</f>
        <v>0</v>
      </c>
      <c r="BL165" s="20" t="s">
        <v>143</v>
      </c>
      <c r="BM165" s="219" t="s">
        <v>751</v>
      </c>
    </row>
    <row r="166" s="13" customFormat="1">
      <c r="A166" s="13"/>
      <c r="B166" s="226"/>
      <c r="C166" s="227"/>
      <c r="D166" s="228" t="s">
        <v>147</v>
      </c>
      <c r="E166" s="229" t="s">
        <v>32</v>
      </c>
      <c r="F166" s="230" t="s">
        <v>249</v>
      </c>
      <c r="G166" s="227"/>
      <c r="H166" s="229" t="s">
        <v>32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147</v>
      </c>
      <c r="AU166" s="236" t="s">
        <v>88</v>
      </c>
      <c r="AV166" s="13" t="s">
        <v>86</v>
      </c>
      <c r="AW166" s="13" t="s">
        <v>39</v>
      </c>
      <c r="AX166" s="13" t="s">
        <v>78</v>
      </c>
      <c r="AY166" s="236" t="s">
        <v>136</v>
      </c>
    </row>
    <row r="167" s="13" customFormat="1">
      <c r="A167" s="13"/>
      <c r="B167" s="226"/>
      <c r="C167" s="227"/>
      <c r="D167" s="228" t="s">
        <v>147</v>
      </c>
      <c r="E167" s="229" t="s">
        <v>32</v>
      </c>
      <c r="F167" s="230" t="s">
        <v>250</v>
      </c>
      <c r="G167" s="227"/>
      <c r="H167" s="229" t="s">
        <v>32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147</v>
      </c>
      <c r="AU167" s="236" t="s">
        <v>88</v>
      </c>
      <c r="AV167" s="13" t="s">
        <v>86</v>
      </c>
      <c r="AW167" s="13" t="s">
        <v>39</v>
      </c>
      <c r="AX167" s="13" t="s">
        <v>78</v>
      </c>
      <c r="AY167" s="236" t="s">
        <v>136</v>
      </c>
    </row>
    <row r="168" s="14" customFormat="1">
      <c r="A168" s="14"/>
      <c r="B168" s="237"/>
      <c r="C168" s="238"/>
      <c r="D168" s="228" t="s">
        <v>147</v>
      </c>
      <c r="E168" s="239" t="s">
        <v>32</v>
      </c>
      <c r="F168" s="240" t="s">
        <v>752</v>
      </c>
      <c r="G168" s="238"/>
      <c r="H168" s="241">
        <v>17.309999999999999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147</v>
      </c>
      <c r="AU168" s="247" t="s">
        <v>88</v>
      </c>
      <c r="AV168" s="14" t="s">
        <v>88</v>
      </c>
      <c r="AW168" s="14" t="s">
        <v>39</v>
      </c>
      <c r="AX168" s="14" t="s">
        <v>86</v>
      </c>
      <c r="AY168" s="247" t="s">
        <v>136</v>
      </c>
    </row>
    <row r="169" s="2" customFormat="1" ht="16.5" customHeight="1">
      <c r="A169" s="42"/>
      <c r="B169" s="43"/>
      <c r="C169" s="208" t="s">
        <v>8</v>
      </c>
      <c r="D169" s="208" t="s">
        <v>138</v>
      </c>
      <c r="E169" s="209" t="s">
        <v>262</v>
      </c>
      <c r="F169" s="210" t="s">
        <v>263</v>
      </c>
      <c r="G169" s="211" t="s">
        <v>264</v>
      </c>
      <c r="H169" s="212">
        <v>5060</v>
      </c>
      <c r="I169" s="213"/>
      <c r="J169" s="214">
        <f>ROUND(I169*H169,2)</f>
        <v>0</v>
      </c>
      <c r="K169" s="210" t="s">
        <v>32</v>
      </c>
      <c r="L169" s="48"/>
      <c r="M169" s="215" t="s">
        <v>32</v>
      </c>
      <c r="N169" s="216" t="s">
        <v>49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19" t="s">
        <v>143</v>
      </c>
      <c r="AT169" s="219" t="s">
        <v>138</v>
      </c>
      <c r="AU169" s="219" t="s">
        <v>88</v>
      </c>
      <c r="AY169" s="20" t="s">
        <v>136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86</v>
      </c>
      <c r="BK169" s="220">
        <f>ROUND(I169*H169,2)</f>
        <v>0</v>
      </c>
      <c r="BL169" s="20" t="s">
        <v>143</v>
      </c>
      <c r="BM169" s="219" t="s">
        <v>753</v>
      </c>
    </row>
    <row r="170" s="13" customFormat="1">
      <c r="A170" s="13"/>
      <c r="B170" s="226"/>
      <c r="C170" s="227"/>
      <c r="D170" s="228" t="s">
        <v>147</v>
      </c>
      <c r="E170" s="229" t="s">
        <v>32</v>
      </c>
      <c r="F170" s="230" t="s">
        <v>250</v>
      </c>
      <c r="G170" s="227"/>
      <c r="H170" s="229" t="s">
        <v>32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147</v>
      </c>
      <c r="AU170" s="236" t="s">
        <v>88</v>
      </c>
      <c r="AV170" s="13" t="s">
        <v>86</v>
      </c>
      <c r="AW170" s="13" t="s">
        <v>39</v>
      </c>
      <c r="AX170" s="13" t="s">
        <v>78</v>
      </c>
      <c r="AY170" s="236" t="s">
        <v>136</v>
      </c>
    </row>
    <row r="171" s="14" customFormat="1">
      <c r="A171" s="14"/>
      <c r="B171" s="237"/>
      <c r="C171" s="238"/>
      <c r="D171" s="228" t="s">
        <v>147</v>
      </c>
      <c r="E171" s="239" t="s">
        <v>32</v>
      </c>
      <c r="F171" s="240" t="s">
        <v>754</v>
      </c>
      <c r="G171" s="238"/>
      <c r="H171" s="241">
        <v>5060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147</v>
      </c>
      <c r="AU171" s="247" t="s">
        <v>88</v>
      </c>
      <c r="AV171" s="14" t="s">
        <v>88</v>
      </c>
      <c r="AW171" s="14" t="s">
        <v>39</v>
      </c>
      <c r="AX171" s="14" t="s">
        <v>86</v>
      </c>
      <c r="AY171" s="247" t="s">
        <v>136</v>
      </c>
    </row>
    <row r="172" s="2" customFormat="1" ht="21.75" customHeight="1">
      <c r="A172" s="42"/>
      <c r="B172" s="43"/>
      <c r="C172" s="259" t="s">
        <v>261</v>
      </c>
      <c r="D172" s="259" t="s">
        <v>268</v>
      </c>
      <c r="E172" s="260" t="s">
        <v>269</v>
      </c>
      <c r="F172" s="261" t="s">
        <v>270</v>
      </c>
      <c r="G172" s="262" t="s">
        <v>271</v>
      </c>
      <c r="H172" s="263">
        <v>454.97000000000003</v>
      </c>
      <c r="I172" s="264"/>
      <c r="J172" s="265">
        <f>ROUND(I172*H172,2)</f>
        <v>0</v>
      </c>
      <c r="K172" s="261" t="s">
        <v>32</v>
      </c>
      <c r="L172" s="266"/>
      <c r="M172" s="267" t="s">
        <v>32</v>
      </c>
      <c r="N172" s="268" t="s">
        <v>49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19" t="s">
        <v>201</v>
      </c>
      <c r="AT172" s="219" t="s">
        <v>268</v>
      </c>
      <c r="AU172" s="219" t="s">
        <v>88</v>
      </c>
      <c r="AY172" s="20" t="s">
        <v>136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86</v>
      </c>
      <c r="BK172" s="220">
        <f>ROUND(I172*H172,2)</f>
        <v>0</v>
      </c>
      <c r="BL172" s="20" t="s">
        <v>143</v>
      </c>
      <c r="BM172" s="219" t="s">
        <v>755</v>
      </c>
    </row>
    <row r="173" s="2" customFormat="1" ht="16.5" customHeight="1">
      <c r="A173" s="42"/>
      <c r="B173" s="43"/>
      <c r="C173" s="208" t="s">
        <v>267</v>
      </c>
      <c r="D173" s="208" t="s">
        <v>138</v>
      </c>
      <c r="E173" s="209" t="s">
        <v>274</v>
      </c>
      <c r="F173" s="210" t="s">
        <v>275</v>
      </c>
      <c r="G173" s="211" t="s">
        <v>141</v>
      </c>
      <c r="H173" s="212">
        <v>142.69</v>
      </c>
      <c r="I173" s="213"/>
      <c r="J173" s="214">
        <f>ROUND(I173*H173,2)</f>
        <v>0</v>
      </c>
      <c r="K173" s="210" t="s">
        <v>32</v>
      </c>
      <c r="L173" s="48"/>
      <c r="M173" s="215" t="s">
        <v>32</v>
      </c>
      <c r="N173" s="216" t="s">
        <v>49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19" t="s">
        <v>143</v>
      </c>
      <c r="AT173" s="219" t="s">
        <v>138</v>
      </c>
      <c r="AU173" s="219" t="s">
        <v>88</v>
      </c>
      <c r="AY173" s="20" t="s">
        <v>136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86</v>
      </c>
      <c r="BK173" s="220">
        <f>ROUND(I173*H173,2)</f>
        <v>0</v>
      </c>
      <c r="BL173" s="20" t="s">
        <v>143</v>
      </c>
      <c r="BM173" s="219" t="s">
        <v>756</v>
      </c>
    </row>
    <row r="174" s="2" customFormat="1" ht="21.75" customHeight="1">
      <c r="A174" s="42"/>
      <c r="B174" s="43"/>
      <c r="C174" s="259" t="s">
        <v>273</v>
      </c>
      <c r="D174" s="259" t="s">
        <v>268</v>
      </c>
      <c r="E174" s="260" t="s">
        <v>278</v>
      </c>
      <c r="F174" s="261" t="s">
        <v>279</v>
      </c>
      <c r="G174" s="262" t="s">
        <v>280</v>
      </c>
      <c r="H174" s="263">
        <v>335.67000000000002</v>
      </c>
      <c r="I174" s="264"/>
      <c r="J174" s="265">
        <f>ROUND(I174*H174,2)</f>
        <v>0</v>
      </c>
      <c r="K174" s="261" t="s">
        <v>32</v>
      </c>
      <c r="L174" s="266"/>
      <c r="M174" s="267" t="s">
        <v>32</v>
      </c>
      <c r="N174" s="268" t="s">
        <v>49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19" t="s">
        <v>201</v>
      </c>
      <c r="AT174" s="219" t="s">
        <v>268</v>
      </c>
      <c r="AU174" s="219" t="s">
        <v>88</v>
      </c>
      <c r="AY174" s="20" t="s">
        <v>136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86</v>
      </c>
      <c r="BK174" s="220">
        <f>ROUND(I174*H174,2)</f>
        <v>0</v>
      </c>
      <c r="BL174" s="20" t="s">
        <v>143</v>
      </c>
      <c r="BM174" s="219" t="s">
        <v>757</v>
      </c>
    </row>
    <row r="175" s="2" customFormat="1" ht="16.5" customHeight="1">
      <c r="A175" s="42"/>
      <c r="B175" s="43"/>
      <c r="C175" s="208" t="s">
        <v>277</v>
      </c>
      <c r="D175" s="208" t="s">
        <v>138</v>
      </c>
      <c r="E175" s="209" t="s">
        <v>283</v>
      </c>
      <c r="F175" s="210" t="s">
        <v>284</v>
      </c>
      <c r="G175" s="211" t="s">
        <v>264</v>
      </c>
      <c r="H175" s="212">
        <v>3710</v>
      </c>
      <c r="I175" s="213"/>
      <c r="J175" s="214">
        <f>ROUND(I175*H175,2)</f>
        <v>0</v>
      </c>
      <c r="K175" s="210" t="s">
        <v>32</v>
      </c>
      <c r="L175" s="48"/>
      <c r="M175" s="215" t="s">
        <v>32</v>
      </c>
      <c r="N175" s="216" t="s">
        <v>49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19" t="s">
        <v>143</v>
      </c>
      <c r="AT175" s="219" t="s">
        <v>138</v>
      </c>
      <c r="AU175" s="219" t="s">
        <v>88</v>
      </c>
      <c r="AY175" s="20" t="s">
        <v>136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86</v>
      </c>
      <c r="BK175" s="220">
        <f>ROUND(I175*H175,2)</f>
        <v>0</v>
      </c>
      <c r="BL175" s="20" t="s">
        <v>143</v>
      </c>
      <c r="BM175" s="219" t="s">
        <v>758</v>
      </c>
    </row>
    <row r="176" s="12" customFormat="1" ht="22.8" customHeight="1">
      <c r="A176" s="12"/>
      <c r="B176" s="192"/>
      <c r="C176" s="193"/>
      <c r="D176" s="194" t="s">
        <v>77</v>
      </c>
      <c r="E176" s="206" t="s">
        <v>181</v>
      </c>
      <c r="F176" s="206" t="s">
        <v>286</v>
      </c>
      <c r="G176" s="193"/>
      <c r="H176" s="193"/>
      <c r="I176" s="196"/>
      <c r="J176" s="207">
        <f>BK176</f>
        <v>0</v>
      </c>
      <c r="K176" s="193"/>
      <c r="L176" s="198"/>
      <c r="M176" s="199"/>
      <c r="N176" s="200"/>
      <c r="O176" s="200"/>
      <c r="P176" s="201">
        <f>SUM(P177:P191)</f>
        <v>0</v>
      </c>
      <c r="Q176" s="200"/>
      <c r="R176" s="201">
        <f>SUM(R177:R191)</f>
        <v>5.4768620499999994</v>
      </c>
      <c r="S176" s="200"/>
      <c r="T176" s="202">
        <f>SUM(T177:T191)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3" t="s">
        <v>86</v>
      </c>
      <c r="AT176" s="204" t="s">
        <v>77</v>
      </c>
      <c r="AU176" s="204" t="s">
        <v>86</v>
      </c>
      <c r="AY176" s="203" t="s">
        <v>136</v>
      </c>
      <c r="BK176" s="205">
        <f>SUM(BK177:BK191)</f>
        <v>0</v>
      </c>
    </row>
    <row r="177" s="2" customFormat="1" ht="37.8" customHeight="1">
      <c r="A177" s="42"/>
      <c r="B177" s="43"/>
      <c r="C177" s="208" t="s">
        <v>282</v>
      </c>
      <c r="D177" s="208" t="s">
        <v>138</v>
      </c>
      <c r="E177" s="209" t="s">
        <v>287</v>
      </c>
      <c r="F177" s="210" t="s">
        <v>288</v>
      </c>
      <c r="G177" s="211" t="s">
        <v>141</v>
      </c>
      <c r="H177" s="212">
        <v>21.800000000000001</v>
      </c>
      <c r="I177" s="213"/>
      <c r="J177" s="214">
        <f>ROUND(I177*H177,2)</f>
        <v>0</v>
      </c>
      <c r="K177" s="210" t="s">
        <v>142</v>
      </c>
      <c r="L177" s="48"/>
      <c r="M177" s="215" t="s">
        <v>32</v>
      </c>
      <c r="N177" s="216" t="s">
        <v>49</v>
      </c>
      <c r="O177" s="88"/>
      <c r="P177" s="217">
        <f>O177*H177</f>
        <v>0</v>
      </c>
      <c r="Q177" s="217">
        <v>0.089219999999999994</v>
      </c>
      <c r="R177" s="217">
        <f>Q177*H177</f>
        <v>1.944996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143</v>
      </c>
      <c r="AT177" s="219" t="s">
        <v>138</v>
      </c>
      <c r="AU177" s="219" t="s">
        <v>88</v>
      </c>
      <c r="AY177" s="20" t="s">
        <v>136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86</v>
      </c>
      <c r="BK177" s="220">
        <f>ROUND(I177*H177,2)</f>
        <v>0</v>
      </c>
      <c r="BL177" s="20" t="s">
        <v>143</v>
      </c>
      <c r="BM177" s="219" t="s">
        <v>759</v>
      </c>
    </row>
    <row r="178" s="2" customFormat="1">
      <c r="A178" s="42"/>
      <c r="B178" s="43"/>
      <c r="C178" s="44"/>
      <c r="D178" s="221" t="s">
        <v>145</v>
      </c>
      <c r="E178" s="44"/>
      <c r="F178" s="222" t="s">
        <v>290</v>
      </c>
      <c r="G178" s="44"/>
      <c r="H178" s="44"/>
      <c r="I178" s="223"/>
      <c r="J178" s="44"/>
      <c r="K178" s="44"/>
      <c r="L178" s="48"/>
      <c r="M178" s="224"/>
      <c r="N178" s="225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0" t="s">
        <v>145</v>
      </c>
      <c r="AU178" s="20" t="s">
        <v>88</v>
      </c>
    </row>
    <row r="179" s="13" customFormat="1">
      <c r="A179" s="13"/>
      <c r="B179" s="226"/>
      <c r="C179" s="227"/>
      <c r="D179" s="228" t="s">
        <v>147</v>
      </c>
      <c r="E179" s="229" t="s">
        <v>32</v>
      </c>
      <c r="F179" s="230" t="s">
        <v>716</v>
      </c>
      <c r="G179" s="227"/>
      <c r="H179" s="229" t="s">
        <v>32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147</v>
      </c>
      <c r="AU179" s="236" t="s">
        <v>88</v>
      </c>
      <c r="AV179" s="13" t="s">
        <v>86</v>
      </c>
      <c r="AW179" s="13" t="s">
        <v>39</v>
      </c>
      <c r="AX179" s="13" t="s">
        <v>78</v>
      </c>
      <c r="AY179" s="236" t="s">
        <v>136</v>
      </c>
    </row>
    <row r="180" s="14" customFormat="1">
      <c r="A180" s="14"/>
      <c r="B180" s="237"/>
      <c r="C180" s="238"/>
      <c r="D180" s="228" t="s">
        <v>147</v>
      </c>
      <c r="E180" s="239" t="s">
        <v>32</v>
      </c>
      <c r="F180" s="240" t="s">
        <v>717</v>
      </c>
      <c r="G180" s="238"/>
      <c r="H180" s="241">
        <v>21.800000000000001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147</v>
      </c>
      <c r="AU180" s="247" t="s">
        <v>88</v>
      </c>
      <c r="AV180" s="14" t="s">
        <v>88</v>
      </c>
      <c r="AW180" s="14" t="s">
        <v>39</v>
      </c>
      <c r="AX180" s="14" t="s">
        <v>78</v>
      </c>
      <c r="AY180" s="247" t="s">
        <v>136</v>
      </c>
    </row>
    <row r="181" s="15" customFormat="1">
      <c r="A181" s="15"/>
      <c r="B181" s="248"/>
      <c r="C181" s="249"/>
      <c r="D181" s="228" t="s">
        <v>147</v>
      </c>
      <c r="E181" s="250" t="s">
        <v>32</v>
      </c>
      <c r="F181" s="251" t="s">
        <v>152</v>
      </c>
      <c r="G181" s="249"/>
      <c r="H181" s="252">
        <v>21.800000000000001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8" t="s">
        <v>147</v>
      </c>
      <c r="AU181" s="258" t="s">
        <v>88</v>
      </c>
      <c r="AV181" s="15" t="s">
        <v>143</v>
      </c>
      <c r="AW181" s="15" t="s">
        <v>39</v>
      </c>
      <c r="AX181" s="15" t="s">
        <v>86</v>
      </c>
      <c r="AY181" s="258" t="s">
        <v>136</v>
      </c>
    </row>
    <row r="182" s="2" customFormat="1" ht="37.8" customHeight="1">
      <c r="A182" s="42"/>
      <c r="B182" s="43"/>
      <c r="C182" s="208" t="s">
        <v>7</v>
      </c>
      <c r="D182" s="208" t="s">
        <v>138</v>
      </c>
      <c r="E182" s="209" t="s">
        <v>760</v>
      </c>
      <c r="F182" s="210" t="s">
        <v>761</v>
      </c>
      <c r="G182" s="211" t="s">
        <v>141</v>
      </c>
      <c r="H182" s="212">
        <v>11.135</v>
      </c>
      <c r="I182" s="213"/>
      <c r="J182" s="214">
        <f>ROUND(I182*H182,2)</f>
        <v>0</v>
      </c>
      <c r="K182" s="210" t="s">
        <v>142</v>
      </c>
      <c r="L182" s="48"/>
      <c r="M182" s="215" t="s">
        <v>32</v>
      </c>
      <c r="N182" s="216" t="s">
        <v>49</v>
      </c>
      <c r="O182" s="88"/>
      <c r="P182" s="217">
        <f>O182*H182</f>
        <v>0</v>
      </c>
      <c r="Q182" s="217">
        <v>0.080030000000000004</v>
      </c>
      <c r="R182" s="217">
        <f>Q182*H182</f>
        <v>0.89113405000000001</v>
      </c>
      <c r="S182" s="217">
        <v>0</v>
      </c>
      <c r="T182" s="218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19" t="s">
        <v>143</v>
      </c>
      <c r="AT182" s="219" t="s">
        <v>138</v>
      </c>
      <c r="AU182" s="219" t="s">
        <v>88</v>
      </c>
      <c r="AY182" s="20" t="s">
        <v>136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86</v>
      </c>
      <c r="BK182" s="220">
        <f>ROUND(I182*H182,2)</f>
        <v>0</v>
      </c>
      <c r="BL182" s="20" t="s">
        <v>143</v>
      </c>
      <c r="BM182" s="219" t="s">
        <v>762</v>
      </c>
    </row>
    <row r="183" s="2" customFormat="1">
      <c r="A183" s="42"/>
      <c r="B183" s="43"/>
      <c r="C183" s="44"/>
      <c r="D183" s="221" t="s">
        <v>145</v>
      </c>
      <c r="E183" s="44"/>
      <c r="F183" s="222" t="s">
        <v>763</v>
      </c>
      <c r="G183" s="44"/>
      <c r="H183" s="44"/>
      <c r="I183" s="223"/>
      <c r="J183" s="44"/>
      <c r="K183" s="44"/>
      <c r="L183" s="48"/>
      <c r="M183" s="224"/>
      <c r="N183" s="225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145</v>
      </c>
      <c r="AU183" s="20" t="s">
        <v>88</v>
      </c>
    </row>
    <row r="184" s="13" customFormat="1">
      <c r="A184" s="13"/>
      <c r="B184" s="226"/>
      <c r="C184" s="227"/>
      <c r="D184" s="228" t="s">
        <v>147</v>
      </c>
      <c r="E184" s="229" t="s">
        <v>32</v>
      </c>
      <c r="F184" s="230" t="s">
        <v>148</v>
      </c>
      <c r="G184" s="227"/>
      <c r="H184" s="229" t="s">
        <v>32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147</v>
      </c>
      <c r="AU184" s="236" t="s">
        <v>88</v>
      </c>
      <c r="AV184" s="13" t="s">
        <v>86</v>
      </c>
      <c r="AW184" s="13" t="s">
        <v>39</v>
      </c>
      <c r="AX184" s="13" t="s">
        <v>78</v>
      </c>
      <c r="AY184" s="236" t="s">
        <v>136</v>
      </c>
    </row>
    <row r="185" s="14" customFormat="1">
      <c r="A185" s="14"/>
      <c r="B185" s="237"/>
      <c r="C185" s="238"/>
      <c r="D185" s="228" t="s">
        <v>147</v>
      </c>
      <c r="E185" s="239" t="s">
        <v>32</v>
      </c>
      <c r="F185" s="240" t="s">
        <v>764</v>
      </c>
      <c r="G185" s="238"/>
      <c r="H185" s="241">
        <v>11.135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147</v>
      </c>
      <c r="AU185" s="247" t="s">
        <v>88</v>
      </c>
      <c r="AV185" s="14" t="s">
        <v>88</v>
      </c>
      <c r="AW185" s="14" t="s">
        <v>39</v>
      </c>
      <c r="AX185" s="14" t="s">
        <v>86</v>
      </c>
      <c r="AY185" s="247" t="s">
        <v>136</v>
      </c>
    </row>
    <row r="186" s="2" customFormat="1" ht="37.8" customHeight="1">
      <c r="A186" s="42"/>
      <c r="B186" s="43"/>
      <c r="C186" s="208" t="s">
        <v>291</v>
      </c>
      <c r="D186" s="208" t="s">
        <v>138</v>
      </c>
      <c r="E186" s="209" t="s">
        <v>292</v>
      </c>
      <c r="F186" s="210" t="s">
        <v>293</v>
      </c>
      <c r="G186" s="211" t="s">
        <v>141</v>
      </c>
      <c r="H186" s="212">
        <v>12.09</v>
      </c>
      <c r="I186" s="213"/>
      <c r="J186" s="214">
        <f>ROUND(I186*H186,2)</f>
        <v>0</v>
      </c>
      <c r="K186" s="210" t="s">
        <v>142</v>
      </c>
      <c r="L186" s="48"/>
      <c r="M186" s="215" t="s">
        <v>32</v>
      </c>
      <c r="N186" s="216" t="s">
        <v>49</v>
      </c>
      <c r="O186" s="88"/>
      <c r="P186" s="217">
        <f>O186*H186</f>
        <v>0</v>
      </c>
      <c r="Q186" s="217">
        <v>0.10100000000000001</v>
      </c>
      <c r="R186" s="217">
        <f>Q186*H186</f>
        <v>1.22109</v>
      </c>
      <c r="S186" s="217">
        <v>0</v>
      </c>
      <c r="T186" s="218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19" t="s">
        <v>143</v>
      </c>
      <c r="AT186" s="219" t="s">
        <v>138</v>
      </c>
      <c r="AU186" s="219" t="s">
        <v>88</v>
      </c>
      <c r="AY186" s="20" t="s">
        <v>136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86</v>
      </c>
      <c r="BK186" s="220">
        <f>ROUND(I186*H186,2)</f>
        <v>0</v>
      </c>
      <c r="BL186" s="20" t="s">
        <v>143</v>
      </c>
      <c r="BM186" s="219" t="s">
        <v>765</v>
      </c>
    </row>
    <row r="187" s="2" customFormat="1">
      <c r="A187" s="42"/>
      <c r="B187" s="43"/>
      <c r="C187" s="44"/>
      <c r="D187" s="221" t="s">
        <v>145</v>
      </c>
      <c r="E187" s="44"/>
      <c r="F187" s="222" t="s">
        <v>295</v>
      </c>
      <c r="G187" s="44"/>
      <c r="H187" s="44"/>
      <c r="I187" s="223"/>
      <c r="J187" s="44"/>
      <c r="K187" s="44"/>
      <c r="L187" s="48"/>
      <c r="M187" s="224"/>
      <c r="N187" s="225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145</v>
      </c>
      <c r="AU187" s="20" t="s">
        <v>88</v>
      </c>
    </row>
    <row r="188" s="13" customFormat="1">
      <c r="A188" s="13"/>
      <c r="B188" s="226"/>
      <c r="C188" s="227"/>
      <c r="D188" s="228" t="s">
        <v>147</v>
      </c>
      <c r="E188" s="229" t="s">
        <v>32</v>
      </c>
      <c r="F188" s="230" t="s">
        <v>766</v>
      </c>
      <c r="G188" s="227"/>
      <c r="H188" s="229" t="s">
        <v>32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147</v>
      </c>
      <c r="AU188" s="236" t="s">
        <v>88</v>
      </c>
      <c r="AV188" s="13" t="s">
        <v>86</v>
      </c>
      <c r="AW188" s="13" t="s">
        <v>39</v>
      </c>
      <c r="AX188" s="13" t="s">
        <v>78</v>
      </c>
      <c r="AY188" s="236" t="s">
        <v>136</v>
      </c>
    </row>
    <row r="189" s="14" customFormat="1">
      <c r="A189" s="14"/>
      <c r="B189" s="237"/>
      <c r="C189" s="238"/>
      <c r="D189" s="228" t="s">
        <v>147</v>
      </c>
      <c r="E189" s="239" t="s">
        <v>32</v>
      </c>
      <c r="F189" s="240" t="s">
        <v>767</v>
      </c>
      <c r="G189" s="238"/>
      <c r="H189" s="241">
        <v>12.09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147</v>
      </c>
      <c r="AU189" s="247" t="s">
        <v>88</v>
      </c>
      <c r="AV189" s="14" t="s">
        <v>88</v>
      </c>
      <c r="AW189" s="14" t="s">
        <v>39</v>
      </c>
      <c r="AX189" s="14" t="s">
        <v>86</v>
      </c>
      <c r="AY189" s="247" t="s">
        <v>136</v>
      </c>
    </row>
    <row r="190" s="2" customFormat="1" ht="16.5" customHeight="1">
      <c r="A190" s="42"/>
      <c r="B190" s="43"/>
      <c r="C190" s="259" t="s">
        <v>298</v>
      </c>
      <c r="D190" s="259" t="s">
        <v>268</v>
      </c>
      <c r="E190" s="260" t="s">
        <v>299</v>
      </c>
      <c r="F190" s="261" t="s">
        <v>300</v>
      </c>
      <c r="G190" s="262" t="s">
        <v>141</v>
      </c>
      <c r="H190" s="263">
        <v>12.452999999999999</v>
      </c>
      <c r="I190" s="264"/>
      <c r="J190" s="265">
        <f>ROUND(I190*H190,2)</f>
        <v>0</v>
      </c>
      <c r="K190" s="261" t="s">
        <v>32</v>
      </c>
      <c r="L190" s="266"/>
      <c r="M190" s="267" t="s">
        <v>32</v>
      </c>
      <c r="N190" s="268" t="s">
        <v>49</v>
      </c>
      <c r="O190" s="88"/>
      <c r="P190" s="217">
        <f>O190*H190</f>
        <v>0</v>
      </c>
      <c r="Q190" s="217">
        <v>0.114</v>
      </c>
      <c r="R190" s="217">
        <f>Q190*H190</f>
        <v>1.4196420000000001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201</v>
      </c>
      <c r="AT190" s="219" t="s">
        <v>268</v>
      </c>
      <c r="AU190" s="219" t="s">
        <v>88</v>
      </c>
      <c r="AY190" s="20" t="s">
        <v>136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86</v>
      </c>
      <c r="BK190" s="220">
        <f>ROUND(I190*H190,2)</f>
        <v>0</v>
      </c>
      <c r="BL190" s="20" t="s">
        <v>143</v>
      </c>
      <c r="BM190" s="219" t="s">
        <v>768</v>
      </c>
    </row>
    <row r="191" s="14" customFormat="1">
      <c r="A191" s="14"/>
      <c r="B191" s="237"/>
      <c r="C191" s="238"/>
      <c r="D191" s="228" t="s">
        <v>147</v>
      </c>
      <c r="E191" s="239" t="s">
        <v>32</v>
      </c>
      <c r="F191" s="240" t="s">
        <v>769</v>
      </c>
      <c r="G191" s="238"/>
      <c r="H191" s="241">
        <v>12.452999999999999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147</v>
      </c>
      <c r="AU191" s="247" t="s">
        <v>88</v>
      </c>
      <c r="AV191" s="14" t="s">
        <v>88</v>
      </c>
      <c r="AW191" s="14" t="s">
        <v>39</v>
      </c>
      <c r="AX191" s="14" t="s">
        <v>86</v>
      </c>
      <c r="AY191" s="247" t="s">
        <v>136</v>
      </c>
    </row>
    <row r="192" s="12" customFormat="1" ht="22.8" customHeight="1">
      <c r="A192" s="12"/>
      <c r="B192" s="192"/>
      <c r="C192" s="193"/>
      <c r="D192" s="194" t="s">
        <v>77</v>
      </c>
      <c r="E192" s="206" t="s">
        <v>186</v>
      </c>
      <c r="F192" s="206" t="s">
        <v>303</v>
      </c>
      <c r="G192" s="193"/>
      <c r="H192" s="193"/>
      <c r="I192" s="196"/>
      <c r="J192" s="207">
        <f>BK192</f>
        <v>0</v>
      </c>
      <c r="K192" s="193"/>
      <c r="L192" s="198"/>
      <c r="M192" s="199"/>
      <c r="N192" s="200"/>
      <c r="O192" s="200"/>
      <c r="P192" s="201">
        <f>SUM(P193:P275)</f>
        <v>0</v>
      </c>
      <c r="Q192" s="200"/>
      <c r="R192" s="201">
        <f>SUM(R193:R275)</f>
        <v>28.506911899999999</v>
      </c>
      <c r="S192" s="200"/>
      <c r="T192" s="202">
        <f>SUM(T193:T275)</f>
        <v>0.00085500000000000007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3" t="s">
        <v>86</v>
      </c>
      <c r="AT192" s="204" t="s">
        <v>77</v>
      </c>
      <c r="AU192" s="204" t="s">
        <v>86</v>
      </c>
      <c r="AY192" s="203" t="s">
        <v>136</v>
      </c>
      <c r="BK192" s="205">
        <f>SUM(BK193:BK275)</f>
        <v>0</v>
      </c>
    </row>
    <row r="193" s="2" customFormat="1" ht="16.5" customHeight="1">
      <c r="A193" s="42"/>
      <c r="B193" s="43"/>
      <c r="C193" s="208" t="s">
        <v>304</v>
      </c>
      <c r="D193" s="208" t="s">
        <v>138</v>
      </c>
      <c r="E193" s="209" t="s">
        <v>770</v>
      </c>
      <c r="F193" s="210" t="s">
        <v>771</v>
      </c>
      <c r="G193" s="211" t="s">
        <v>141</v>
      </c>
      <c r="H193" s="212">
        <v>3.6000000000000001</v>
      </c>
      <c r="I193" s="213"/>
      <c r="J193" s="214">
        <f>ROUND(I193*H193,2)</f>
        <v>0</v>
      </c>
      <c r="K193" s="210" t="s">
        <v>32</v>
      </c>
      <c r="L193" s="48"/>
      <c r="M193" s="215" t="s">
        <v>32</v>
      </c>
      <c r="N193" s="216" t="s">
        <v>49</v>
      </c>
      <c r="O193" s="88"/>
      <c r="P193" s="217">
        <f>O193*H193</f>
        <v>0</v>
      </c>
      <c r="Q193" s="217">
        <v>0.040000000000000001</v>
      </c>
      <c r="R193" s="217">
        <f>Q193*H193</f>
        <v>0.14400000000000002</v>
      </c>
      <c r="S193" s="217">
        <v>0</v>
      </c>
      <c r="T193" s="218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19" t="s">
        <v>143</v>
      </c>
      <c r="AT193" s="219" t="s">
        <v>138</v>
      </c>
      <c r="AU193" s="219" t="s">
        <v>88</v>
      </c>
      <c r="AY193" s="20" t="s">
        <v>136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86</v>
      </c>
      <c r="BK193" s="220">
        <f>ROUND(I193*H193,2)</f>
        <v>0</v>
      </c>
      <c r="BL193" s="20" t="s">
        <v>143</v>
      </c>
      <c r="BM193" s="219" t="s">
        <v>772</v>
      </c>
    </row>
    <row r="194" s="13" customFormat="1">
      <c r="A194" s="13"/>
      <c r="B194" s="226"/>
      <c r="C194" s="227"/>
      <c r="D194" s="228" t="s">
        <v>147</v>
      </c>
      <c r="E194" s="229" t="s">
        <v>32</v>
      </c>
      <c r="F194" s="230" t="s">
        <v>773</v>
      </c>
      <c r="G194" s="227"/>
      <c r="H194" s="229" t="s">
        <v>32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147</v>
      </c>
      <c r="AU194" s="236" t="s">
        <v>88</v>
      </c>
      <c r="AV194" s="13" t="s">
        <v>86</v>
      </c>
      <c r="AW194" s="13" t="s">
        <v>39</v>
      </c>
      <c r="AX194" s="13" t="s">
        <v>78</v>
      </c>
      <c r="AY194" s="236" t="s">
        <v>136</v>
      </c>
    </row>
    <row r="195" s="14" customFormat="1">
      <c r="A195" s="14"/>
      <c r="B195" s="237"/>
      <c r="C195" s="238"/>
      <c r="D195" s="228" t="s">
        <v>147</v>
      </c>
      <c r="E195" s="239" t="s">
        <v>32</v>
      </c>
      <c r="F195" s="240" t="s">
        <v>774</v>
      </c>
      <c r="G195" s="238"/>
      <c r="H195" s="241">
        <v>3.6000000000000001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147</v>
      </c>
      <c r="AU195" s="247" t="s">
        <v>88</v>
      </c>
      <c r="AV195" s="14" t="s">
        <v>88</v>
      </c>
      <c r="AW195" s="14" t="s">
        <v>39</v>
      </c>
      <c r="AX195" s="14" t="s">
        <v>86</v>
      </c>
      <c r="AY195" s="247" t="s">
        <v>136</v>
      </c>
    </row>
    <row r="196" s="2" customFormat="1" ht="16.5" customHeight="1">
      <c r="A196" s="42"/>
      <c r="B196" s="43"/>
      <c r="C196" s="208" t="s">
        <v>311</v>
      </c>
      <c r="D196" s="208" t="s">
        <v>138</v>
      </c>
      <c r="E196" s="209" t="s">
        <v>305</v>
      </c>
      <c r="F196" s="210" t="s">
        <v>306</v>
      </c>
      <c r="G196" s="211" t="s">
        <v>141</v>
      </c>
      <c r="H196" s="212">
        <v>199.286</v>
      </c>
      <c r="I196" s="213"/>
      <c r="J196" s="214">
        <f>ROUND(I196*H196,2)</f>
        <v>0</v>
      </c>
      <c r="K196" s="210" t="s">
        <v>142</v>
      </c>
      <c r="L196" s="48"/>
      <c r="M196" s="215" t="s">
        <v>32</v>
      </c>
      <c r="N196" s="216" t="s">
        <v>49</v>
      </c>
      <c r="O196" s="88"/>
      <c r="P196" s="217">
        <f>O196*H196</f>
        <v>0</v>
      </c>
      <c r="Q196" s="217">
        <v>0.0040000000000000001</v>
      </c>
      <c r="R196" s="217">
        <f>Q196*H196</f>
        <v>0.79714400000000007</v>
      </c>
      <c r="S196" s="217">
        <v>0</v>
      </c>
      <c r="T196" s="218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19" t="s">
        <v>143</v>
      </c>
      <c r="AT196" s="219" t="s">
        <v>138</v>
      </c>
      <c r="AU196" s="219" t="s">
        <v>88</v>
      </c>
      <c r="AY196" s="20" t="s">
        <v>136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86</v>
      </c>
      <c r="BK196" s="220">
        <f>ROUND(I196*H196,2)</f>
        <v>0</v>
      </c>
      <c r="BL196" s="20" t="s">
        <v>143</v>
      </c>
      <c r="BM196" s="219" t="s">
        <v>775</v>
      </c>
    </row>
    <row r="197" s="2" customFormat="1">
      <c r="A197" s="42"/>
      <c r="B197" s="43"/>
      <c r="C197" s="44"/>
      <c r="D197" s="221" t="s">
        <v>145</v>
      </c>
      <c r="E197" s="44"/>
      <c r="F197" s="222" t="s">
        <v>308</v>
      </c>
      <c r="G197" s="44"/>
      <c r="H197" s="44"/>
      <c r="I197" s="223"/>
      <c r="J197" s="44"/>
      <c r="K197" s="44"/>
      <c r="L197" s="48"/>
      <c r="M197" s="224"/>
      <c r="N197" s="225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145</v>
      </c>
      <c r="AU197" s="20" t="s">
        <v>88</v>
      </c>
    </row>
    <row r="198" s="13" customFormat="1">
      <c r="A198" s="13"/>
      <c r="B198" s="226"/>
      <c r="C198" s="227"/>
      <c r="D198" s="228" t="s">
        <v>147</v>
      </c>
      <c r="E198" s="229" t="s">
        <v>32</v>
      </c>
      <c r="F198" s="230" t="s">
        <v>776</v>
      </c>
      <c r="G198" s="227"/>
      <c r="H198" s="229" t="s">
        <v>32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147</v>
      </c>
      <c r="AU198" s="236" t="s">
        <v>88</v>
      </c>
      <c r="AV198" s="13" t="s">
        <v>86</v>
      </c>
      <c r="AW198" s="13" t="s">
        <v>39</v>
      </c>
      <c r="AX198" s="13" t="s">
        <v>78</v>
      </c>
      <c r="AY198" s="236" t="s">
        <v>136</v>
      </c>
    </row>
    <row r="199" s="13" customFormat="1">
      <c r="A199" s="13"/>
      <c r="B199" s="226"/>
      <c r="C199" s="227"/>
      <c r="D199" s="228" t="s">
        <v>147</v>
      </c>
      <c r="E199" s="229" t="s">
        <v>32</v>
      </c>
      <c r="F199" s="230" t="s">
        <v>466</v>
      </c>
      <c r="G199" s="227"/>
      <c r="H199" s="229" t="s">
        <v>32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147</v>
      </c>
      <c r="AU199" s="236" t="s">
        <v>88</v>
      </c>
      <c r="AV199" s="13" t="s">
        <v>86</v>
      </c>
      <c r="AW199" s="13" t="s">
        <v>39</v>
      </c>
      <c r="AX199" s="13" t="s">
        <v>78</v>
      </c>
      <c r="AY199" s="236" t="s">
        <v>136</v>
      </c>
    </row>
    <row r="200" s="13" customFormat="1">
      <c r="A200" s="13"/>
      <c r="B200" s="226"/>
      <c r="C200" s="227"/>
      <c r="D200" s="228" t="s">
        <v>147</v>
      </c>
      <c r="E200" s="229" t="s">
        <v>32</v>
      </c>
      <c r="F200" s="230" t="s">
        <v>777</v>
      </c>
      <c r="G200" s="227"/>
      <c r="H200" s="229" t="s">
        <v>32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147</v>
      </c>
      <c r="AU200" s="236" t="s">
        <v>88</v>
      </c>
      <c r="AV200" s="13" t="s">
        <v>86</v>
      </c>
      <c r="AW200" s="13" t="s">
        <v>39</v>
      </c>
      <c r="AX200" s="13" t="s">
        <v>78</v>
      </c>
      <c r="AY200" s="236" t="s">
        <v>136</v>
      </c>
    </row>
    <row r="201" s="14" customFormat="1">
      <c r="A201" s="14"/>
      <c r="B201" s="237"/>
      <c r="C201" s="238"/>
      <c r="D201" s="228" t="s">
        <v>147</v>
      </c>
      <c r="E201" s="239" t="s">
        <v>32</v>
      </c>
      <c r="F201" s="240" t="s">
        <v>778</v>
      </c>
      <c r="G201" s="238"/>
      <c r="H201" s="241">
        <v>42.314999999999998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147</v>
      </c>
      <c r="AU201" s="247" t="s">
        <v>88</v>
      </c>
      <c r="AV201" s="14" t="s">
        <v>88</v>
      </c>
      <c r="AW201" s="14" t="s">
        <v>39</v>
      </c>
      <c r="AX201" s="14" t="s">
        <v>78</v>
      </c>
      <c r="AY201" s="247" t="s">
        <v>136</v>
      </c>
    </row>
    <row r="202" s="14" customFormat="1">
      <c r="A202" s="14"/>
      <c r="B202" s="237"/>
      <c r="C202" s="238"/>
      <c r="D202" s="228" t="s">
        <v>147</v>
      </c>
      <c r="E202" s="239" t="s">
        <v>32</v>
      </c>
      <c r="F202" s="240" t="s">
        <v>779</v>
      </c>
      <c r="G202" s="238"/>
      <c r="H202" s="241">
        <v>17.984999999999999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147</v>
      </c>
      <c r="AU202" s="247" t="s">
        <v>88</v>
      </c>
      <c r="AV202" s="14" t="s">
        <v>88</v>
      </c>
      <c r="AW202" s="14" t="s">
        <v>39</v>
      </c>
      <c r="AX202" s="14" t="s">
        <v>78</v>
      </c>
      <c r="AY202" s="247" t="s">
        <v>136</v>
      </c>
    </row>
    <row r="203" s="14" customFormat="1">
      <c r="A203" s="14"/>
      <c r="B203" s="237"/>
      <c r="C203" s="238"/>
      <c r="D203" s="228" t="s">
        <v>147</v>
      </c>
      <c r="E203" s="239" t="s">
        <v>32</v>
      </c>
      <c r="F203" s="240" t="s">
        <v>780</v>
      </c>
      <c r="G203" s="238"/>
      <c r="H203" s="241">
        <v>1.3999999999999999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147</v>
      </c>
      <c r="AU203" s="247" t="s">
        <v>88</v>
      </c>
      <c r="AV203" s="14" t="s">
        <v>88</v>
      </c>
      <c r="AW203" s="14" t="s">
        <v>39</v>
      </c>
      <c r="AX203" s="14" t="s">
        <v>78</v>
      </c>
      <c r="AY203" s="247" t="s">
        <v>136</v>
      </c>
    </row>
    <row r="204" s="13" customFormat="1">
      <c r="A204" s="13"/>
      <c r="B204" s="226"/>
      <c r="C204" s="227"/>
      <c r="D204" s="228" t="s">
        <v>147</v>
      </c>
      <c r="E204" s="229" t="s">
        <v>32</v>
      </c>
      <c r="F204" s="230" t="s">
        <v>333</v>
      </c>
      <c r="G204" s="227"/>
      <c r="H204" s="229" t="s">
        <v>32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147</v>
      </c>
      <c r="AU204" s="236" t="s">
        <v>88</v>
      </c>
      <c r="AV204" s="13" t="s">
        <v>86</v>
      </c>
      <c r="AW204" s="13" t="s">
        <v>39</v>
      </c>
      <c r="AX204" s="13" t="s">
        <v>78</v>
      </c>
      <c r="AY204" s="236" t="s">
        <v>136</v>
      </c>
    </row>
    <row r="205" s="14" customFormat="1">
      <c r="A205" s="14"/>
      <c r="B205" s="237"/>
      <c r="C205" s="238"/>
      <c r="D205" s="228" t="s">
        <v>147</v>
      </c>
      <c r="E205" s="239" t="s">
        <v>32</v>
      </c>
      <c r="F205" s="240" t="s">
        <v>781</v>
      </c>
      <c r="G205" s="238"/>
      <c r="H205" s="241">
        <v>2.2400000000000002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147</v>
      </c>
      <c r="AU205" s="247" t="s">
        <v>88</v>
      </c>
      <c r="AV205" s="14" t="s">
        <v>88</v>
      </c>
      <c r="AW205" s="14" t="s">
        <v>39</v>
      </c>
      <c r="AX205" s="14" t="s">
        <v>78</v>
      </c>
      <c r="AY205" s="247" t="s">
        <v>136</v>
      </c>
    </row>
    <row r="206" s="13" customFormat="1">
      <c r="A206" s="13"/>
      <c r="B206" s="226"/>
      <c r="C206" s="227"/>
      <c r="D206" s="228" t="s">
        <v>147</v>
      </c>
      <c r="E206" s="229" t="s">
        <v>32</v>
      </c>
      <c r="F206" s="230" t="s">
        <v>782</v>
      </c>
      <c r="G206" s="227"/>
      <c r="H206" s="229" t="s">
        <v>32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147</v>
      </c>
      <c r="AU206" s="236" t="s">
        <v>88</v>
      </c>
      <c r="AV206" s="13" t="s">
        <v>86</v>
      </c>
      <c r="AW206" s="13" t="s">
        <v>39</v>
      </c>
      <c r="AX206" s="13" t="s">
        <v>78</v>
      </c>
      <c r="AY206" s="236" t="s">
        <v>136</v>
      </c>
    </row>
    <row r="207" s="14" customFormat="1">
      <c r="A207" s="14"/>
      <c r="B207" s="237"/>
      <c r="C207" s="238"/>
      <c r="D207" s="228" t="s">
        <v>147</v>
      </c>
      <c r="E207" s="239" t="s">
        <v>32</v>
      </c>
      <c r="F207" s="240" t="s">
        <v>783</v>
      </c>
      <c r="G207" s="238"/>
      <c r="H207" s="241">
        <v>29.535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147</v>
      </c>
      <c r="AU207" s="247" t="s">
        <v>88</v>
      </c>
      <c r="AV207" s="14" t="s">
        <v>88</v>
      </c>
      <c r="AW207" s="14" t="s">
        <v>39</v>
      </c>
      <c r="AX207" s="14" t="s">
        <v>78</v>
      </c>
      <c r="AY207" s="247" t="s">
        <v>136</v>
      </c>
    </row>
    <row r="208" s="14" customFormat="1">
      <c r="A208" s="14"/>
      <c r="B208" s="237"/>
      <c r="C208" s="238"/>
      <c r="D208" s="228" t="s">
        <v>147</v>
      </c>
      <c r="E208" s="239" t="s">
        <v>32</v>
      </c>
      <c r="F208" s="240" t="s">
        <v>784</v>
      </c>
      <c r="G208" s="238"/>
      <c r="H208" s="241">
        <v>-1.5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147</v>
      </c>
      <c r="AU208" s="247" t="s">
        <v>88</v>
      </c>
      <c r="AV208" s="14" t="s">
        <v>88</v>
      </c>
      <c r="AW208" s="14" t="s">
        <v>39</v>
      </c>
      <c r="AX208" s="14" t="s">
        <v>78</v>
      </c>
      <c r="AY208" s="247" t="s">
        <v>136</v>
      </c>
    </row>
    <row r="209" s="13" customFormat="1">
      <c r="A209" s="13"/>
      <c r="B209" s="226"/>
      <c r="C209" s="227"/>
      <c r="D209" s="228" t="s">
        <v>147</v>
      </c>
      <c r="E209" s="229" t="s">
        <v>32</v>
      </c>
      <c r="F209" s="230" t="s">
        <v>333</v>
      </c>
      <c r="G209" s="227"/>
      <c r="H209" s="229" t="s">
        <v>32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147</v>
      </c>
      <c r="AU209" s="236" t="s">
        <v>88</v>
      </c>
      <c r="AV209" s="13" t="s">
        <v>86</v>
      </c>
      <c r="AW209" s="13" t="s">
        <v>39</v>
      </c>
      <c r="AX209" s="13" t="s">
        <v>78</v>
      </c>
      <c r="AY209" s="236" t="s">
        <v>136</v>
      </c>
    </row>
    <row r="210" s="14" customFormat="1">
      <c r="A210" s="14"/>
      <c r="B210" s="237"/>
      <c r="C210" s="238"/>
      <c r="D210" s="228" t="s">
        <v>147</v>
      </c>
      <c r="E210" s="239" t="s">
        <v>32</v>
      </c>
      <c r="F210" s="240" t="s">
        <v>785</v>
      </c>
      <c r="G210" s="238"/>
      <c r="H210" s="241">
        <v>2.0800000000000001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147</v>
      </c>
      <c r="AU210" s="247" t="s">
        <v>88</v>
      </c>
      <c r="AV210" s="14" t="s">
        <v>88</v>
      </c>
      <c r="AW210" s="14" t="s">
        <v>39</v>
      </c>
      <c r="AX210" s="14" t="s">
        <v>78</v>
      </c>
      <c r="AY210" s="247" t="s">
        <v>136</v>
      </c>
    </row>
    <row r="211" s="13" customFormat="1">
      <c r="A211" s="13"/>
      <c r="B211" s="226"/>
      <c r="C211" s="227"/>
      <c r="D211" s="228" t="s">
        <v>147</v>
      </c>
      <c r="E211" s="229" t="s">
        <v>32</v>
      </c>
      <c r="F211" s="230" t="s">
        <v>786</v>
      </c>
      <c r="G211" s="227"/>
      <c r="H211" s="229" t="s">
        <v>32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147</v>
      </c>
      <c r="AU211" s="236" t="s">
        <v>88</v>
      </c>
      <c r="AV211" s="13" t="s">
        <v>86</v>
      </c>
      <c r="AW211" s="13" t="s">
        <v>39</v>
      </c>
      <c r="AX211" s="13" t="s">
        <v>78</v>
      </c>
      <c r="AY211" s="236" t="s">
        <v>136</v>
      </c>
    </row>
    <row r="212" s="14" customFormat="1">
      <c r="A212" s="14"/>
      <c r="B212" s="237"/>
      <c r="C212" s="238"/>
      <c r="D212" s="228" t="s">
        <v>147</v>
      </c>
      <c r="E212" s="239" t="s">
        <v>32</v>
      </c>
      <c r="F212" s="240" t="s">
        <v>787</v>
      </c>
      <c r="G212" s="238"/>
      <c r="H212" s="241">
        <v>39.585000000000001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147</v>
      </c>
      <c r="AU212" s="247" t="s">
        <v>88</v>
      </c>
      <c r="AV212" s="14" t="s">
        <v>88</v>
      </c>
      <c r="AW212" s="14" t="s">
        <v>39</v>
      </c>
      <c r="AX212" s="14" t="s">
        <v>78</v>
      </c>
      <c r="AY212" s="247" t="s">
        <v>136</v>
      </c>
    </row>
    <row r="213" s="14" customFormat="1">
      <c r="A213" s="14"/>
      <c r="B213" s="237"/>
      <c r="C213" s="238"/>
      <c r="D213" s="228" t="s">
        <v>147</v>
      </c>
      <c r="E213" s="239" t="s">
        <v>32</v>
      </c>
      <c r="F213" s="240" t="s">
        <v>788</v>
      </c>
      <c r="G213" s="238"/>
      <c r="H213" s="241">
        <v>-3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147</v>
      </c>
      <c r="AU213" s="247" t="s">
        <v>88</v>
      </c>
      <c r="AV213" s="14" t="s">
        <v>88</v>
      </c>
      <c r="AW213" s="14" t="s">
        <v>39</v>
      </c>
      <c r="AX213" s="14" t="s">
        <v>78</v>
      </c>
      <c r="AY213" s="247" t="s">
        <v>136</v>
      </c>
    </row>
    <row r="214" s="13" customFormat="1">
      <c r="A214" s="13"/>
      <c r="B214" s="226"/>
      <c r="C214" s="227"/>
      <c r="D214" s="228" t="s">
        <v>147</v>
      </c>
      <c r="E214" s="229" t="s">
        <v>32</v>
      </c>
      <c r="F214" s="230" t="s">
        <v>333</v>
      </c>
      <c r="G214" s="227"/>
      <c r="H214" s="229" t="s">
        <v>32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147</v>
      </c>
      <c r="AU214" s="236" t="s">
        <v>88</v>
      </c>
      <c r="AV214" s="13" t="s">
        <v>86</v>
      </c>
      <c r="AW214" s="13" t="s">
        <v>39</v>
      </c>
      <c r="AX214" s="13" t="s">
        <v>78</v>
      </c>
      <c r="AY214" s="236" t="s">
        <v>136</v>
      </c>
    </row>
    <row r="215" s="14" customFormat="1">
      <c r="A215" s="14"/>
      <c r="B215" s="237"/>
      <c r="C215" s="238"/>
      <c r="D215" s="228" t="s">
        <v>147</v>
      </c>
      <c r="E215" s="239" t="s">
        <v>32</v>
      </c>
      <c r="F215" s="240" t="s">
        <v>785</v>
      </c>
      <c r="G215" s="238"/>
      <c r="H215" s="241">
        <v>2.0800000000000001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147</v>
      </c>
      <c r="AU215" s="247" t="s">
        <v>88</v>
      </c>
      <c r="AV215" s="14" t="s">
        <v>88</v>
      </c>
      <c r="AW215" s="14" t="s">
        <v>39</v>
      </c>
      <c r="AX215" s="14" t="s">
        <v>78</v>
      </c>
      <c r="AY215" s="247" t="s">
        <v>136</v>
      </c>
    </row>
    <row r="216" s="13" customFormat="1">
      <c r="A216" s="13"/>
      <c r="B216" s="226"/>
      <c r="C216" s="227"/>
      <c r="D216" s="228" t="s">
        <v>147</v>
      </c>
      <c r="E216" s="229" t="s">
        <v>32</v>
      </c>
      <c r="F216" s="230" t="s">
        <v>789</v>
      </c>
      <c r="G216" s="227"/>
      <c r="H216" s="229" t="s">
        <v>32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147</v>
      </c>
      <c r="AU216" s="236" t="s">
        <v>88</v>
      </c>
      <c r="AV216" s="13" t="s">
        <v>86</v>
      </c>
      <c r="AW216" s="13" t="s">
        <v>39</v>
      </c>
      <c r="AX216" s="13" t="s">
        <v>78</v>
      </c>
      <c r="AY216" s="236" t="s">
        <v>136</v>
      </c>
    </row>
    <row r="217" s="14" customFormat="1">
      <c r="A217" s="14"/>
      <c r="B217" s="237"/>
      <c r="C217" s="238"/>
      <c r="D217" s="228" t="s">
        <v>147</v>
      </c>
      <c r="E217" s="239" t="s">
        <v>32</v>
      </c>
      <c r="F217" s="240" t="s">
        <v>790</v>
      </c>
      <c r="G217" s="238"/>
      <c r="H217" s="241">
        <v>18.611999999999998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147</v>
      </c>
      <c r="AU217" s="247" t="s">
        <v>88</v>
      </c>
      <c r="AV217" s="14" t="s">
        <v>88</v>
      </c>
      <c r="AW217" s="14" t="s">
        <v>39</v>
      </c>
      <c r="AX217" s="14" t="s">
        <v>78</v>
      </c>
      <c r="AY217" s="247" t="s">
        <v>136</v>
      </c>
    </row>
    <row r="218" s="14" customFormat="1">
      <c r="A218" s="14"/>
      <c r="B218" s="237"/>
      <c r="C218" s="238"/>
      <c r="D218" s="228" t="s">
        <v>147</v>
      </c>
      <c r="E218" s="239" t="s">
        <v>32</v>
      </c>
      <c r="F218" s="240" t="s">
        <v>791</v>
      </c>
      <c r="G218" s="238"/>
      <c r="H218" s="241">
        <v>-3.2400000000000002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147</v>
      </c>
      <c r="AU218" s="247" t="s">
        <v>88</v>
      </c>
      <c r="AV218" s="14" t="s">
        <v>88</v>
      </c>
      <c r="AW218" s="14" t="s">
        <v>39</v>
      </c>
      <c r="AX218" s="14" t="s">
        <v>78</v>
      </c>
      <c r="AY218" s="247" t="s">
        <v>136</v>
      </c>
    </row>
    <row r="219" s="14" customFormat="1">
      <c r="A219" s="14"/>
      <c r="B219" s="237"/>
      <c r="C219" s="238"/>
      <c r="D219" s="228" t="s">
        <v>147</v>
      </c>
      <c r="E219" s="239" t="s">
        <v>32</v>
      </c>
      <c r="F219" s="240" t="s">
        <v>792</v>
      </c>
      <c r="G219" s="238"/>
      <c r="H219" s="241">
        <v>-1.8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147</v>
      </c>
      <c r="AU219" s="247" t="s">
        <v>88</v>
      </c>
      <c r="AV219" s="14" t="s">
        <v>88</v>
      </c>
      <c r="AW219" s="14" t="s">
        <v>39</v>
      </c>
      <c r="AX219" s="14" t="s">
        <v>78</v>
      </c>
      <c r="AY219" s="247" t="s">
        <v>136</v>
      </c>
    </row>
    <row r="220" s="14" customFormat="1">
      <c r="A220" s="14"/>
      <c r="B220" s="237"/>
      <c r="C220" s="238"/>
      <c r="D220" s="228" t="s">
        <v>147</v>
      </c>
      <c r="E220" s="239" t="s">
        <v>32</v>
      </c>
      <c r="F220" s="240" t="s">
        <v>793</v>
      </c>
      <c r="G220" s="238"/>
      <c r="H220" s="241">
        <v>0.90000000000000002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147</v>
      </c>
      <c r="AU220" s="247" t="s">
        <v>88</v>
      </c>
      <c r="AV220" s="14" t="s">
        <v>88</v>
      </c>
      <c r="AW220" s="14" t="s">
        <v>39</v>
      </c>
      <c r="AX220" s="14" t="s">
        <v>78</v>
      </c>
      <c r="AY220" s="247" t="s">
        <v>136</v>
      </c>
    </row>
    <row r="221" s="13" customFormat="1">
      <c r="A221" s="13"/>
      <c r="B221" s="226"/>
      <c r="C221" s="227"/>
      <c r="D221" s="228" t="s">
        <v>147</v>
      </c>
      <c r="E221" s="229" t="s">
        <v>32</v>
      </c>
      <c r="F221" s="230" t="s">
        <v>794</v>
      </c>
      <c r="G221" s="227"/>
      <c r="H221" s="229" t="s">
        <v>32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147</v>
      </c>
      <c r="AU221" s="236" t="s">
        <v>88</v>
      </c>
      <c r="AV221" s="13" t="s">
        <v>86</v>
      </c>
      <c r="AW221" s="13" t="s">
        <v>39</v>
      </c>
      <c r="AX221" s="13" t="s">
        <v>78</v>
      </c>
      <c r="AY221" s="236" t="s">
        <v>136</v>
      </c>
    </row>
    <row r="222" s="14" customFormat="1">
      <c r="A222" s="14"/>
      <c r="B222" s="237"/>
      <c r="C222" s="238"/>
      <c r="D222" s="228" t="s">
        <v>147</v>
      </c>
      <c r="E222" s="239" t="s">
        <v>32</v>
      </c>
      <c r="F222" s="240" t="s">
        <v>795</v>
      </c>
      <c r="G222" s="238"/>
      <c r="H222" s="241">
        <v>9.9000000000000004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147</v>
      </c>
      <c r="AU222" s="247" t="s">
        <v>88</v>
      </c>
      <c r="AV222" s="14" t="s">
        <v>88</v>
      </c>
      <c r="AW222" s="14" t="s">
        <v>39</v>
      </c>
      <c r="AX222" s="14" t="s">
        <v>78</v>
      </c>
      <c r="AY222" s="247" t="s">
        <v>136</v>
      </c>
    </row>
    <row r="223" s="13" customFormat="1">
      <c r="A223" s="13"/>
      <c r="B223" s="226"/>
      <c r="C223" s="227"/>
      <c r="D223" s="228" t="s">
        <v>147</v>
      </c>
      <c r="E223" s="229" t="s">
        <v>32</v>
      </c>
      <c r="F223" s="230" t="s">
        <v>796</v>
      </c>
      <c r="G223" s="227"/>
      <c r="H223" s="229" t="s">
        <v>32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147</v>
      </c>
      <c r="AU223" s="236" t="s">
        <v>88</v>
      </c>
      <c r="AV223" s="13" t="s">
        <v>86</v>
      </c>
      <c r="AW223" s="13" t="s">
        <v>39</v>
      </c>
      <c r="AX223" s="13" t="s">
        <v>78</v>
      </c>
      <c r="AY223" s="236" t="s">
        <v>136</v>
      </c>
    </row>
    <row r="224" s="14" customFormat="1">
      <c r="A224" s="14"/>
      <c r="B224" s="237"/>
      <c r="C224" s="238"/>
      <c r="D224" s="228" t="s">
        <v>147</v>
      </c>
      <c r="E224" s="239" t="s">
        <v>32</v>
      </c>
      <c r="F224" s="240" t="s">
        <v>797</v>
      </c>
      <c r="G224" s="238"/>
      <c r="H224" s="241">
        <v>26.494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147</v>
      </c>
      <c r="AU224" s="247" t="s">
        <v>88</v>
      </c>
      <c r="AV224" s="14" t="s">
        <v>88</v>
      </c>
      <c r="AW224" s="14" t="s">
        <v>39</v>
      </c>
      <c r="AX224" s="14" t="s">
        <v>78</v>
      </c>
      <c r="AY224" s="247" t="s">
        <v>136</v>
      </c>
    </row>
    <row r="225" s="14" customFormat="1">
      <c r="A225" s="14"/>
      <c r="B225" s="237"/>
      <c r="C225" s="238"/>
      <c r="D225" s="228" t="s">
        <v>147</v>
      </c>
      <c r="E225" s="239" t="s">
        <v>32</v>
      </c>
      <c r="F225" s="240" t="s">
        <v>798</v>
      </c>
      <c r="G225" s="238"/>
      <c r="H225" s="241">
        <v>15.699999999999999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147</v>
      </c>
      <c r="AU225" s="247" t="s">
        <v>88</v>
      </c>
      <c r="AV225" s="14" t="s">
        <v>88</v>
      </c>
      <c r="AW225" s="14" t="s">
        <v>39</v>
      </c>
      <c r="AX225" s="14" t="s">
        <v>78</v>
      </c>
      <c r="AY225" s="247" t="s">
        <v>136</v>
      </c>
    </row>
    <row r="226" s="15" customFormat="1">
      <c r="A226" s="15"/>
      <c r="B226" s="248"/>
      <c r="C226" s="249"/>
      <c r="D226" s="228" t="s">
        <v>147</v>
      </c>
      <c r="E226" s="250" t="s">
        <v>32</v>
      </c>
      <c r="F226" s="251" t="s">
        <v>152</v>
      </c>
      <c r="G226" s="249"/>
      <c r="H226" s="252">
        <v>199.28599999999997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8" t="s">
        <v>147</v>
      </c>
      <c r="AU226" s="258" t="s">
        <v>88</v>
      </c>
      <c r="AV226" s="15" t="s">
        <v>143</v>
      </c>
      <c r="AW226" s="15" t="s">
        <v>39</v>
      </c>
      <c r="AX226" s="15" t="s">
        <v>86</v>
      </c>
      <c r="AY226" s="258" t="s">
        <v>136</v>
      </c>
    </row>
    <row r="227" s="2" customFormat="1" ht="24.15" customHeight="1">
      <c r="A227" s="42"/>
      <c r="B227" s="43"/>
      <c r="C227" s="208" t="s">
        <v>340</v>
      </c>
      <c r="D227" s="208" t="s">
        <v>138</v>
      </c>
      <c r="E227" s="209" t="s">
        <v>312</v>
      </c>
      <c r="F227" s="210" t="s">
        <v>313</v>
      </c>
      <c r="G227" s="211" t="s">
        <v>141</v>
      </c>
      <c r="H227" s="212">
        <v>199.286</v>
      </c>
      <c r="I227" s="213"/>
      <c r="J227" s="214">
        <f>ROUND(I227*H227,2)</f>
        <v>0</v>
      </c>
      <c r="K227" s="210" t="s">
        <v>142</v>
      </c>
      <c r="L227" s="48"/>
      <c r="M227" s="215" t="s">
        <v>32</v>
      </c>
      <c r="N227" s="216" t="s">
        <v>49</v>
      </c>
      <c r="O227" s="88"/>
      <c r="P227" s="217">
        <f>O227*H227</f>
        <v>0</v>
      </c>
      <c r="Q227" s="217">
        <v>0.012</v>
      </c>
      <c r="R227" s="217">
        <f>Q227*H227</f>
        <v>2.391432</v>
      </c>
      <c r="S227" s="217">
        <v>0</v>
      </c>
      <c r="T227" s="218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19" t="s">
        <v>143</v>
      </c>
      <c r="AT227" s="219" t="s">
        <v>138</v>
      </c>
      <c r="AU227" s="219" t="s">
        <v>88</v>
      </c>
      <c r="AY227" s="20" t="s">
        <v>136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0" t="s">
        <v>86</v>
      </c>
      <c r="BK227" s="220">
        <f>ROUND(I227*H227,2)</f>
        <v>0</v>
      </c>
      <c r="BL227" s="20" t="s">
        <v>143</v>
      </c>
      <c r="BM227" s="219" t="s">
        <v>799</v>
      </c>
    </row>
    <row r="228" s="2" customFormat="1">
      <c r="A228" s="42"/>
      <c r="B228" s="43"/>
      <c r="C228" s="44"/>
      <c r="D228" s="221" t="s">
        <v>145</v>
      </c>
      <c r="E228" s="44"/>
      <c r="F228" s="222" t="s">
        <v>315</v>
      </c>
      <c r="G228" s="44"/>
      <c r="H228" s="44"/>
      <c r="I228" s="223"/>
      <c r="J228" s="44"/>
      <c r="K228" s="44"/>
      <c r="L228" s="48"/>
      <c r="M228" s="224"/>
      <c r="N228" s="225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145</v>
      </c>
      <c r="AU228" s="20" t="s">
        <v>88</v>
      </c>
    </row>
    <row r="229" s="13" customFormat="1">
      <c r="A229" s="13"/>
      <c r="B229" s="226"/>
      <c r="C229" s="227"/>
      <c r="D229" s="228" t="s">
        <v>147</v>
      </c>
      <c r="E229" s="229" t="s">
        <v>32</v>
      </c>
      <c r="F229" s="230" t="s">
        <v>249</v>
      </c>
      <c r="G229" s="227"/>
      <c r="H229" s="229" t="s">
        <v>32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147</v>
      </c>
      <c r="AU229" s="236" t="s">
        <v>88</v>
      </c>
      <c r="AV229" s="13" t="s">
        <v>86</v>
      </c>
      <c r="AW229" s="13" t="s">
        <v>39</v>
      </c>
      <c r="AX229" s="13" t="s">
        <v>78</v>
      </c>
      <c r="AY229" s="236" t="s">
        <v>136</v>
      </c>
    </row>
    <row r="230" s="13" customFormat="1">
      <c r="A230" s="13"/>
      <c r="B230" s="226"/>
      <c r="C230" s="227"/>
      <c r="D230" s="228" t="s">
        <v>147</v>
      </c>
      <c r="E230" s="229" t="s">
        <v>32</v>
      </c>
      <c r="F230" s="230" t="s">
        <v>800</v>
      </c>
      <c r="G230" s="227"/>
      <c r="H230" s="229" t="s">
        <v>32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147</v>
      </c>
      <c r="AU230" s="236" t="s">
        <v>88</v>
      </c>
      <c r="AV230" s="13" t="s">
        <v>86</v>
      </c>
      <c r="AW230" s="13" t="s">
        <v>39</v>
      </c>
      <c r="AX230" s="13" t="s">
        <v>78</v>
      </c>
      <c r="AY230" s="236" t="s">
        <v>136</v>
      </c>
    </row>
    <row r="231" s="14" customFormat="1">
      <c r="A231" s="14"/>
      <c r="B231" s="237"/>
      <c r="C231" s="238"/>
      <c r="D231" s="228" t="s">
        <v>147</v>
      </c>
      <c r="E231" s="239" t="s">
        <v>32</v>
      </c>
      <c r="F231" s="240" t="s">
        <v>801</v>
      </c>
      <c r="G231" s="238"/>
      <c r="H231" s="241">
        <v>199.286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147</v>
      </c>
      <c r="AU231" s="247" t="s">
        <v>88</v>
      </c>
      <c r="AV231" s="14" t="s">
        <v>88</v>
      </c>
      <c r="AW231" s="14" t="s">
        <v>39</v>
      </c>
      <c r="AX231" s="14" t="s">
        <v>86</v>
      </c>
      <c r="AY231" s="247" t="s">
        <v>136</v>
      </c>
    </row>
    <row r="232" s="2" customFormat="1" ht="33" customHeight="1">
      <c r="A232" s="42"/>
      <c r="B232" s="43"/>
      <c r="C232" s="208" t="s">
        <v>346</v>
      </c>
      <c r="D232" s="208" t="s">
        <v>138</v>
      </c>
      <c r="E232" s="209" t="s">
        <v>341</v>
      </c>
      <c r="F232" s="210" t="s">
        <v>342</v>
      </c>
      <c r="G232" s="211" t="s">
        <v>141</v>
      </c>
      <c r="H232" s="212">
        <v>398.572</v>
      </c>
      <c r="I232" s="213"/>
      <c r="J232" s="214">
        <f>ROUND(I232*H232,2)</f>
        <v>0</v>
      </c>
      <c r="K232" s="210" t="s">
        <v>142</v>
      </c>
      <c r="L232" s="48"/>
      <c r="M232" s="215" t="s">
        <v>32</v>
      </c>
      <c r="N232" s="216" t="s">
        <v>49</v>
      </c>
      <c r="O232" s="88"/>
      <c r="P232" s="217">
        <f>O232*H232</f>
        <v>0</v>
      </c>
      <c r="Q232" s="217">
        <v>0.0060000000000000001</v>
      </c>
      <c r="R232" s="217">
        <f>Q232*H232</f>
        <v>2.391432</v>
      </c>
      <c r="S232" s="217">
        <v>0</v>
      </c>
      <c r="T232" s="218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19" t="s">
        <v>143</v>
      </c>
      <c r="AT232" s="219" t="s">
        <v>138</v>
      </c>
      <c r="AU232" s="219" t="s">
        <v>88</v>
      </c>
      <c r="AY232" s="20" t="s">
        <v>136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0" t="s">
        <v>86</v>
      </c>
      <c r="BK232" s="220">
        <f>ROUND(I232*H232,2)</f>
        <v>0</v>
      </c>
      <c r="BL232" s="20" t="s">
        <v>143</v>
      </c>
      <c r="BM232" s="219" t="s">
        <v>802</v>
      </c>
    </row>
    <row r="233" s="2" customFormat="1">
      <c r="A233" s="42"/>
      <c r="B233" s="43"/>
      <c r="C233" s="44"/>
      <c r="D233" s="221" t="s">
        <v>145</v>
      </c>
      <c r="E233" s="44"/>
      <c r="F233" s="222" t="s">
        <v>344</v>
      </c>
      <c r="G233" s="44"/>
      <c r="H233" s="44"/>
      <c r="I233" s="223"/>
      <c r="J233" s="44"/>
      <c r="K233" s="44"/>
      <c r="L233" s="48"/>
      <c r="M233" s="224"/>
      <c r="N233" s="225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T233" s="20" t="s">
        <v>145</v>
      </c>
      <c r="AU233" s="20" t="s">
        <v>88</v>
      </c>
    </row>
    <row r="234" s="14" customFormat="1">
      <c r="A234" s="14"/>
      <c r="B234" s="237"/>
      <c r="C234" s="238"/>
      <c r="D234" s="228" t="s">
        <v>147</v>
      </c>
      <c r="E234" s="239" t="s">
        <v>32</v>
      </c>
      <c r="F234" s="240" t="s">
        <v>803</v>
      </c>
      <c r="G234" s="238"/>
      <c r="H234" s="241">
        <v>398.572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147</v>
      </c>
      <c r="AU234" s="247" t="s">
        <v>88</v>
      </c>
      <c r="AV234" s="14" t="s">
        <v>88</v>
      </c>
      <c r="AW234" s="14" t="s">
        <v>39</v>
      </c>
      <c r="AX234" s="14" t="s">
        <v>86</v>
      </c>
      <c r="AY234" s="247" t="s">
        <v>136</v>
      </c>
    </row>
    <row r="235" s="2" customFormat="1" ht="21.75" customHeight="1">
      <c r="A235" s="42"/>
      <c r="B235" s="43"/>
      <c r="C235" s="208" t="s">
        <v>351</v>
      </c>
      <c r="D235" s="208" t="s">
        <v>138</v>
      </c>
      <c r="E235" s="209" t="s">
        <v>347</v>
      </c>
      <c r="F235" s="210" t="s">
        <v>348</v>
      </c>
      <c r="G235" s="211" t="s">
        <v>141</v>
      </c>
      <c r="H235" s="212">
        <v>199.286</v>
      </c>
      <c r="I235" s="213"/>
      <c r="J235" s="214">
        <f>ROUND(I235*H235,2)</f>
        <v>0</v>
      </c>
      <c r="K235" s="210" t="s">
        <v>142</v>
      </c>
      <c r="L235" s="48"/>
      <c r="M235" s="215" t="s">
        <v>32</v>
      </c>
      <c r="N235" s="216" t="s">
        <v>49</v>
      </c>
      <c r="O235" s="88"/>
      <c r="P235" s="217">
        <f>O235*H235</f>
        <v>0</v>
      </c>
      <c r="Q235" s="217">
        <v>0.016199999999999999</v>
      </c>
      <c r="R235" s="217">
        <f>Q235*H235</f>
        <v>3.2284332</v>
      </c>
      <c r="S235" s="217">
        <v>0</v>
      </c>
      <c r="T235" s="218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19" t="s">
        <v>143</v>
      </c>
      <c r="AT235" s="219" t="s">
        <v>138</v>
      </c>
      <c r="AU235" s="219" t="s">
        <v>88</v>
      </c>
      <c r="AY235" s="20" t="s">
        <v>136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0" t="s">
        <v>86</v>
      </c>
      <c r="BK235" s="220">
        <f>ROUND(I235*H235,2)</f>
        <v>0</v>
      </c>
      <c r="BL235" s="20" t="s">
        <v>143</v>
      </c>
      <c r="BM235" s="219" t="s">
        <v>804</v>
      </c>
    </row>
    <row r="236" s="2" customFormat="1">
      <c r="A236" s="42"/>
      <c r="B236" s="43"/>
      <c r="C236" s="44"/>
      <c r="D236" s="221" t="s">
        <v>145</v>
      </c>
      <c r="E236" s="44"/>
      <c r="F236" s="222" t="s">
        <v>350</v>
      </c>
      <c r="G236" s="44"/>
      <c r="H236" s="44"/>
      <c r="I236" s="223"/>
      <c r="J236" s="44"/>
      <c r="K236" s="44"/>
      <c r="L236" s="48"/>
      <c r="M236" s="224"/>
      <c r="N236" s="225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145</v>
      </c>
      <c r="AU236" s="20" t="s">
        <v>88</v>
      </c>
    </row>
    <row r="237" s="13" customFormat="1">
      <c r="A237" s="13"/>
      <c r="B237" s="226"/>
      <c r="C237" s="227"/>
      <c r="D237" s="228" t="s">
        <v>147</v>
      </c>
      <c r="E237" s="229" t="s">
        <v>32</v>
      </c>
      <c r="F237" s="230" t="s">
        <v>249</v>
      </c>
      <c r="G237" s="227"/>
      <c r="H237" s="229" t="s">
        <v>32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147</v>
      </c>
      <c r="AU237" s="236" t="s">
        <v>88</v>
      </c>
      <c r="AV237" s="13" t="s">
        <v>86</v>
      </c>
      <c r="AW237" s="13" t="s">
        <v>39</v>
      </c>
      <c r="AX237" s="13" t="s">
        <v>78</v>
      </c>
      <c r="AY237" s="236" t="s">
        <v>136</v>
      </c>
    </row>
    <row r="238" s="13" customFormat="1">
      <c r="A238" s="13"/>
      <c r="B238" s="226"/>
      <c r="C238" s="227"/>
      <c r="D238" s="228" t="s">
        <v>147</v>
      </c>
      <c r="E238" s="229" t="s">
        <v>32</v>
      </c>
      <c r="F238" s="230" t="s">
        <v>800</v>
      </c>
      <c r="G238" s="227"/>
      <c r="H238" s="229" t="s">
        <v>32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147</v>
      </c>
      <c r="AU238" s="236" t="s">
        <v>88</v>
      </c>
      <c r="AV238" s="13" t="s">
        <v>86</v>
      </c>
      <c r="AW238" s="13" t="s">
        <v>39</v>
      </c>
      <c r="AX238" s="13" t="s">
        <v>78</v>
      </c>
      <c r="AY238" s="236" t="s">
        <v>136</v>
      </c>
    </row>
    <row r="239" s="14" customFormat="1">
      <c r="A239" s="14"/>
      <c r="B239" s="237"/>
      <c r="C239" s="238"/>
      <c r="D239" s="228" t="s">
        <v>147</v>
      </c>
      <c r="E239" s="239" t="s">
        <v>32</v>
      </c>
      <c r="F239" s="240" t="s">
        <v>801</v>
      </c>
      <c r="G239" s="238"/>
      <c r="H239" s="241">
        <v>199.286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147</v>
      </c>
      <c r="AU239" s="247" t="s">
        <v>88</v>
      </c>
      <c r="AV239" s="14" t="s">
        <v>88</v>
      </c>
      <c r="AW239" s="14" t="s">
        <v>39</v>
      </c>
      <c r="AX239" s="14" t="s">
        <v>86</v>
      </c>
      <c r="AY239" s="247" t="s">
        <v>136</v>
      </c>
    </row>
    <row r="240" s="2" customFormat="1" ht="24.15" customHeight="1">
      <c r="A240" s="42"/>
      <c r="B240" s="43"/>
      <c r="C240" s="208" t="s">
        <v>357</v>
      </c>
      <c r="D240" s="208" t="s">
        <v>138</v>
      </c>
      <c r="E240" s="209" t="s">
        <v>352</v>
      </c>
      <c r="F240" s="210" t="s">
        <v>353</v>
      </c>
      <c r="G240" s="211" t="s">
        <v>141</v>
      </c>
      <c r="H240" s="212">
        <v>597.85799999999995</v>
      </c>
      <c r="I240" s="213"/>
      <c r="J240" s="214">
        <f>ROUND(I240*H240,2)</f>
        <v>0</v>
      </c>
      <c r="K240" s="210" t="s">
        <v>142</v>
      </c>
      <c r="L240" s="48"/>
      <c r="M240" s="215" t="s">
        <v>32</v>
      </c>
      <c r="N240" s="216" t="s">
        <v>49</v>
      </c>
      <c r="O240" s="88"/>
      <c r="P240" s="217">
        <f>O240*H240</f>
        <v>0</v>
      </c>
      <c r="Q240" s="217">
        <v>0.0054000000000000003</v>
      </c>
      <c r="R240" s="217">
        <f>Q240*H240</f>
        <v>3.2284332</v>
      </c>
      <c r="S240" s="217">
        <v>0</v>
      </c>
      <c r="T240" s="218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19" t="s">
        <v>143</v>
      </c>
      <c r="AT240" s="219" t="s">
        <v>138</v>
      </c>
      <c r="AU240" s="219" t="s">
        <v>88</v>
      </c>
      <c r="AY240" s="20" t="s">
        <v>136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20" t="s">
        <v>86</v>
      </c>
      <c r="BK240" s="220">
        <f>ROUND(I240*H240,2)</f>
        <v>0</v>
      </c>
      <c r="BL240" s="20" t="s">
        <v>143</v>
      </c>
      <c r="BM240" s="219" t="s">
        <v>805</v>
      </c>
    </row>
    <row r="241" s="2" customFormat="1">
      <c r="A241" s="42"/>
      <c r="B241" s="43"/>
      <c r="C241" s="44"/>
      <c r="D241" s="221" t="s">
        <v>145</v>
      </c>
      <c r="E241" s="44"/>
      <c r="F241" s="222" t="s">
        <v>355</v>
      </c>
      <c r="G241" s="44"/>
      <c r="H241" s="44"/>
      <c r="I241" s="223"/>
      <c r="J241" s="44"/>
      <c r="K241" s="44"/>
      <c r="L241" s="48"/>
      <c r="M241" s="224"/>
      <c r="N241" s="225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T241" s="20" t="s">
        <v>145</v>
      </c>
      <c r="AU241" s="20" t="s">
        <v>88</v>
      </c>
    </row>
    <row r="242" s="14" customFormat="1">
      <c r="A242" s="14"/>
      <c r="B242" s="237"/>
      <c r="C242" s="238"/>
      <c r="D242" s="228" t="s">
        <v>147</v>
      </c>
      <c r="E242" s="239" t="s">
        <v>32</v>
      </c>
      <c r="F242" s="240" t="s">
        <v>806</v>
      </c>
      <c r="G242" s="238"/>
      <c r="H242" s="241">
        <v>597.85799999999995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147</v>
      </c>
      <c r="AU242" s="247" t="s">
        <v>88</v>
      </c>
      <c r="AV242" s="14" t="s">
        <v>88</v>
      </c>
      <c r="AW242" s="14" t="s">
        <v>39</v>
      </c>
      <c r="AX242" s="14" t="s">
        <v>86</v>
      </c>
      <c r="AY242" s="247" t="s">
        <v>136</v>
      </c>
    </row>
    <row r="243" s="2" customFormat="1" ht="16.5" customHeight="1">
      <c r="A243" s="42"/>
      <c r="B243" s="43"/>
      <c r="C243" s="208" t="s">
        <v>363</v>
      </c>
      <c r="D243" s="208" t="s">
        <v>138</v>
      </c>
      <c r="E243" s="209" t="s">
        <v>358</v>
      </c>
      <c r="F243" s="210" t="s">
        <v>359</v>
      </c>
      <c r="G243" s="211" t="s">
        <v>141</v>
      </c>
      <c r="H243" s="212">
        <v>20.324999999999999</v>
      </c>
      <c r="I243" s="213"/>
      <c r="J243" s="214">
        <f>ROUND(I243*H243,2)</f>
        <v>0</v>
      </c>
      <c r="K243" s="210" t="s">
        <v>32</v>
      </c>
      <c r="L243" s="48"/>
      <c r="M243" s="215" t="s">
        <v>32</v>
      </c>
      <c r="N243" s="216" t="s">
        <v>49</v>
      </c>
      <c r="O243" s="88"/>
      <c r="P243" s="217">
        <f>O243*H243</f>
        <v>0</v>
      </c>
      <c r="Q243" s="217">
        <v>0.002</v>
      </c>
      <c r="R243" s="217">
        <f>Q243*H243</f>
        <v>0.040649999999999999</v>
      </c>
      <c r="S243" s="217">
        <v>0</v>
      </c>
      <c r="T243" s="218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19" t="s">
        <v>143</v>
      </c>
      <c r="AT243" s="219" t="s">
        <v>138</v>
      </c>
      <c r="AU243" s="219" t="s">
        <v>88</v>
      </c>
      <c r="AY243" s="20" t="s">
        <v>136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86</v>
      </c>
      <c r="BK243" s="220">
        <f>ROUND(I243*H243,2)</f>
        <v>0</v>
      </c>
      <c r="BL243" s="20" t="s">
        <v>143</v>
      </c>
      <c r="BM243" s="219" t="s">
        <v>807</v>
      </c>
    </row>
    <row r="244" s="13" customFormat="1">
      <c r="A244" s="13"/>
      <c r="B244" s="226"/>
      <c r="C244" s="227"/>
      <c r="D244" s="228" t="s">
        <v>147</v>
      </c>
      <c r="E244" s="229" t="s">
        <v>32</v>
      </c>
      <c r="F244" s="230" t="s">
        <v>249</v>
      </c>
      <c r="G244" s="227"/>
      <c r="H244" s="229" t="s">
        <v>32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147</v>
      </c>
      <c r="AU244" s="236" t="s">
        <v>88</v>
      </c>
      <c r="AV244" s="13" t="s">
        <v>86</v>
      </c>
      <c r="AW244" s="13" t="s">
        <v>39</v>
      </c>
      <c r="AX244" s="13" t="s">
        <v>78</v>
      </c>
      <c r="AY244" s="236" t="s">
        <v>136</v>
      </c>
    </row>
    <row r="245" s="13" customFormat="1">
      <c r="A245" s="13"/>
      <c r="B245" s="226"/>
      <c r="C245" s="227"/>
      <c r="D245" s="228" t="s">
        <v>147</v>
      </c>
      <c r="E245" s="229" t="s">
        <v>32</v>
      </c>
      <c r="F245" s="230" t="s">
        <v>808</v>
      </c>
      <c r="G245" s="227"/>
      <c r="H245" s="229" t="s">
        <v>32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147</v>
      </c>
      <c r="AU245" s="236" t="s">
        <v>88</v>
      </c>
      <c r="AV245" s="13" t="s">
        <v>86</v>
      </c>
      <c r="AW245" s="13" t="s">
        <v>39</v>
      </c>
      <c r="AX245" s="13" t="s">
        <v>78</v>
      </c>
      <c r="AY245" s="236" t="s">
        <v>136</v>
      </c>
    </row>
    <row r="246" s="14" customFormat="1">
      <c r="A246" s="14"/>
      <c r="B246" s="237"/>
      <c r="C246" s="238"/>
      <c r="D246" s="228" t="s">
        <v>147</v>
      </c>
      <c r="E246" s="239" t="s">
        <v>32</v>
      </c>
      <c r="F246" s="240" t="s">
        <v>809</v>
      </c>
      <c r="G246" s="238"/>
      <c r="H246" s="241">
        <v>20.324999999999999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147</v>
      </c>
      <c r="AU246" s="247" t="s">
        <v>88</v>
      </c>
      <c r="AV246" s="14" t="s">
        <v>88</v>
      </c>
      <c r="AW246" s="14" t="s">
        <v>39</v>
      </c>
      <c r="AX246" s="14" t="s">
        <v>86</v>
      </c>
      <c r="AY246" s="247" t="s">
        <v>136</v>
      </c>
    </row>
    <row r="247" s="2" customFormat="1" ht="21.75" customHeight="1">
      <c r="A247" s="42"/>
      <c r="B247" s="43"/>
      <c r="C247" s="208" t="s">
        <v>377</v>
      </c>
      <c r="D247" s="208" t="s">
        <v>138</v>
      </c>
      <c r="E247" s="209" t="s">
        <v>364</v>
      </c>
      <c r="F247" s="210" t="s">
        <v>365</v>
      </c>
      <c r="G247" s="211" t="s">
        <v>141</v>
      </c>
      <c r="H247" s="212">
        <v>14.25</v>
      </c>
      <c r="I247" s="213"/>
      <c r="J247" s="214">
        <f>ROUND(I247*H247,2)</f>
        <v>0</v>
      </c>
      <c r="K247" s="210" t="s">
        <v>142</v>
      </c>
      <c r="L247" s="48"/>
      <c r="M247" s="215" t="s">
        <v>32</v>
      </c>
      <c r="N247" s="216" t="s">
        <v>49</v>
      </c>
      <c r="O247" s="88"/>
      <c r="P247" s="217">
        <f>O247*H247</f>
        <v>0</v>
      </c>
      <c r="Q247" s="217">
        <v>9.0000000000000006E-05</v>
      </c>
      <c r="R247" s="217">
        <f>Q247*H247</f>
        <v>0.0012825</v>
      </c>
      <c r="S247" s="217">
        <v>6.0000000000000002E-05</v>
      </c>
      <c r="T247" s="218">
        <f>S247*H247</f>
        <v>0.00085500000000000007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19" t="s">
        <v>143</v>
      </c>
      <c r="AT247" s="219" t="s">
        <v>138</v>
      </c>
      <c r="AU247" s="219" t="s">
        <v>88</v>
      </c>
      <c r="AY247" s="20" t="s">
        <v>136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0" t="s">
        <v>86</v>
      </c>
      <c r="BK247" s="220">
        <f>ROUND(I247*H247,2)</f>
        <v>0</v>
      </c>
      <c r="BL247" s="20" t="s">
        <v>143</v>
      </c>
      <c r="BM247" s="219" t="s">
        <v>810</v>
      </c>
    </row>
    <row r="248" s="2" customFormat="1">
      <c r="A248" s="42"/>
      <c r="B248" s="43"/>
      <c r="C248" s="44"/>
      <c r="D248" s="221" t="s">
        <v>145</v>
      </c>
      <c r="E248" s="44"/>
      <c r="F248" s="222" t="s">
        <v>367</v>
      </c>
      <c r="G248" s="44"/>
      <c r="H248" s="44"/>
      <c r="I248" s="223"/>
      <c r="J248" s="44"/>
      <c r="K248" s="44"/>
      <c r="L248" s="48"/>
      <c r="M248" s="224"/>
      <c r="N248" s="225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0" t="s">
        <v>145</v>
      </c>
      <c r="AU248" s="20" t="s">
        <v>88</v>
      </c>
    </row>
    <row r="249" s="13" customFormat="1">
      <c r="A249" s="13"/>
      <c r="B249" s="226"/>
      <c r="C249" s="227"/>
      <c r="D249" s="228" t="s">
        <v>147</v>
      </c>
      <c r="E249" s="229" t="s">
        <v>32</v>
      </c>
      <c r="F249" s="230" t="s">
        <v>811</v>
      </c>
      <c r="G249" s="227"/>
      <c r="H249" s="229" t="s">
        <v>32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147</v>
      </c>
      <c r="AU249" s="236" t="s">
        <v>88</v>
      </c>
      <c r="AV249" s="13" t="s">
        <v>86</v>
      </c>
      <c r="AW249" s="13" t="s">
        <v>39</v>
      </c>
      <c r="AX249" s="13" t="s">
        <v>78</v>
      </c>
      <c r="AY249" s="236" t="s">
        <v>136</v>
      </c>
    </row>
    <row r="250" s="14" customFormat="1">
      <c r="A250" s="14"/>
      <c r="B250" s="237"/>
      <c r="C250" s="238"/>
      <c r="D250" s="228" t="s">
        <v>147</v>
      </c>
      <c r="E250" s="239" t="s">
        <v>32</v>
      </c>
      <c r="F250" s="240" t="s">
        <v>812</v>
      </c>
      <c r="G250" s="238"/>
      <c r="H250" s="241">
        <v>5.7599999999999998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147</v>
      </c>
      <c r="AU250" s="247" t="s">
        <v>88</v>
      </c>
      <c r="AV250" s="14" t="s">
        <v>88</v>
      </c>
      <c r="AW250" s="14" t="s">
        <v>39</v>
      </c>
      <c r="AX250" s="14" t="s">
        <v>78</v>
      </c>
      <c r="AY250" s="247" t="s">
        <v>136</v>
      </c>
    </row>
    <row r="251" s="13" customFormat="1">
      <c r="A251" s="13"/>
      <c r="B251" s="226"/>
      <c r="C251" s="227"/>
      <c r="D251" s="228" t="s">
        <v>147</v>
      </c>
      <c r="E251" s="229" t="s">
        <v>32</v>
      </c>
      <c r="F251" s="230" t="s">
        <v>813</v>
      </c>
      <c r="G251" s="227"/>
      <c r="H251" s="229" t="s">
        <v>32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147</v>
      </c>
      <c r="AU251" s="236" t="s">
        <v>88</v>
      </c>
      <c r="AV251" s="13" t="s">
        <v>86</v>
      </c>
      <c r="AW251" s="13" t="s">
        <v>39</v>
      </c>
      <c r="AX251" s="13" t="s">
        <v>78</v>
      </c>
      <c r="AY251" s="236" t="s">
        <v>136</v>
      </c>
    </row>
    <row r="252" s="14" customFormat="1">
      <c r="A252" s="14"/>
      <c r="B252" s="237"/>
      <c r="C252" s="238"/>
      <c r="D252" s="228" t="s">
        <v>147</v>
      </c>
      <c r="E252" s="239" t="s">
        <v>32</v>
      </c>
      <c r="F252" s="240" t="s">
        <v>814</v>
      </c>
      <c r="G252" s="238"/>
      <c r="H252" s="241">
        <v>6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147</v>
      </c>
      <c r="AU252" s="247" t="s">
        <v>88</v>
      </c>
      <c r="AV252" s="14" t="s">
        <v>88</v>
      </c>
      <c r="AW252" s="14" t="s">
        <v>39</v>
      </c>
      <c r="AX252" s="14" t="s">
        <v>78</v>
      </c>
      <c r="AY252" s="247" t="s">
        <v>136</v>
      </c>
    </row>
    <row r="253" s="13" customFormat="1">
      <c r="A253" s="13"/>
      <c r="B253" s="226"/>
      <c r="C253" s="227"/>
      <c r="D253" s="228" t="s">
        <v>147</v>
      </c>
      <c r="E253" s="229" t="s">
        <v>32</v>
      </c>
      <c r="F253" s="230" t="s">
        <v>815</v>
      </c>
      <c r="G253" s="227"/>
      <c r="H253" s="229" t="s">
        <v>32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147</v>
      </c>
      <c r="AU253" s="236" t="s">
        <v>88</v>
      </c>
      <c r="AV253" s="13" t="s">
        <v>86</v>
      </c>
      <c r="AW253" s="13" t="s">
        <v>39</v>
      </c>
      <c r="AX253" s="13" t="s">
        <v>78</v>
      </c>
      <c r="AY253" s="236" t="s">
        <v>136</v>
      </c>
    </row>
    <row r="254" s="14" customFormat="1">
      <c r="A254" s="14"/>
      <c r="B254" s="237"/>
      <c r="C254" s="238"/>
      <c r="D254" s="228" t="s">
        <v>147</v>
      </c>
      <c r="E254" s="239" t="s">
        <v>32</v>
      </c>
      <c r="F254" s="240" t="s">
        <v>816</v>
      </c>
      <c r="G254" s="238"/>
      <c r="H254" s="241">
        <v>2.4900000000000002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147</v>
      </c>
      <c r="AU254" s="247" t="s">
        <v>88</v>
      </c>
      <c r="AV254" s="14" t="s">
        <v>88</v>
      </c>
      <c r="AW254" s="14" t="s">
        <v>39</v>
      </c>
      <c r="AX254" s="14" t="s">
        <v>78</v>
      </c>
      <c r="AY254" s="247" t="s">
        <v>136</v>
      </c>
    </row>
    <row r="255" s="15" customFormat="1">
      <c r="A255" s="15"/>
      <c r="B255" s="248"/>
      <c r="C255" s="249"/>
      <c r="D255" s="228" t="s">
        <v>147</v>
      </c>
      <c r="E255" s="250" t="s">
        <v>32</v>
      </c>
      <c r="F255" s="251" t="s">
        <v>152</v>
      </c>
      <c r="G255" s="249"/>
      <c r="H255" s="252">
        <v>14.25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8" t="s">
        <v>147</v>
      </c>
      <c r="AU255" s="258" t="s">
        <v>88</v>
      </c>
      <c r="AV255" s="15" t="s">
        <v>143</v>
      </c>
      <c r="AW255" s="15" t="s">
        <v>39</v>
      </c>
      <c r="AX255" s="15" t="s">
        <v>86</v>
      </c>
      <c r="AY255" s="258" t="s">
        <v>136</v>
      </c>
    </row>
    <row r="256" s="2" customFormat="1" ht="16.5" customHeight="1">
      <c r="A256" s="42"/>
      <c r="B256" s="43"/>
      <c r="C256" s="208" t="s">
        <v>387</v>
      </c>
      <c r="D256" s="208" t="s">
        <v>138</v>
      </c>
      <c r="E256" s="209" t="s">
        <v>378</v>
      </c>
      <c r="F256" s="210" t="s">
        <v>379</v>
      </c>
      <c r="G256" s="211" t="s">
        <v>141</v>
      </c>
      <c r="H256" s="212">
        <v>37.677</v>
      </c>
      <c r="I256" s="213"/>
      <c r="J256" s="214">
        <f>ROUND(I256*H256,2)</f>
        <v>0</v>
      </c>
      <c r="K256" s="210" t="s">
        <v>32</v>
      </c>
      <c r="L256" s="48"/>
      <c r="M256" s="215" t="s">
        <v>32</v>
      </c>
      <c r="N256" s="216" t="s">
        <v>49</v>
      </c>
      <c r="O256" s="88"/>
      <c r="P256" s="217">
        <f>O256*H256</f>
        <v>0</v>
      </c>
      <c r="Q256" s="217">
        <v>0.044999999999999998</v>
      </c>
      <c r="R256" s="217">
        <f>Q256*H256</f>
        <v>1.695465</v>
      </c>
      <c r="S256" s="217">
        <v>0</v>
      </c>
      <c r="T256" s="218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19" t="s">
        <v>143</v>
      </c>
      <c r="AT256" s="219" t="s">
        <v>138</v>
      </c>
      <c r="AU256" s="219" t="s">
        <v>88</v>
      </c>
      <c r="AY256" s="20" t="s">
        <v>136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86</v>
      </c>
      <c r="BK256" s="220">
        <f>ROUND(I256*H256,2)</f>
        <v>0</v>
      </c>
      <c r="BL256" s="20" t="s">
        <v>143</v>
      </c>
      <c r="BM256" s="219" t="s">
        <v>817</v>
      </c>
    </row>
    <row r="257" s="13" customFormat="1">
      <c r="A257" s="13"/>
      <c r="B257" s="226"/>
      <c r="C257" s="227"/>
      <c r="D257" s="228" t="s">
        <v>147</v>
      </c>
      <c r="E257" s="229" t="s">
        <v>32</v>
      </c>
      <c r="F257" s="230" t="s">
        <v>249</v>
      </c>
      <c r="G257" s="227"/>
      <c r="H257" s="229" t="s">
        <v>32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147</v>
      </c>
      <c r="AU257" s="236" t="s">
        <v>88</v>
      </c>
      <c r="AV257" s="13" t="s">
        <v>86</v>
      </c>
      <c r="AW257" s="13" t="s">
        <v>39</v>
      </c>
      <c r="AX257" s="13" t="s">
        <v>78</v>
      </c>
      <c r="AY257" s="236" t="s">
        <v>136</v>
      </c>
    </row>
    <row r="258" s="13" customFormat="1">
      <c r="A258" s="13"/>
      <c r="B258" s="226"/>
      <c r="C258" s="227"/>
      <c r="D258" s="228" t="s">
        <v>147</v>
      </c>
      <c r="E258" s="229" t="s">
        <v>32</v>
      </c>
      <c r="F258" s="230" t="s">
        <v>381</v>
      </c>
      <c r="G258" s="227"/>
      <c r="H258" s="229" t="s">
        <v>32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147</v>
      </c>
      <c r="AU258" s="236" t="s">
        <v>88</v>
      </c>
      <c r="AV258" s="13" t="s">
        <v>86</v>
      </c>
      <c r="AW258" s="13" t="s">
        <v>39</v>
      </c>
      <c r="AX258" s="13" t="s">
        <v>78</v>
      </c>
      <c r="AY258" s="236" t="s">
        <v>136</v>
      </c>
    </row>
    <row r="259" s="14" customFormat="1">
      <c r="A259" s="14"/>
      <c r="B259" s="237"/>
      <c r="C259" s="238"/>
      <c r="D259" s="228" t="s">
        <v>147</v>
      </c>
      <c r="E259" s="239" t="s">
        <v>32</v>
      </c>
      <c r="F259" s="240" t="s">
        <v>818</v>
      </c>
      <c r="G259" s="238"/>
      <c r="H259" s="241">
        <v>28.957000000000001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147</v>
      </c>
      <c r="AU259" s="247" t="s">
        <v>88</v>
      </c>
      <c r="AV259" s="14" t="s">
        <v>88</v>
      </c>
      <c r="AW259" s="14" t="s">
        <v>39</v>
      </c>
      <c r="AX259" s="14" t="s">
        <v>78</v>
      </c>
      <c r="AY259" s="247" t="s">
        <v>136</v>
      </c>
    </row>
    <row r="260" s="13" customFormat="1">
      <c r="A260" s="13"/>
      <c r="B260" s="226"/>
      <c r="C260" s="227"/>
      <c r="D260" s="228" t="s">
        <v>147</v>
      </c>
      <c r="E260" s="229" t="s">
        <v>32</v>
      </c>
      <c r="F260" s="230" t="s">
        <v>819</v>
      </c>
      <c r="G260" s="227"/>
      <c r="H260" s="229" t="s">
        <v>32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147</v>
      </c>
      <c r="AU260" s="236" t="s">
        <v>88</v>
      </c>
      <c r="AV260" s="13" t="s">
        <v>86</v>
      </c>
      <c r="AW260" s="13" t="s">
        <v>39</v>
      </c>
      <c r="AX260" s="13" t="s">
        <v>78</v>
      </c>
      <c r="AY260" s="236" t="s">
        <v>136</v>
      </c>
    </row>
    <row r="261" s="14" customFormat="1">
      <c r="A261" s="14"/>
      <c r="B261" s="237"/>
      <c r="C261" s="238"/>
      <c r="D261" s="228" t="s">
        <v>147</v>
      </c>
      <c r="E261" s="239" t="s">
        <v>32</v>
      </c>
      <c r="F261" s="240" t="s">
        <v>820</v>
      </c>
      <c r="G261" s="238"/>
      <c r="H261" s="241">
        <v>8.7200000000000006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147</v>
      </c>
      <c r="AU261" s="247" t="s">
        <v>88</v>
      </c>
      <c r="AV261" s="14" t="s">
        <v>88</v>
      </c>
      <c r="AW261" s="14" t="s">
        <v>39</v>
      </c>
      <c r="AX261" s="14" t="s">
        <v>78</v>
      </c>
      <c r="AY261" s="247" t="s">
        <v>136</v>
      </c>
    </row>
    <row r="262" s="15" customFormat="1">
      <c r="A262" s="15"/>
      <c r="B262" s="248"/>
      <c r="C262" s="249"/>
      <c r="D262" s="228" t="s">
        <v>147</v>
      </c>
      <c r="E262" s="250" t="s">
        <v>32</v>
      </c>
      <c r="F262" s="251" t="s">
        <v>152</v>
      </c>
      <c r="G262" s="249"/>
      <c r="H262" s="252">
        <v>37.677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8" t="s">
        <v>147</v>
      </c>
      <c r="AU262" s="258" t="s">
        <v>88</v>
      </c>
      <c r="AV262" s="15" t="s">
        <v>143</v>
      </c>
      <c r="AW262" s="15" t="s">
        <v>39</v>
      </c>
      <c r="AX262" s="15" t="s">
        <v>86</v>
      </c>
      <c r="AY262" s="258" t="s">
        <v>136</v>
      </c>
    </row>
    <row r="263" s="2" customFormat="1" ht="16.5" customHeight="1">
      <c r="A263" s="42"/>
      <c r="B263" s="43"/>
      <c r="C263" s="208" t="s">
        <v>393</v>
      </c>
      <c r="D263" s="208" t="s">
        <v>138</v>
      </c>
      <c r="E263" s="209" t="s">
        <v>388</v>
      </c>
      <c r="F263" s="210" t="s">
        <v>389</v>
      </c>
      <c r="G263" s="211" t="s">
        <v>141</v>
      </c>
      <c r="H263" s="212">
        <v>38</v>
      </c>
      <c r="I263" s="213"/>
      <c r="J263" s="214">
        <f>ROUND(I263*H263,2)</f>
        <v>0</v>
      </c>
      <c r="K263" s="210" t="s">
        <v>32</v>
      </c>
      <c r="L263" s="48"/>
      <c r="M263" s="215" t="s">
        <v>32</v>
      </c>
      <c r="N263" s="216" t="s">
        <v>49</v>
      </c>
      <c r="O263" s="88"/>
      <c r="P263" s="217">
        <f>O263*H263</f>
        <v>0</v>
      </c>
      <c r="Q263" s="217">
        <v>0</v>
      </c>
      <c r="R263" s="217">
        <f>Q263*H263</f>
        <v>0</v>
      </c>
      <c r="S263" s="217">
        <v>0</v>
      </c>
      <c r="T263" s="218">
        <f>S263*H263</f>
        <v>0</v>
      </c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R263" s="219" t="s">
        <v>143</v>
      </c>
      <c r="AT263" s="219" t="s">
        <v>138</v>
      </c>
      <c r="AU263" s="219" t="s">
        <v>88</v>
      </c>
      <c r="AY263" s="20" t="s">
        <v>136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86</v>
      </c>
      <c r="BK263" s="220">
        <f>ROUND(I263*H263,2)</f>
        <v>0</v>
      </c>
      <c r="BL263" s="20" t="s">
        <v>143</v>
      </c>
      <c r="BM263" s="219" t="s">
        <v>821</v>
      </c>
    </row>
    <row r="264" s="13" customFormat="1">
      <c r="A264" s="13"/>
      <c r="B264" s="226"/>
      <c r="C264" s="227"/>
      <c r="D264" s="228" t="s">
        <v>147</v>
      </c>
      <c r="E264" s="229" t="s">
        <v>32</v>
      </c>
      <c r="F264" s="230" t="s">
        <v>249</v>
      </c>
      <c r="G264" s="227"/>
      <c r="H264" s="229" t="s">
        <v>32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147</v>
      </c>
      <c r="AU264" s="236" t="s">
        <v>88</v>
      </c>
      <c r="AV264" s="13" t="s">
        <v>86</v>
      </c>
      <c r="AW264" s="13" t="s">
        <v>39</v>
      </c>
      <c r="AX264" s="13" t="s">
        <v>78</v>
      </c>
      <c r="AY264" s="236" t="s">
        <v>136</v>
      </c>
    </row>
    <row r="265" s="13" customFormat="1">
      <c r="A265" s="13"/>
      <c r="B265" s="226"/>
      <c r="C265" s="227"/>
      <c r="D265" s="228" t="s">
        <v>147</v>
      </c>
      <c r="E265" s="229" t="s">
        <v>32</v>
      </c>
      <c r="F265" s="230" t="s">
        <v>391</v>
      </c>
      <c r="G265" s="227"/>
      <c r="H265" s="229" t="s">
        <v>32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147</v>
      </c>
      <c r="AU265" s="236" t="s">
        <v>88</v>
      </c>
      <c r="AV265" s="13" t="s">
        <v>86</v>
      </c>
      <c r="AW265" s="13" t="s">
        <v>39</v>
      </c>
      <c r="AX265" s="13" t="s">
        <v>78</v>
      </c>
      <c r="AY265" s="236" t="s">
        <v>136</v>
      </c>
    </row>
    <row r="266" s="14" customFormat="1">
      <c r="A266" s="14"/>
      <c r="B266" s="237"/>
      <c r="C266" s="238"/>
      <c r="D266" s="228" t="s">
        <v>147</v>
      </c>
      <c r="E266" s="239" t="s">
        <v>32</v>
      </c>
      <c r="F266" s="240" t="s">
        <v>431</v>
      </c>
      <c r="G266" s="238"/>
      <c r="H266" s="241">
        <v>38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147</v>
      </c>
      <c r="AU266" s="247" t="s">
        <v>88</v>
      </c>
      <c r="AV266" s="14" t="s">
        <v>88</v>
      </c>
      <c r="AW266" s="14" t="s">
        <v>39</v>
      </c>
      <c r="AX266" s="14" t="s">
        <v>86</v>
      </c>
      <c r="AY266" s="247" t="s">
        <v>136</v>
      </c>
    </row>
    <row r="267" s="2" customFormat="1" ht="21.75" customHeight="1">
      <c r="A267" s="42"/>
      <c r="B267" s="43"/>
      <c r="C267" s="208" t="s">
        <v>399</v>
      </c>
      <c r="D267" s="208" t="s">
        <v>138</v>
      </c>
      <c r="E267" s="209" t="s">
        <v>412</v>
      </c>
      <c r="F267" s="210" t="s">
        <v>413</v>
      </c>
      <c r="G267" s="211" t="s">
        <v>162</v>
      </c>
      <c r="H267" s="212">
        <v>6.7539999999999996</v>
      </c>
      <c r="I267" s="213"/>
      <c r="J267" s="214">
        <f>ROUND(I267*H267,2)</f>
        <v>0</v>
      </c>
      <c r="K267" s="210" t="s">
        <v>142</v>
      </c>
      <c r="L267" s="48"/>
      <c r="M267" s="215" t="s">
        <v>32</v>
      </c>
      <c r="N267" s="216" t="s">
        <v>49</v>
      </c>
      <c r="O267" s="88"/>
      <c r="P267" s="217">
        <f>O267*H267</f>
        <v>0</v>
      </c>
      <c r="Q267" s="217">
        <v>2.1600000000000001</v>
      </c>
      <c r="R267" s="217">
        <f>Q267*H267</f>
        <v>14.58864</v>
      </c>
      <c r="S267" s="217">
        <v>0</v>
      </c>
      <c r="T267" s="218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19" t="s">
        <v>143</v>
      </c>
      <c r="AT267" s="219" t="s">
        <v>138</v>
      </c>
      <c r="AU267" s="219" t="s">
        <v>88</v>
      </c>
      <c r="AY267" s="20" t="s">
        <v>136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20" t="s">
        <v>86</v>
      </c>
      <c r="BK267" s="220">
        <f>ROUND(I267*H267,2)</f>
        <v>0</v>
      </c>
      <c r="BL267" s="20" t="s">
        <v>143</v>
      </c>
      <c r="BM267" s="219" t="s">
        <v>822</v>
      </c>
    </row>
    <row r="268" s="2" customFormat="1">
      <c r="A268" s="42"/>
      <c r="B268" s="43"/>
      <c r="C268" s="44"/>
      <c r="D268" s="221" t="s">
        <v>145</v>
      </c>
      <c r="E268" s="44"/>
      <c r="F268" s="222" t="s">
        <v>415</v>
      </c>
      <c r="G268" s="44"/>
      <c r="H268" s="44"/>
      <c r="I268" s="223"/>
      <c r="J268" s="44"/>
      <c r="K268" s="44"/>
      <c r="L268" s="48"/>
      <c r="M268" s="224"/>
      <c r="N268" s="225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145</v>
      </c>
      <c r="AU268" s="20" t="s">
        <v>88</v>
      </c>
    </row>
    <row r="269" s="13" customFormat="1">
      <c r="A269" s="13"/>
      <c r="B269" s="226"/>
      <c r="C269" s="227"/>
      <c r="D269" s="228" t="s">
        <v>147</v>
      </c>
      <c r="E269" s="229" t="s">
        <v>32</v>
      </c>
      <c r="F269" s="230" t="s">
        <v>823</v>
      </c>
      <c r="G269" s="227"/>
      <c r="H269" s="229" t="s">
        <v>32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147</v>
      </c>
      <c r="AU269" s="236" t="s">
        <v>88</v>
      </c>
      <c r="AV269" s="13" t="s">
        <v>86</v>
      </c>
      <c r="AW269" s="13" t="s">
        <v>39</v>
      </c>
      <c r="AX269" s="13" t="s">
        <v>78</v>
      </c>
      <c r="AY269" s="236" t="s">
        <v>136</v>
      </c>
    </row>
    <row r="270" s="14" customFormat="1">
      <c r="A270" s="14"/>
      <c r="B270" s="237"/>
      <c r="C270" s="238"/>
      <c r="D270" s="228" t="s">
        <v>147</v>
      </c>
      <c r="E270" s="239" t="s">
        <v>32</v>
      </c>
      <c r="F270" s="240" t="s">
        <v>824</v>
      </c>
      <c r="G270" s="238"/>
      <c r="H270" s="241">
        <v>1.6699999999999999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147</v>
      </c>
      <c r="AU270" s="247" t="s">
        <v>88</v>
      </c>
      <c r="AV270" s="14" t="s">
        <v>88</v>
      </c>
      <c r="AW270" s="14" t="s">
        <v>39</v>
      </c>
      <c r="AX270" s="14" t="s">
        <v>78</v>
      </c>
      <c r="AY270" s="247" t="s">
        <v>136</v>
      </c>
    </row>
    <row r="271" s="13" customFormat="1">
      <c r="A271" s="13"/>
      <c r="B271" s="226"/>
      <c r="C271" s="227"/>
      <c r="D271" s="228" t="s">
        <v>147</v>
      </c>
      <c r="E271" s="229" t="s">
        <v>32</v>
      </c>
      <c r="F271" s="230" t="s">
        <v>420</v>
      </c>
      <c r="G271" s="227"/>
      <c r="H271" s="229" t="s">
        <v>32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147</v>
      </c>
      <c r="AU271" s="236" t="s">
        <v>88</v>
      </c>
      <c r="AV271" s="13" t="s">
        <v>86</v>
      </c>
      <c r="AW271" s="13" t="s">
        <v>39</v>
      </c>
      <c r="AX271" s="13" t="s">
        <v>78</v>
      </c>
      <c r="AY271" s="236" t="s">
        <v>136</v>
      </c>
    </row>
    <row r="272" s="14" customFormat="1">
      <c r="A272" s="14"/>
      <c r="B272" s="237"/>
      <c r="C272" s="238"/>
      <c r="D272" s="228" t="s">
        <v>147</v>
      </c>
      <c r="E272" s="239" t="s">
        <v>32</v>
      </c>
      <c r="F272" s="240" t="s">
        <v>825</v>
      </c>
      <c r="G272" s="238"/>
      <c r="H272" s="241">
        <v>1.8140000000000001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147</v>
      </c>
      <c r="AU272" s="247" t="s">
        <v>88</v>
      </c>
      <c r="AV272" s="14" t="s">
        <v>88</v>
      </c>
      <c r="AW272" s="14" t="s">
        <v>39</v>
      </c>
      <c r="AX272" s="14" t="s">
        <v>78</v>
      </c>
      <c r="AY272" s="247" t="s">
        <v>136</v>
      </c>
    </row>
    <row r="273" s="13" customFormat="1">
      <c r="A273" s="13"/>
      <c r="B273" s="226"/>
      <c r="C273" s="227"/>
      <c r="D273" s="228" t="s">
        <v>147</v>
      </c>
      <c r="E273" s="229" t="s">
        <v>32</v>
      </c>
      <c r="F273" s="230" t="s">
        <v>826</v>
      </c>
      <c r="G273" s="227"/>
      <c r="H273" s="229" t="s">
        <v>32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147</v>
      </c>
      <c r="AU273" s="236" t="s">
        <v>88</v>
      </c>
      <c r="AV273" s="13" t="s">
        <v>86</v>
      </c>
      <c r="AW273" s="13" t="s">
        <v>39</v>
      </c>
      <c r="AX273" s="13" t="s">
        <v>78</v>
      </c>
      <c r="AY273" s="236" t="s">
        <v>136</v>
      </c>
    </row>
    <row r="274" s="14" customFormat="1">
      <c r="A274" s="14"/>
      <c r="B274" s="237"/>
      <c r="C274" s="238"/>
      <c r="D274" s="228" t="s">
        <v>147</v>
      </c>
      <c r="E274" s="239" t="s">
        <v>32</v>
      </c>
      <c r="F274" s="240" t="s">
        <v>827</v>
      </c>
      <c r="G274" s="238"/>
      <c r="H274" s="241">
        <v>3.27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147</v>
      </c>
      <c r="AU274" s="247" t="s">
        <v>88</v>
      </c>
      <c r="AV274" s="14" t="s">
        <v>88</v>
      </c>
      <c r="AW274" s="14" t="s">
        <v>39</v>
      </c>
      <c r="AX274" s="14" t="s">
        <v>78</v>
      </c>
      <c r="AY274" s="247" t="s">
        <v>136</v>
      </c>
    </row>
    <row r="275" s="15" customFormat="1">
      <c r="A275" s="15"/>
      <c r="B275" s="248"/>
      <c r="C275" s="249"/>
      <c r="D275" s="228" t="s">
        <v>147</v>
      </c>
      <c r="E275" s="250" t="s">
        <v>32</v>
      </c>
      <c r="F275" s="251" t="s">
        <v>152</v>
      </c>
      <c r="G275" s="249"/>
      <c r="H275" s="252">
        <v>6.7539999999999996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8" t="s">
        <v>147</v>
      </c>
      <c r="AU275" s="258" t="s">
        <v>88</v>
      </c>
      <c r="AV275" s="15" t="s">
        <v>143</v>
      </c>
      <c r="AW275" s="15" t="s">
        <v>39</v>
      </c>
      <c r="AX275" s="15" t="s">
        <v>86</v>
      </c>
      <c r="AY275" s="258" t="s">
        <v>136</v>
      </c>
    </row>
    <row r="276" s="12" customFormat="1" ht="22.8" customHeight="1">
      <c r="A276" s="12"/>
      <c r="B276" s="192"/>
      <c r="C276" s="193"/>
      <c r="D276" s="194" t="s">
        <v>77</v>
      </c>
      <c r="E276" s="206" t="s">
        <v>213</v>
      </c>
      <c r="F276" s="206" t="s">
        <v>422</v>
      </c>
      <c r="G276" s="193"/>
      <c r="H276" s="193"/>
      <c r="I276" s="196"/>
      <c r="J276" s="207">
        <f>BK276</f>
        <v>0</v>
      </c>
      <c r="K276" s="193"/>
      <c r="L276" s="198"/>
      <c r="M276" s="199"/>
      <c r="N276" s="200"/>
      <c r="O276" s="200"/>
      <c r="P276" s="201">
        <f>SUM(P277:P379)</f>
        <v>0</v>
      </c>
      <c r="Q276" s="200"/>
      <c r="R276" s="201">
        <f>SUM(R277:R379)</f>
        <v>0.096271450000000008</v>
      </c>
      <c r="S276" s="200"/>
      <c r="T276" s="202">
        <f>SUM(T277:T379)</f>
        <v>15.282185999999999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3" t="s">
        <v>86</v>
      </c>
      <c r="AT276" s="204" t="s">
        <v>77</v>
      </c>
      <c r="AU276" s="204" t="s">
        <v>86</v>
      </c>
      <c r="AY276" s="203" t="s">
        <v>136</v>
      </c>
      <c r="BK276" s="205">
        <f>SUM(BK277:BK379)</f>
        <v>0</v>
      </c>
    </row>
    <row r="277" s="2" customFormat="1" ht="16.5" customHeight="1">
      <c r="A277" s="42"/>
      <c r="B277" s="43"/>
      <c r="C277" s="208" t="s">
        <v>404</v>
      </c>
      <c r="D277" s="208" t="s">
        <v>138</v>
      </c>
      <c r="E277" s="209" t="s">
        <v>424</v>
      </c>
      <c r="F277" s="210" t="s">
        <v>425</v>
      </c>
      <c r="G277" s="211" t="s">
        <v>141</v>
      </c>
      <c r="H277" s="212">
        <v>53.744999999999997</v>
      </c>
      <c r="I277" s="213"/>
      <c r="J277" s="214">
        <f>ROUND(I277*H277,2)</f>
        <v>0</v>
      </c>
      <c r="K277" s="210" t="s">
        <v>142</v>
      </c>
      <c r="L277" s="48"/>
      <c r="M277" s="215" t="s">
        <v>32</v>
      </c>
      <c r="N277" s="216" t="s">
        <v>49</v>
      </c>
      <c r="O277" s="88"/>
      <c r="P277" s="217">
        <f>O277*H277</f>
        <v>0</v>
      </c>
      <c r="Q277" s="217">
        <v>0.00068999999999999997</v>
      </c>
      <c r="R277" s="217">
        <f>Q277*H277</f>
        <v>0.037084049999999993</v>
      </c>
      <c r="S277" s="217">
        <v>0</v>
      </c>
      <c r="T277" s="218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19" t="s">
        <v>143</v>
      </c>
      <c r="AT277" s="219" t="s">
        <v>138</v>
      </c>
      <c r="AU277" s="219" t="s">
        <v>88</v>
      </c>
      <c r="AY277" s="20" t="s">
        <v>136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20" t="s">
        <v>86</v>
      </c>
      <c r="BK277" s="220">
        <f>ROUND(I277*H277,2)</f>
        <v>0</v>
      </c>
      <c r="BL277" s="20" t="s">
        <v>143</v>
      </c>
      <c r="BM277" s="219" t="s">
        <v>828</v>
      </c>
    </row>
    <row r="278" s="2" customFormat="1">
      <c r="A278" s="42"/>
      <c r="B278" s="43"/>
      <c r="C278" s="44"/>
      <c r="D278" s="221" t="s">
        <v>145</v>
      </c>
      <c r="E278" s="44"/>
      <c r="F278" s="222" t="s">
        <v>427</v>
      </c>
      <c r="G278" s="44"/>
      <c r="H278" s="44"/>
      <c r="I278" s="223"/>
      <c r="J278" s="44"/>
      <c r="K278" s="44"/>
      <c r="L278" s="48"/>
      <c r="M278" s="224"/>
      <c r="N278" s="225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145</v>
      </c>
      <c r="AU278" s="20" t="s">
        <v>88</v>
      </c>
    </row>
    <row r="279" s="13" customFormat="1">
      <c r="A279" s="13"/>
      <c r="B279" s="226"/>
      <c r="C279" s="227"/>
      <c r="D279" s="228" t="s">
        <v>147</v>
      </c>
      <c r="E279" s="229" t="s">
        <v>32</v>
      </c>
      <c r="F279" s="230" t="s">
        <v>823</v>
      </c>
      <c r="G279" s="227"/>
      <c r="H279" s="229" t="s">
        <v>32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147</v>
      </c>
      <c r="AU279" s="236" t="s">
        <v>88</v>
      </c>
      <c r="AV279" s="13" t="s">
        <v>86</v>
      </c>
      <c r="AW279" s="13" t="s">
        <v>39</v>
      </c>
      <c r="AX279" s="13" t="s">
        <v>78</v>
      </c>
      <c r="AY279" s="236" t="s">
        <v>136</v>
      </c>
    </row>
    <row r="280" s="14" customFormat="1">
      <c r="A280" s="14"/>
      <c r="B280" s="237"/>
      <c r="C280" s="238"/>
      <c r="D280" s="228" t="s">
        <v>147</v>
      </c>
      <c r="E280" s="239" t="s">
        <v>32</v>
      </c>
      <c r="F280" s="240" t="s">
        <v>829</v>
      </c>
      <c r="G280" s="238"/>
      <c r="H280" s="241">
        <v>11.135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147</v>
      </c>
      <c r="AU280" s="247" t="s">
        <v>88</v>
      </c>
      <c r="AV280" s="14" t="s">
        <v>88</v>
      </c>
      <c r="AW280" s="14" t="s">
        <v>39</v>
      </c>
      <c r="AX280" s="14" t="s">
        <v>78</v>
      </c>
      <c r="AY280" s="247" t="s">
        <v>136</v>
      </c>
    </row>
    <row r="281" s="13" customFormat="1">
      <c r="A281" s="13"/>
      <c r="B281" s="226"/>
      <c r="C281" s="227"/>
      <c r="D281" s="228" t="s">
        <v>147</v>
      </c>
      <c r="E281" s="229" t="s">
        <v>32</v>
      </c>
      <c r="F281" s="230" t="s">
        <v>420</v>
      </c>
      <c r="G281" s="227"/>
      <c r="H281" s="229" t="s">
        <v>32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147</v>
      </c>
      <c r="AU281" s="236" t="s">
        <v>88</v>
      </c>
      <c r="AV281" s="13" t="s">
        <v>86</v>
      </c>
      <c r="AW281" s="13" t="s">
        <v>39</v>
      </c>
      <c r="AX281" s="13" t="s">
        <v>78</v>
      </c>
      <c r="AY281" s="236" t="s">
        <v>136</v>
      </c>
    </row>
    <row r="282" s="14" customFormat="1">
      <c r="A282" s="14"/>
      <c r="B282" s="237"/>
      <c r="C282" s="238"/>
      <c r="D282" s="228" t="s">
        <v>147</v>
      </c>
      <c r="E282" s="239" t="s">
        <v>32</v>
      </c>
      <c r="F282" s="240" t="s">
        <v>830</v>
      </c>
      <c r="G282" s="238"/>
      <c r="H282" s="241">
        <v>12.09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147</v>
      </c>
      <c r="AU282" s="247" t="s">
        <v>88</v>
      </c>
      <c r="AV282" s="14" t="s">
        <v>88</v>
      </c>
      <c r="AW282" s="14" t="s">
        <v>39</v>
      </c>
      <c r="AX282" s="14" t="s">
        <v>78</v>
      </c>
      <c r="AY282" s="247" t="s">
        <v>136</v>
      </c>
    </row>
    <row r="283" s="13" customFormat="1">
      <c r="A283" s="13"/>
      <c r="B283" s="226"/>
      <c r="C283" s="227"/>
      <c r="D283" s="228" t="s">
        <v>147</v>
      </c>
      <c r="E283" s="229" t="s">
        <v>32</v>
      </c>
      <c r="F283" s="230" t="s">
        <v>826</v>
      </c>
      <c r="G283" s="227"/>
      <c r="H283" s="229" t="s">
        <v>32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147</v>
      </c>
      <c r="AU283" s="236" t="s">
        <v>88</v>
      </c>
      <c r="AV283" s="13" t="s">
        <v>86</v>
      </c>
      <c r="AW283" s="13" t="s">
        <v>39</v>
      </c>
      <c r="AX283" s="13" t="s">
        <v>78</v>
      </c>
      <c r="AY283" s="236" t="s">
        <v>136</v>
      </c>
    </row>
    <row r="284" s="14" customFormat="1">
      <c r="A284" s="14"/>
      <c r="B284" s="237"/>
      <c r="C284" s="238"/>
      <c r="D284" s="228" t="s">
        <v>147</v>
      </c>
      <c r="E284" s="239" t="s">
        <v>32</v>
      </c>
      <c r="F284" s="240" t="s">
        <v>831</v>
      </c>
      <c r="G284" s="238"/>
      <c r="H284" s="241">
        <v>21.800000000000001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147</v>
      </c>
      <c r="AU284" s="247" t="s">
        <v>88</v>
      </c>
      <c r="AV284" s="14" t="s">
        <v>88</v>
      </c>
      <c r="AW284" s="14" t="s">
        <v>39</v>
      </c>
      <c r="AX284" s="14" t="s">
        <v>78</v>
      </c>
      <c r="AY284" s="247" t="s">
        <v>136</v>
      </c>
    </row>
    <row r="285" s="13" customFormat="1">
      <c r="A285" s="13"/>
      <c r="B285" s="226"/>
      <c r="C285" s="227"/>
      <c r="D285" s="228" t="s">
        <v>147</v>
      </c>
      <c r="E285" s="229" t="s">
        <v>32</v>
      </c>
      <c r="F285" s="230" t="s">
        <v>819</v>
      </c>
      <c r="G285" s="227"/>
      <c r="H285" s="229" t="s">
        <v>32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147</v>
      </c>
      <c r="AU285" s="236" t="s">
        <v>88</v>
      </c>
      <c r="AV285" s="13" t="s">
        <v>86</v>
      </c>
      <c r="AW285" s="13" t="s">
        <v>39</v>
      </c>
      <c r="AX285" s="13" t="s">
        <v>78</v>
      </c>
      <c r="AY285" s="236" t="s">
        <v>136</v>
      </c>
    </row>
    <row r="286" s="14" customFormat="1">
      <c r="A286" s="14"/>
      <c r="B286" s="237"/>
      <c r="C286" s="238"/>
      <c r="D286" s="228" t="s">
        <v>147</v>
      </c>
      <c r="E286" s="239" t="s">
        <v>32</v>
      </c>
      <c r="F286" s="240" t="s">
        <v>820</v>
      </c>
      <c r="G286" s="238"/>
      <c r="H286" s="241">
        <v>8.7200000000000006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7" t="s">
        <v>147</v>
      </c>
      <c r="AU286" s="247" t="s">
        <v>88</v>
      </c>
      <c r="AV286" s="14" t="s">
        <v>88</v>
      </c>
      <c r="AW286" s="14" t="s">
        <v>39</v>
      </c>
      <c r="AX286" s="14" t="s">
        <v>78</v>
      </c>
      <c r="AY286" s="247" t="s">
        <v>136</v>
      </c>
    </row>
    <row r="287" s="15" customFormat="1">
      <c r="A287" s="15"/>
      <c r="B287" s="248"/>
      <c r="C287" s="249"/>
      <c r="D287" s="228" t="s">
        <v>147</v>
      </c>
      <c r="E287" s="250" t="s">
        <v>32</v>
      </c>
      <c r="F287" s="251" t="s">
        <v>152</v>
      </c>
      <c r="G287" s="249"/>
      <c r="H287" s="252">
        <v>53.745000000000005</v>
      </c>
      <c r="I287" s="253"/>
      <c r="J287" s="249"/>
      <c r="K287" s="249"/>
      <c r="L287" s="254"/>
      <c r="M287" s="255"/>
      <c r="N287" s="256"/>
      <c r="O287" s="256"/>
      <c r="P287" s="256"/>
      <c r="Q287" s="256"/>
      <c r="R287" s="256"/>
      <c r="S287" s="256"/>
      <c r="T287" s="257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8" t="s">
        <v>147</v>
      </c>
      <c r="AU287" s="258" t="s">
        <v>88</v>
      </c>
      <c r="AV287" s="15" t="s">
        <v>143</v>
      </c>
      <c r="AW287" s="15" t="s">
        <v>39</v>
      </c>
      <c r="AX287" s="15" t="s">
        <v>86</v>
      </c>
      <c r="AY287" s="258" t="s">
        <v>136</v>
      </c>
    </row>
    <row r="288" s="2" customFormat="1" ht="24.15" customHeight="1">
      <c r="A288" s="42"/>
      <c r="B288" s="43"/>
      <c r="C288" s="208" t="s">
        <v>411</v>
      </c>
      <c r="D288" s="208" t="s">
        <v>138</v>
      </c>
      <c r="E288" s="209" t="s">
        <v>432</v>
      </c>
      <c r="F288" s="210" t="s">
        <v>433</v>
      </c>
      <c r="G288" s="211" t="s">
        <v>141</v>
      </c>
      <c r="H288" s="212">
        <v>174.97999999999999</v>
      </c>
      <c r="I288" s="213"/>
      <c r="J288" s="214">
        <f>ROUND(I288*H288,2)</f>
        <v>0</v>
      </c>
      <c r="K288" s="210" t="s">
        <v>142</v>
      </c>
      <c r="L288" s="48"/>
      <c r="M288" s="215" t="s">
        <v>32</v>
      </c>
      <c r="N288" s="216" t="s">
        <v>49</v>
      </c>
      <c r="O288" s="88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R288" s="219" t="s">
        <v>143</v>
      </c>
      <c r="AT288" s="219" t="s">
        <v>138</v>
      </c>
      <c r="AU288" s="219" t="s">
        <v>88</v>
      </c>
      <c r="AY288" s="20" t="s">
        <v>136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86</v>
      </c>
      <c r="BK288" s="220">
        <f>ROUND(I288*H288,2)</f>
        <v>0</v>
      </c>
      <c r="BL288" s="20" t="s">
        <v>143</v>
      </c>
      <c r="BM288" s="219" t="s">
        <v>832</v>
      </c>
    </row>
    <row r="289" s="2" customFormat="1">
      <c r="A289" s="42"/>
      <c r="B289" s="43"/>
      <c r="C289" s="44"/>
      <c r="D289" s="221" t="s">
        <v>145</v>
      </c>
      <c r="E289" s="44"/>
      <c r="F289" s="222" t="s">
        <v>435</v>
      </c>
      <c r="G289" s="44"/>
      <c r="H289" s="44"/>
      <c r="I289" s="223"/>
      <c r="J289" s="44"/>
      <c r="K289" s="44"/>
      <c r="L289" s="48"/>
      <c r="M289" s="224"/>
      <c r="N289" s="225"/>
      <c r="O289" s="88"/>
      <c r="P289" s="88"/>
      <c r="Q289" s="88"/>
      <c r="R289" s="88"/>
      <c r="S289" s="88"/>
      <c r="T289" s="89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T289" s="20" t="s">
        <v>145</v>
      </c>
      <c r="AU289" s="20" t="s">
        <v>88</v>
      </c>
    </row>
    <row r="290" s="13" customFormat="1">
      <c r="A290" s="13"/>
      <c r="B290" s="226"/>
      <c r="C290" s="227"/>
      <c r="D290" s="228" t="s">
        <v>147</v>
      </c>
      <c r="E290" s="229" t="s">
        <v>32</v>
      </c>
      <c r="F290" s="230" t="s">
        <v>833</v>
      </c>
      <c r="G290" s="227"/>
      <c r="H290" s="229" t="s">
        <v>32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147</v>
      </c>
      <c r="AU290" s="236" t="s">
        <v>88</v>
      </c>
      <c r="AV290" s="13" t="s">
        <v>86</v>
      </c>
      <c r="AW290" s="13" t="s">
        <v>39</v>
      </c>
      <c r="AX290" s="13" t="s">
        <v>78</v>
      </c>
      <c r="AY290" s="236" t="s">
        <v>136</v>
      </c>
    </row>
    <row r="291" s="14" customFormat="1">
      <c r="A291" s="14"/>
      <c r="B291" s="237"/>
      <c r="C291" s="238"/>
      <c r="D291" s="228" t="s">
        <v>147</v>
      </c>
      <c r="E291" s="239" t="s">
        <v>32</v>
      </c>
      <c r="F291" s="240" t="s">
        <v>834</v>
      </c>
      <c r="G291" s="238"/>
      <c r="H291" s="241">
        <v>174.97999999999999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147</v>
      </c>
      <c r="AU291" s="247" t="s">
        <v>88</v>
      </c>
      <c r="AV291" s="14" t="s">
        <v>88</v>
      </c>
      <c r="AW291" s="14" t="s">
        <v>39</v>
      </c>
      <c r="AX291" s="14" t="s">
        <v>86</v>
      </c>
      <c r="AY291" s="247" t="s">
        <v>136</v>
      </c>
    </row>
    <row r="292" s="2" customFormat="1" ht="24.15" customHeight="1">
      <c r="A292" s="42"/>
      <c r="B292" s="43"/>
      <c r="C292" s="208" t="s">
        <v>423</v>
      </c>
      <c r="D292" s="208" t="s">
        <v>138</v>
      </c>
      <c r="E292" s="209" t="s">
        <v>439</v>
      </c>
      <c r="F292" s="210" t="s">
        <v>440</v>
      </c>
      <c r="G292" s="211" t="s">
        <v>141</v>
      </c>
      <c r="H292" s="212">
        <v>282.18000000000001</v>
      </c>
      <c r="I292" s="213"/>
      <c r="J292" s="214">
        <f>ROUND(I292*H292,2)</f>
        <v>0</v>
      </c>
      <c r="K292" s="210" t="s">
        <v>142</v>
      </c>
      <c r="L292" s="48"/>
      <c r="M292" s="215" t="s">
        <v>32</v>
      </c>
      <c r="N292" s="216" t="s">
        <v>49</v>
      </c>
      <c r="O292" s="88"/>
      <c r="P292" s="217">
        <f>O292*H292</f>
        <v>0</v>
      </c>
      <c r="Q292" s="217">
        <v>4.0000000000000003E-05</v>
      </c>
      <c r="R292" s="217">
        <f>Q292*H292</f>
        <v>0.011287200000000001</v>
      </c>
      <c r="S292" s="217">
        <v>0</v>
      </c>
      <c r="T292" s="218">
        <f>S292*H292</f>
        <v>0</v>
      </c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R292" s="219" t="s">
        <v>143</v>
      </c>
      <c r="AT292" s="219" t="s">
        <v>138</v>
      </c>
      <c r="AU292" s="219" t="s">
        <v>88</v>
      </c>
      <c r="AY292" s="20" t="s">
        <v>136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20" t="s">
        <v>86</v>
      </c>
      <c r="BK292" s="220">
        <f>ROUND(I292*H292,2)</f>
        <v>0</v>
      </c>
      <c r="BL292" s="20" t="s">
        <v>143</v>
      </c>
      <c r="BM292" s="219" t="s">
        <v>835</v>
      </c>
    </row>
    <row r="293" s="2" customFormat="1">
      <c r="A293" s="42"/>
      <c r="B293" s="43"/>
      <c r="C293" s="44"/>
      <c r="D293" s="221" t="s">
        <v>145</v>
      </c>
      <c r="E293" s="44"/>
      <c r="F293" s="222" t="s">
        <v>442</v>
      </c>
      <c r="G293" s="44"/>
      <c r="H293" s="44"/>
      <c r="I293" s="223"/>
      <c r="J293" s="44"/>
      <c r="K293" s="44"/>
      <c r="L293" s="48"/>
      <c r="M293" s="224"/>
      <c r="N293" s="225"/>
      <c r="O293" s="88"/>
      <c r="P293" s="88"/>
      <c r="Q293" s="88"/>
      <c r="R293" s="88"/>
      <c r="S293" s="88"/>
      <c r="T293" s="89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T293" s="20" t="s">
        <v>145</v>
      </c>
      <c r="AU293" s="20" t="s">
        <v>88</v>
      </c>
    </row>
    <row r="294" s="13" customFormat="1">
      <c r="A294" s="13"/>
      <c r="B294" s="226"/>
      <c r="C294" s="227"/>
      <c r="D294" s="228" t="s">
        <v>147</v>
      </c>
      <c r="E294" s="229" t="s">
        <v>32</v>
      </c>
      <c r="F294" s="230" t="s">
        <v>833</v>
      </c>
      <c r="G294" s="227"/>
      <c r="H294" s="229" t="s">
        <v>32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147</v>
      </c>
      <c r="AU294" s="236" t="s">
        <v>88</v>
      </c>
      <c r="AV294" s="13" t="s">
        <v>86</v>
      </c>
      <c r="AW294" s="13" t="s">
        <v>39</v>
      </c>
      <c r="AX294" s="13" t="s">
        <v>78</v>
      </c>
      <c r="AY294" s="236" t="s">
        <v>136</v>
      </c>
    </row>
    <row r="295" s="14" customFormat="1">
      <c r="A295" s="14"/>
      <c r="B295" s="237"/>
      <c r="C295" s="238"/>
      <c r="D295" s="228" t="s">
        <v>147</v>
      </c>
      <c r="E295" s="239" t="s">
        <v>32</v>
      </c>
      <c r="F295" s="240" t="s">
        <v>836</v>
      </c>
      <c r="G295" s="238"/>
      <c r="H295" s="241">
        <v>282.18000000000001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147</v>
      </c>
      <c r="AU295" s="247" t="s">
        <v>88</v>
      </c>
      <c r="AV295" s="14" t="s">
        <v>88</v>
      </c>
      <c r="AW295" s="14" t="s">
        <v>39</v>
      </c>
      <c r="AX295" s="14" t="s">
        <v>86</v>
      </c>
      <c r="AY295" s="247" t="s">
        <v>136</v>
      </c>
    </row>
    <row r="296" s="2" customFormat="1" ht="16.5" customHeight="1">
      <c r="A296" s="42"/>
      <c r="B296" s="43"/>
      <c r="C296" s="208" t="s">
        <v>431</v>
      </c>
      <c r="D296" s="208" t="s">
        <v>138</v>
      </c>
      <c r="E296" s="209" t="s">
        <v>454</v>
      </c>
      <c r="F296" s="210" t="s">
        <v>455</v>
      </c>
      <c r="G296" s="211" t="s">
        <v>456</v>
      </c>
      <c r="H296" s="212">
        <v>2395.0100000000002</v>
      </c>
      <c r="I296" s="213"/>
      <c r="J296" s="214">
        <f>ROUND(I296*H296,2)</f>
        <v>0</v>
      </c>
      <c r="K296" s="210" t="s">
        <v>142</v>
      </c>
      <c r="L296" s="48"/>
      <c r="M296" s="215" t="s">
        <v>32</v>
      </c>
      <c r="N296" s="216" t="s">
        <v>49</v>
      </c>
      <c r="O296" s="88"/>
      <c r="P296" s="217">
        <f>O296*H296</f>
        <v>0</v>
      </c>
      <c r="Q296" s="217">
        <v>2.0000000000000002E-05</v>
      </c>
      <c r="R296" s="217">
        <f>Q296*H296</f>
        <v>0.047900200000000011</v>
      </c>
      <c r="S296" s="217">
        <v>0.001</v>
      </c>
      <c r="T296" s="218">
        <f>S296*H296</f>
        <v>2.3950100000000001</v>
      </c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R296" s="219" t="s">
        <v>143</v>
      </c>
      <c r="AT296" s="219" t="s">
        <v>138</v>
      </c>
      <c r="AU296" s="219" t="s">
        <v>88</v>
      </c>
      <c r="AY296" s="20" t="s">
        <v>136</v>
      </c>
      <c r="BE296" s="220">
        <f>IF(N296="základní",J296,0)</f>
        <v>0</v>
      </c>
      <c r="BF296" s="220">
        <f>IF(N296="snížená",J296,0)</f>
        <v>0</v>
      </c>
      <c r="BG296" s="220">
        <f>IF(N296="zákl. přenesená",J296,0)</f>
        <v>0</v>
      </c>
      <c r="BH296" s="220">
        <f>IF(N296="sníž. přenesená",J296,0)</f>
        <v>0</v>
      </c>
      <c r="BI296" s="220">
        <f>IF(N296="nulová",J296,0)</f>
        <v>0</v>
      </c>
      <c r="BJ296" s="20" t="s">
        <v>86</v>
      </c>
      <c r="BK296" s="220">
        <f>ROUND(I296*H296,2)</f>
        <v>0</v>
      </c>
      <c r="BL296" s="20" t="s">
        <v>143</v>
      </c>
      <c r="BM296" s="219" t="s">
        <v>837</v>
      </c>
    </row>
    <row r="297" s="2" customFormat="1">
      <c r="A297" s="42"/>
      <c r="B297" s="43"/>
      <c r="C297" s="44"/>
      <c r="D297" s="221" t="s">
        <v>145</v>
      </c>
      <c r="E297" s="44"/>
      <c r="F297" s="222" t="s">
        <v>458</v>
      </c>
      <c r="G297" s="44"/>
      <c r="H297" s="44"/>
      <c r="I297" s="223"/>
      <c r="J297" s="44"/>
      <c r="K297" s="44"/>
      <c r="L297" s="48"/>
      <c r="M297" s="224"/>
      <c r="N297" s="225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T297" s="20" t="s">
        <v>145</v>
      </c>
      <c r="AU297" s="20" t="s">
        <v>88</v>
      </c>
    </row>
    <row r="298" s="13" customFormat="1">
      <c r="A298" s="13"/>
      <c r="B298" s="226"/>
      <c r="C298" s="227"/>
      <c r="D298" s="228" t="s">
        <v>147</v>
      </c>
      <c r="E298" s="229" t="s">
        <v>32</v>
      </c>
      <c r="F298" s="230" t="s">
        <v>459</v>
      </c>
      <c r="G298" s="227"/>
      <c r="H298" s="229" t="s">
        <v>32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147</v>
      </c>
      <c r="AU298" s="236" t="s">
        <v>88</v>
      </c>
      <c r="AV298" s="13" t="s">
        <v>86</v>
      </c>
      <c r="AW298" s="13" t="s">
        <v>39</v>
      </c>
      <c r="AX298" s="13" t="s">
        <v>78</v>
      </c>
      <c r="AY298" s="236" t="s">
        <v>136</v>
      </c>
    </row>
    <row r="299" s="14" customFormat="1">
      <c r="A299" s="14"/>
      <c r="B299" s="237"/>
      <c r="C299" s="238"/>
      <c r="D299" s="228" t="s">
        <v>147</v>
      </c>
      <c r="E299" s="239" t="s">
        <v>32</v>
      </c>
      <c r="F299" s="240" t="s">
        <v>838</v>
      </c>
      <c r="G299" s="238"/>
      <c r="H299" s="241">
        <v>2395.0100000000002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147</v>
      </c>
      <c r="AU299" s="247" t="s">
        <v>88</v>
      </c>
      <c r="AV299" s="14" t="s">
        <v>88</v>
      </c>
      <c r="AW299" s="14" t="s">
        <v>39</v>
      </c>
      <c r="AX299" s="14" t="s">
        <v>86</v>
      </c>
      <c r="AY299" s="247" t="s">
        <v>136</v>
      </c>
    </row>
    <row r="300" s="2" customFormat="1" ht="24.15" customHeight="1">
      <c r="A300" s="42"/>
      <c r="B300" s="43"/>
      <c r="C300" s="208" t="s">
        <v>438</v>
      </c>
      <c r="D300" s="208" t="s">
        <v>138</v>
      </c>
      <c r="E300" s="209" t="s">
        <v>462</v>
      </c>
      <c r="F300" s="210" t="s">
        <v>463</v>
      </c>
      <c r="G300" s="211" t="s">
        <v>141</v>
      </c>
      <c r="H300" s="212">
        <v>280.15600000000001</v>
      </c>
      <c r="I300" s="213"/>
      <c r="J300" s="214">
        <f>ROUND(I300*H300,2)</f>
        <v>0</v>
      </c>
      <c r="K300" s="210" t="s">
        <v>142</v>
      </c>
      <c r="L300" s="48"/>
      <c r="M300" s="215" t="s">
        <v>32</v>
      </c>
      <c r="N300" s="216" t="s">
        <v>49</v>
      </c>
      <c r="O300" s="88"/>
      <c r="P300" s="217">
        <f>O300*H300</f>
        <v>0</v>
      </c>
      <c r="Q300" s="217">
        <v>0</v>
      </c>
      <c r="R300" s="217">
        <f>Q300*H300</f>
        <v>0</v>
      </c>
      <c r="S300" s="217">
        <v>0.045999999999999999</v>
      </c>
      <c r="T300" s="218">
        <f>S300*H300</f>
        <v>12.887176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19" t="s">
        <v>143</v>
      </c>
      <c r="AT300" s="219" t="s">
        <v>138</v>
      </c>
      <c r="AU300" s="219" t="s">
        <v>88</v>
      </c>
      <c r="AY300" s="20" t="s">
        <v>136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86</v>
      </c>
      <c r="BK300" s="220">
        <f>ROUND(I300*H300,2)</f>
        <v>0</v>
      </c>
      <c r="BL300" s="20" t="s">
        <v>143</v>
      </c>
      <c r="BM300" s="219" t="s">
        <v>839</v>
      </c>
    </row>
    <row r="301" s="2" customFormat="1">
      <c r="A301" s="42"/>
      <c r="B301" s="43"/>
      <c r="C301" s="44"/>
      <c r="D301" s="221" t="s">
        <v>145</v>
      </c>
      <c r="E301" s="44"/>
      <c r="F301" s="222" t="s">
        <v>465</v>
      </c>
      <c r="G301" s="44"/>
      <c r="H301" s="44"/>
      <c r="I301" s="223"/>
      <c r="J301" s="44"/>
      <c r="K301" s="44"/>
      <c r="L301" s="48"/>
      <c r="M301" s="224"/>
      <c r="N301" s="225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145</v>
      </c>
      <c r="AU301" s="20" t="s">
        <v>88</v>
      </c>
    </row>
    <row r="302" s="13" customFormat="1">
      <c r="A302" s="13"/>
      <c r="B302" s="226"/>
      <c r="C302" s="227"/>
      <c r="D302" s="228" t="s">
        <v>147</v>
      </c>
      <c r="E302" s="229" t="s">
        <v>32</v>
      </c>
      <c r="F302" s="230" t="s">
        <v>466</v>
      </c>
      <c r="G302" s="227"/>
      <c r="H302" s="229" t="s">
        <v>32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147</v>
      </c>
      <c r="AU302" s="236" t="s">
        <v>88</v>
      </c>
      <c r="AV302" s="13" t="s">
        <v>86</v>
      </c>
      <c r="AW302" s="13" t="s">
        <v>39</v>
      </c>
      <c r="AX302" s="13" t="s">
        <v>78</v>
      </c>
      <c r="AY302" s="236" t="s">
        <v>136</v>
      </c>
    </row>
    <row r="303" s="13" customFormat="1">
      <c r="A303" s="13"/>
      <c r="B303" s="226"/>
      <c r="C303" s="227"/>
      <c r="D303" s="228" t="s">
        <v>147</v>
      </c>
      <c r="E303" s="229" t="s">
        <v>32</v>
      </c>
      <c r="F303" s="230" t="s">
        <v>777</v>
      </c>
      <c r="G303" s="227"/>
      <c r="H303" s="229" t="s">
        <v>32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147</v>
      </c>
      <c r="AU303" s="236" t="s">
        <v>88</v>
      </c>
      <c r="AV303" s="13" t="s">
        <v>86</v>
      </c>
      <c r="AW303" s="13" t="s">
        <v>39</v>
      </c>
      <c r="AX303" s="13" t="s">
        <v>78</v>
      </c>
      <c r="AY303" s="236" t="s">
        <v>136</v>
      </c>
    </row>
    <row r="304" s="14" customFormat="1">
      <c r="A304" s="14"/>
      <c r="B304" s="237"/>
      <c r="C304" s="238"/>
      <c r="D304" s="228" t="s">
        <v>147</v>
      </c>
      <c r="E304" s="239" t="s">
        <v>32</v>
      </c>
      <c r="F304" s="240" t="s">
        <v>778</v>
      </c>
      <c r="G304" s="238"/>
      <c r="H304" s="241">
        <v>42.314999999999998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147</v>
      </c>
      <c r="AU304" s="247" t="s">
        <v>88</v>
      </c>
      <c r="AV304" s="14" t="s">
        <v>88</v>
      </c>
      <c r="AW304" s="14" t="s">
        <v>39</v>
      </c>
      <c r="AX304" s="14" t="s">
        <v>78</v>
      </c>
      <c r="AY304" s="247" t="s">
        <v>136</v>
      </c>
    </row>
    <row r="305" s="14" customFormat="1">
      <c r="A305" s="14"/>
      <c r="B305" s="237"/>
      <c r="C305" s="238"/>
      <c r="D305" s="228" t="s">
        <v>147</v>
      </c>
      <c r="E305" s="239" t="s">
        <v>32</v>
      </c>
      <c r="F305" s="240" t="s">
        <v>779</v>
      </c>
      <c r="G305" s="238"/>
      <c r="H305" s="241">
        <v>17.984999999999999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147</v>
      </c>
      <c r="AU305" s="247" t="s">
        <v>88</v>
      </c>
      <c r="AV305" s="14" t="s">
        <v>88</v>
      </c>
      <c r="AW305" s="14" t="s">
        <v>39</v>
      </c>
      <c r="AX305" s="14" t="s">
        <v>78</v>
      </c>
      <c r="AY305" s="247" t="s">
        <v>136</v>
      </c>
    </row>
    <row r="306" s="14" customFormat="1">
      <c r="A306" s="14"/>
      <c r="B306" s="237"/>
      <c r="C306" s="238"/>
      <c r="D306" s="228" t="s">
        <v>147</v>
      </c>
      <c r="E306" s="239" t="s">
        <v>32</v>
      </c>
      <c r="F306" s="240" t="s">
        <v>780</v>
      </c>
      <c r="G306" s="238"/>
      <c r="H306" s="241">
        <v>1.3999999999999999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147</v>
      </c>
      <c r="AU306" s="247" t="s">
        <v>88</v>
      </c>
      <c r="AV306" s="14" t="s">
        <v>88</v>
      </c>
      <c r="AW306" s="14" t="s">
        <v>39</v>
      </c>
      <c r="AX306" s="14" t="s">
        <v>78</v>
      </c>
      <c r="AY306" s="247" t="s">
        <v>136</v>
      </c>
    </row>
    <row r="307" s="13" customFormat="1">
      <c r="A307" s="13"/>
      <c r="B307" s="226"/>
      <c r="C307" s="227"/>
      <c r="D307" s="228" t="s">
        <v>147</v>
      </c>
      <c r="E307" s="229" t="s">
        <v>32</v>
      </c>
      <c r="F307" s="230" t="s">
        <v>333</v>
      </c>
      <c r="G307" s="227"/>
      <c r="H307" s="229" t="s">
        <v>32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147</v>
      </c>
      <c r="AU307" s="236" t="s">
        <v>88</v>
      </c>
      <c r="AV307" s="13" t="s">
        <v>86</v>
      </c>
      <c r="AW307" s="13" t="s">
        <v>39</v>
      </c>
      <c r="AX307" s="13" t="s">
        <v>78</v>
      </c>
      <c r="AY307" s="236" t="s">
        <v>136</v>
      </c>
    </row>
    <row r="308" s="14" customFormat="1">
      <c r="A308" s="14"/>
      <c r="B308" s="237"/>
      <c r="C308" s="238"/>
      <c r="D308" s="228" t="s">
        <v>147</v>
      </c>
      <c r="E308" s="239" t="s">
        <v>32</v>
      </c>
      <c r="F308" s="240" t="s">
        <v>781</v>
      </c>
      <c r="G308" s="238"/>
      <c r="H308" s="241">
        <v>2.2400000000000002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147</v>
      </c>
      <c r="AU308" s="247" t="s">
        <v>88</v>
      </c>
      <c r="AV308" s="14" t="s">
        <v>88</v>
      </c>
      <c r="AW308" s="14" t="s">
        <v>39</v>
      </c>
      <c r="AX308" s="14" t="s">
        <v>78</v>
      </c>
      <c r="AY308" s="247" t="s">
        <v>136</v>
      </c>
    </row>
    <row r="309" s="13" customFormat="1">
      <c r="A309" s="13"/>
      <c r="B309" s="226"/>
      <c r="C309" s="227"/>
      <c r="D309" s="228" t="s">
        <v>147</v>
      </c>
      <c r="E309" s="229" t="s">
        <v>32</v>
      </c>
      <c r="F309" s="230" t="s">
        <v>782</v>
      </c>
      <c r="G309" s="227"/>
      <c r="H309" s="229" t="s">
        <v>32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147</v>
      </c>
      <c r="AU309" s="236" t="s">
        <v>88</v>
      </c>
      <c r="AV309" s="13" t="s">
        <v>86</v>
      </c>
      <c r="AW309" s="13" t="s">
        <v>39</v>
      </c>
      <c r="AX309" s="13" t="s">
        <v>78</v>
      </c>
      <c r="AY309" s="236" t="s">
        <v>136</v>
      </c>
    </row>
    <row r="310" s="14" customFormat="1">
      <c r="A310" s="14"/>
      <c r="B310" s="237"/>
      <c r="C310" s="238"/>
      <c r="D310" s="228" t="s">
        <v>147</v>
      </c>
      <c r="E310" s="239" t="s">
        <v>32</v>
      </c>
      <c r="F310" s="240" t="s">
        <v>783</v>
      </c>
      <c r="G310" s="238"/>
      <c r="H310" s="241">
        <v>29.535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147</v>
      </c>
      <c r="AU310" s="247" t="s">
        <v>88</v>
      </c>
      <c r="AV310" s="14" t="s">
        <v>88</v>
      </c>
      <c r="AW310" s="14" t="s">
        <v>39</v>
      </c>
      <c r="AX310" s="14" t="s">
        <v>78</v>
      </c>
      <c r="AY310" s="247" t="s">
        <v>136</v>
      </c>
    </row>
    <row r="311" s="14" customFormat="1">
      <c r="A311" s="14"/>
      <c r="B311" s="237"/>
      <c r="C311" s="238"/>
      <c r="D311" s="228" t="s">
        <v>147</v>
      </c>
      <c r="E311" s="239" t="s">
        <v>32</v>
      </c>
      <c r="F311" s="240" t="s">
        <v>784</v>
      </c>
      <c r="G311" s="238"/>
      <c r="H311" s="241">
        <v>-1.5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147</v>
      </c>
      <c r="AU311" s="247" t="s">
        <v>88</v>
      </c>
      <c r="AV311" s="14" t="s">
        <v>88</v>
      </c>
      <c r="AW311" s="14" t="s">
        <v>39</v>
      </c>
      <c r="AX311" s="14" t="s">
        <v>78</v>
      </c>
      <c r="AY311" s="247" t="s">
        <v>136</v>
      </c>
    </row>
    <row r="312" s="13" customFormat="1">
      <c r="A312" s="13"/>
      <c r="B312" s="226"/>
      <c r="C312" s="227"/>
      <c r="D312" s="228" t="s">
        <v>147</v>
      </c>
      <c r="E312" s="229" t="s">
        <v>32</v>
      </c>
      <c r="F312" s="230" t="s">
        <v>333</v>
      </c>
      <c r="G312" s="227"/>
      <c r="H312" s="229" t="s">
        <v>32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147</v>
      </c>
      <c r="AU312" s="236" t="s">
        <v>88</v>
      </c>
      <c r="AV312" s="13" t="s">
        <v>86</v>
      </c>
      <c r="AW312" s="13" t="s">
        <v>39</v>
      </c>
      <c r="AX312" s="13" t="s">
        <v>78</v>
      </c>
      <c r="AY312" s="236" t="s">
        <v>136</v>
      </c>
    </row>
    <row r="313" s="14" customFormat="1">
      <c r="A313" s="14"/>
      <c r="B313" s="237"/>
      <c r="C313" s="238"/>
      <c r="D313" s="228" t="s">
        <v>147</v>
      </c>
      <c r="E313" s="239" t="s">
        <v>32</v>
      </c>
      <c r="F313" s="240" t="s">
        <v>785</v>
      </c>
      <c r="G313" s="238"/>
      <c r="H313" s="241">
        <v>2.0800000000000001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147</v>
      </c>
      <c r="AU313" s="247" t="s">
        <v>88</v>
      </c>
      <c r="AV313" s="14" t="s">
        <v>88</v>
      </c>
      <c r="AW313" s="14" t="s">
        <v>39</v>
      </c>
      <c r="AX313" s="14" t="s">
        <v>78</v>
      </c>
      <c r="AY313" s="247" t="s">
        <v>136</v>
      </c>
    </row>
    <row r="314" s="13" customFormat="1">
      <c r="A314" s="13"/>
      <c r="B314" s="226"/>
      <c r="C314" s="227"/>
      <c r="D314" s="228" t="s">
        <v>147</v>
      </c>
      <c r="E314" s="229" t="s">
        <v>32</v>
      </c>
      <c r="F314" s="230" t="s">
        <v>786</v>
      </c>
      <c r="G314" s="227"/>
      <c r="H314" s="229" t="s">
        <v>32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147</v>
      </c>
      <c r="AU314" s="236" t="s">
        <v>88</v>
      </c>
      <c r="AV314" s="13" t="s">
        <v>86</v>
      </c>
      <c r="AW314" s="13" t="s">
        <v>39</v>
      </c>
      <c r="AX314" s="13" t="s">
        <v>78</v>
      </c>
      <c r="AY314" s="236" t="s">
        <v>136</v>
      </c>
    </row>
    <row r="315" s="14" customFormat="1">
      <c r="A315" s="14"/>
      <c r="B315" s="237"/>
      <c r="C315" s="238"/>
      <c r="D315" s="228" t="s">
        <v>147</v>
      </c>
      <c r="E315" s="239" t="s">
        <v>32</v>
      </c>
      <c r="F315" s="240" t="s">
        <v>787</v>
      </c>
      <c r="G315" s="238"/>
      <c r="H315" s="241">
        <v>39.585000000000001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147</v>
      </c>
      <c r="AU315" s="247" t="s">
        <v>88</v>
      </c>
      <c r="AV315" s="14" t="s">
        <v>88</v>
      </c>
      <c r="AW315" s="14" t="s">
        <v>39</v>
      </c>
      <c r="AX315" s="14" t="s">
        <v>78</v>
      </c>
      <c r="AY315" s="247" t="s">
        <v>136</v>
      </c>
    </row>
    <row r="316" s="14" customFormat="1">
      <c r="A316" s="14"/>
      <c r="B316" s="237"/>
      <c r="C316" s="238"/>
      <c r="D316" s="228" t="s">
        <v>147</v>
      </c>
      <c r="E316" s="239" t="s">
        <v>32</v>
      </c>
      <c r="F316" s="240" t="s">
        <v>788</v>
      </c>
      <c r="G316" s="238"/>
      <c r="H316" s="241">
        <v>-3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147</v>
      </c>
      <c r="AU316" s="247" t="s">
        <v>88</v>
      </c>
      <c r="AV316" s="14" t="s">
        <v>88</v>
      </c>
      <c r="AW316" s="14" t="s">
        <v>39</v>
      </c>
      <c r="AX316" s="14" t="s">
        <v>78</v>
      </c>
      <c r="AY316" s="247" t="s">
        <v>136</v>
      </c>
    </row>
    <row r="317" s="13" customFormat="1">
      <c r="A317" s="13"/>
      <c r="B317" s="226"/>
      <c r="C317" s="227"/>
      <c r="D317" s="228" t="s">
        <v>147</v>
      </c>
      <c r="E317" s="229" t="s">
        <v>32</v>
      </c>
      <c r="F317" s="230" t="s">
        <v>333</v>
      </c>
      <c r="G317" s="227"/>
      <c r="H317" s="229" t="s">
        <v>32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147</v>
      </c>
      <c r="AU317" s="236" t="s">
        <v>88</v>
      </c>
      <c r="AV317" s="13" t="s">
        <v>86</v>
      </c>
      <c r="AW317" s="13" t="s">
        <v>39</v>
      </c>
      <c r="AX317" s="13" t="s">
        <v>78</v>
      </c>
      <c r="AY317" s="236" t="s">
        <v>136</v>
      </c>
    </row>
    <row r="318" s="14" customFormat="1">
      <c r="A318" s="14"/>
      <c r="B318" s="237"/>
      <c r="C318" s="238"/>
      <c r="D318" s="228" t="s">
        <v>147</v>
      </c>
      <c r="E318" s="239" t="s">
        <v>32</v>
      </c>
      <c r="F318" s="240" t="s">
        <v>785</v>
      </c>
      <c r="G318" s="238"/>
      <c r="H318" s="241">
        <v>2.0800000000000001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147</v>
      </c>
      <c r="AU318" s="247" t="s">
        <v>88</v>
      </c>
      <c r="AV318" s="14" t="s">
        <v>88</v>
      </c>
      <c r="AW318" s="14" t="s">
        <v>39</v>
      </c>
      <c r="AX318" s="14" t="s">
        <v>78</v>
      </c>
      <c r="AY318" s="247" t="s">
        <v>136</v>
      </c>
    </row>
    <row r="319" s="13" customFormat="1">
      <c r="A319" s="13"/>
      <c r="B319" s="226"/>
      <c r="C319" s="227"/>
      <c r="D319" s="228" t="s">
        <v>147</v>
      </c>
      <c r="E319" s="229" t="s">
        <v>32</v>
      </c>
      <c r="F319" s="230" t="s">
        <v>789</v>
      </c>
      <c r="G319" s="227"/>
      <c r="H319" s="229" t="s">
        <v>32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147</v>
      </c>
      <c r="AU319" s="236" t="s">
        <v>88</v>
      </c>
      <c r="AV319" s="13" t="s">
        <v>86</v>
      </c>
      <c r="AW319" s="13" t="s">
        <v>39</v>
      </c>
      <c r="AX319" s="13" t="s">
        <v>78</v>
      </c>
      <c r="AY319" s="236" t="s">
        <v>136</v>
      </c>
    </row>
    <row r="320" s="14" customFormat="1">
      <c r="A320" s="14"/>
      <c r="B320" s="237"/>
      <c r="C320" s="238"/>
      <c r="D320" s="228" t="s">
        <v>147</v>
      </c>
      <c r="E320" s="239" t="s">
        <v>32</v>
      </c>
      <c r="F320" s="240" t="s">
        <v>790</v>
      </c>
      <c r="G320" s="238"/>
      <c r="H320" s="241">
        <v>18.611999999999998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147</v>
      </c>
      <c r="AU320" s="247" t="s">
        <v>88</v>
      </c>
      <c r="AV320" s="14" t="s">
        <v>88</v>
      </c>
      <c r="AW320" s="14" t="s">
        <v>39</v>
      </c>
      <c r="AX320" s="14" t="s">
        <v>78</v>
      </c>
      <c r="AY320" s="247" t="s">
        <v>136</v>
      </c>
    </row>
    <row r="321" s="14" customFormat="1">
      <c r="A321" s="14"/>
      <c r="B321" s="237"/>
      <c r="C321" s="238"/>
      <c r="D321" s="228" t="s">
        <v>147</v>
      </c>
      <c r="E321" s="239" t="s">
        <v>32</v>
      </c>
      <c r="F321" s="240" t="s">
        <v>791</v>
      </c>
      <c r="G321" s="238"/>
      <c r="H321" s="241">
        <v>-3.2400000000000002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147</v>
      </c>
      <c r="AU321" s="247" t="s">
        <v>88</v>
      </c>
      <c r="AV321" s="14" t="s">
        <v>88</v>
      </c>
      <c r="AW321" s="14" t="s">
        <v>39</v>
      </c>
      <c r="AX321" s="14" t="s">
        <v>78</v>
      </c>
      <c r="AY321" s="247" t="s">
        <v>136</v>
      </c>
    </row>
    <row r="322" s="14" customFormat="1">
      <c r="A322" s="14"/>
      <c r="B322" s="237"/>
      <c r="C322" s="238"/>
      <c r="D322" s="228" t="s">
        <v>147</v>
      </c>
      <c r="E322" s="239" t="s">
        <v>32</v>
      </c>
      <c r="F322" s="240" t="s">
        <v>792</v>
      </c>
      <c r="G322" s="238"/>
      <c r="H322" s="241">
        <v>-1.8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147</v>
      </c>
      <c r="AU322" s="247" t="s">
        <v>88</v>
      </c>
      <c r="AV322" s="14" t="s">
        <v>88</v>
      </c>
      <c r="AW322" s="14" t="s">
        <v>39</v>
      </c>
      <c r="AX322" s="14" t="s">
        <v>78</v>
      </c>
      <c r="AY322" s="247" t="s">
        <v>136</v>
      </c>
    </row>
    <row r="323" s="14" customFormat="1">
      <c r="A323" s="14"/>
      <c r="B323" s="237"/>
      <c r="C323" s="238"/>
      <c r="D323" s="228" t="s">
        <v>147</v>
      </c>
      <c r="E323" s="239" t="s">
        <v>32</v>
      </c>
      <c r="F323" s="240" t="s">
        <v>793</v>
      </c>
      <c r="G323" s="238"/>
      <c r="H323" s="241">
        <v>0.90000000000000002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147</v>
      </c>
      <c r="AU323" s="247" t="s">
        <v>88</v>
      </c>
      <c r="AV323" s="14" t="s">
        <v>88</v>
      </c>
      <c r="AW323" s="14" t="s">
        <v>39</v>
      </c>
      <c r="AX323" s="14" t="s">
        <v>78</v>
      </c>
      <c r="AY323" s="247" t="s">
        <v>136</v>
      </c>
    </row>
    <row r="324" s="13" customFormat="1">
      <c r="A324" s="13"/>
      <c r="B324" s="226"/>
      <c r="C324" s="227"/>
      <c r="D324" s="228" t="s">
        <v>147</v>
      </c>
      <c r="E324" s="229" t="s">
        <v>32</v>
      </c>
      <c r="F324" s="230" t="s">
        <v>794</v>
      </c>
      <c r="G324" s="227"/>
      <c r="H324" s="229" t="s">
        <v>32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147</v>
      </c>
      <c r="AU324" s="236" t="s">
        <v>88</v>
      </c>
      <c r="AV324" s="13" t="s">
        <v>86</v>
      </c>
      <c r="AW324" s="13" t="s">
        <v>39</v>
      </c>
      <c r="AX324" s="13" t="s">
        <v>78</v>
      </c>
      <c r="AY324" s="236" t="s">
        <v>136</v>
      </c>
    </row>
    <row r="325" s="14" customFormat="1">
      <c r="A325" s="14"/>
      <c r="B325" s="237"/>
      <c r="C325" s="238"/>
      <c r="D325" s="228" t="s">
        <v>147</v>
      </c>
      <c r="E325" s="239" t="s">
        <v>32</v>
      </c>
      <c r="F325" s="240" t="s">
        <v>795</v>
      </c>
      <c r="G325" s="238"/>
      <c r="H325" s="241">
        <v>9.9000000000000004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147</v>
      </c>
      <c r="AU325" s="247" t="s">
        <v>88</v>
      </c>
      <c r="AV325" s="14" t="s">
        <v>88</v>
      </c>
      <c r="AW325" s="14" t="s">
        <v>39</v>
      </c>
      <c r="AX325" s="14" t="s">
        <v>78</v>
      </c>
      <c r="AY325" s="247" t="s">
        <v>136</v>
      </c>
    </row>
    <row r="326" s="13" customFormat="1">
      <c r="A326" s="13"/>
      <c r="B326" s="226"/>
      <c r="C326" s="227"/>
      <c r="D326" s="228" t="s">
        <v>147</v>
      </c>
      <c r="E326" s="229" t="s">
        <v>32</v>
      </c>
      <c r="F326" s="230" t="s">
        <v>796</v>
      </c>
      <c r="G326" s="227"/>
      <c r="H326" s="229" t="s">
        <v>32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147</v>
      </c>
      <c r="AU326" s="236" t="s">
        <v>88</v>
      </c>
      <c r="AV326" s="13" t="s">
        <v>86</v>
      </c>
      <c r="AW326" s="13" t="s">
        <v>39</v>
      </c>
      <c r="AX326" s="13" t="s">
        <v>78</v>
      </c>
      <c r="AY326" s="236" t="s">
        <v>136</v>
      </c>
    </row>
    <row r="327" s="14" customFormat="1">
      <c r="A327" s="14"/>
      <c r="B327" s="237"/>
      <c r="C327" s="238"/>
      <c r="D327" s="228" t="s">
        <v>147</v>
      </c>
      <c r="E327" s="239" t="s">
        <v>32</v>
      </c>
      <c r="F327" s="240" t="s">
        <v>797</v>
      </c>
      <c r="G327" s="238"/>
      <c r="H327" s="241">
        <v>26.494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147</v>
      </c>
      <c r="AU327" s="247" t="s">
        <v>88</v>
      </c>
      <c r="AV327" s="14" t="s">
        <v>88</v>
      </c>
      <c r="AW327" s="14" t="s">
        <v>39</v>
      </c>
      <c r="AX327" s="14" t="s">
        <v>78</v>
      </c>
      <c r="AY327" s="247" t="s">
        <v>136</v>
      </c>
    </row>
    <row r="328" s="14" customFormat="1">
      <c r="A328" s="14"/>
      <c r="B328" s="237"/>
      <c r="C328" s="238"/>
      <c r="D328" s="228" t="s">
        <v>147</v>
      </c>
      <c r="E328" s="239" t="s">
        <v>32</v>
      </c>
      <c r="F328" s="240" t="s">
        <v>798</v>
      </c>
      <c r="G328" s="238"/>
      <c r="H328" s="241">
        <v>15.699999999999999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147</v>
      </c>
      <c r="AU328" s="247" t="s">
        <v>88</v>
      </c>
      <c r="AV328" s="14" t="s">
        <v>88</v>
      </c>
      <c r="AW328" s="14" t="s">
        <v>39</v>
      </c>
      <c r="AX328" s="14" t="s">
        <v>78</v>
      </c>
      <c r="AY328" s="247" t="s">
        <v>136</v>
      </c>
    </row>
    <row r="329" s="16" customFormat="1">
      <c r="A329" s="16"/>
      <c r="B329" s="269"/>
      <c r="C329" s="270"/>
      <c r="D329" s="228" t="s">
        <v>147</v>
      </c>
      <c r="E329" s="271" t="s">
        <v>32</v>
      </c>
      <c r="F329" s="272" t="s">
        <v>483</v>
      </c>
      <c r="G329" s="270"/>
      <c r="H329" s="273">
        <v>199.28599999999997</v>
      </c>
      <c r="I329" s="274"/>
      <c r="J329" s="270"/>
      <c r="K329" s="270"/>
      <c r="L329" s="275"/>
      <c r="M329" s="276"/>
      <c r="N329" s="277"/>
      <c r="O329" s="277"/>
      <c r="P329" s="277"/>
      <c r="Q329" s="277"/>
      <c r="R329" s="277"/>
      <c r="S329" s="277"/>
      <c r="T329" s="278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T329" s="279" t="s">
        <v>147</v>
      </c>
      <c r="AU329" s="279" t="s">
        <v>88</v>
      </c>
      <c r="AV329" s="16" t="s">
        <v>159</v>
      </c>
      <c r="AW329" s="16" t="s">
        <v>39</v>
      </c>
      <c r="AX329" s="16" t="s">
        <v>78</v>
      </c>
      <c r="AY329" s="279" t="s">
        <v>136</v>
      </c>
    </row>
    <row r="330" s="13" customFormat="1">
      <c r="A330" s="13"/>
      <c r="B330" s="226"/>
      <c r="C330" s="227"/>
      <c r="D330" s="228" t="s">
        <v>147</v>
      </c>
      <c r="E330" s="229" t="s">
        <v>32</v>
      </c>
      <c r="F330" s="230" t="s">
        <v>840</v>
      </c>
      <c r="G330" s="227"/>
      <c r="H330" s="229" t="s">
        <v>32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147</v>
      </c>
      <c r="AU330" s="236" t="s">
        <v>88</v>
      </c>
      <c r="AV330" s="13" t="s">
        <v>86</v>
      </c>
      <c r="AW330" s="13" t="s">
        <v>39</v>
      </c>
      <c r="AX330" s="13" t="s">
        <v>78</v>
      </c>
      <c r="AY330" s="236" t="s">
        <v>136</v>
      </c>
    </row>
    <row r="331" s="14" customFormat="1">
      <c r="A331" s="14"/>
      <c r="B331" s="237"/>
      <c r="C331" s="238"/>
      <c r="D331" s="228" t="s">
        <v>147</v>
      </c>
      <c r="E331" s="239" t="s">
        <v>32</v>
      </c>
      <c r="F331" s="240" t="s">
        <v>841</v>
      </c>
      <c r="G331" s="238"/>
      <c r="H331" s="241">
        <v>9.1799999999999997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147</v>
      </c>
      <c r="AU331" s="247" t="s">
        <v>88</v>
      </c>
      <c r="AV331" s="14" t="s">
        <v>88</v>
      </c>
      <c r="AW331" s="14" t="s">
        <v>39</v>
      </c>
      <c r="AX331" s="14" t="s">
        <v>78</v>
      </c>
      <c r="AY331" s="247" t="s">
        <v>136</v>
      </c>
    </row>
    <row r="332" s="13" customFormat="1">
      <c r="A332" s="13"/>
      <c r="B332" s="226"/>
      <c r="C332" s="227"/>
      <c r="D332" s="228" t="s">
        <v>147</v>
      </c>
      <c r="E332" s="229" t="s">
        <v>32</v>
      </c>
      <c r="F332" s="230" t="s">
        <v>842</v>
      </c>
      <c r="G332" s="227"/>
      <c r="H332" s="229" t="s">
        <v>32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147</v>
      </c>
      <c r="AU332" s="236" t="s">
        <v>88</v>
      </c>
      <c r="AV332" s="13" t="s">
        <v>86</v>
      </c>
      <c r="AW332" s="13" t="s">
        <v>39</v>
      </c>
      <c r="AX332" s="13" t="s">
        <v>78</v>
      </c>
      <c r="AY332" s="236" t="s">
        <v>136</v>
      </c>
    </row>
    <row r="333" s="14" customFormat="1">
      <c r="A333" s="14"/>
      <c r="B333" s="237"/>
      <c r="C333" s="238"/>
      <c r="D333" s="228" t="s">
        <v>147</v>
      </c>
      <c r="E333" s="239" t="s">
        <v>32</v>
      </c>
      <c r="F333" s="240" t="s">
        <v>843</v>
      </c>
      <c r="G333" s="238"/>
      <c r="H333" s="241">
        <v>1.28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147</v>
      </c>
      <c r="AU333" s="247" t="s">
        <v>88</v>
      </c>
      <c r="AV333" s="14" t="s">
        <v>88</v>
      </c>
      <c r="AW333" s="14" t="s">
        <v>39</v>
      </c>
      <c r="AX333" s="14" t="s">
        <v>78</v>
      </c>
      <c r="AY333" s="247" t="s">
        <v>136</v>
      </c>
    </row>
    <row r="334" s="13" customFormat="1">
      <c r="A334" s="13"/>
      <c r="B334" s="226"/>
      <c r="C334" s="227"/>
      <c r="D334" s="228" t="s">
        <v>147</v>
      </c>
      <c r="E334" s="229" t="s">
        <v>32</v>
      </c>
      <c r="F334" s="230" t="s">
        <v>844</v>
      </c>
      <c r="G334" s="227"/>
      <c r="H334" s="229" t="s">
        <v>32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147</v>
      </c>
      <c r="AU334" s="236" t="s">
        <v>88</v>
      </c>
      <c r="AV334" s="13" t="s">
        <v>86</v>
      </c>
      <c r="AW334" s="13" t="s">
        <v>39</v>
      </c>
      <c r="AX334" s="13" t="s">
        <v>78</v>
      </c>
      <c r="AY334" s="236" t="s">
        <v>136</v>
      </c>
    </row>
    <row r="335" s="14" customFormat="1">
      <c r="A335" s="14"/>
      <c r="B335" s="237"/>
      <c r="C335" s="238"/>
      <c r="D335" s="228" t="s">
        <v>147</v>
      </c>
      <c r="E335" s="239" t="s">
        <v>32</v>
      </c>
      <c r="F335" s="240" t="s">
        <v>845</v>
      </c>
      <c r="G335" s="238"/>
      <c r="H335" s="241">
        <v>24.059999999999999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147</v>
      </c>
      <c r="AU335" s="247" t="s">
        <v>88</v>
      </c>
      <c r="AV335" s="14" t="s">
        <v>88</v>
      </c>
      <c r="AW335" s="14" t="s">
        <v>39</v>
      </c>
      <c r="AX335" s="14" t="s">
        <v>78</v>
      </c>
      <c r="AY335" s="247" t="s">
        <v>136</v>
      </c>
    </row>
    <row r="336" s="14" customFormat="1">
      <c r="A336" s="14"/>
      <c r="B336" s="237"/>
      <c r="C336" s="238"/>
      <c r="D336" s="228" t="s">
        <v>147</v>
      </c>
      <c r="E336" s="239" t="s">
        <v>32</v>
      </c>
      <c r="F336" s="240" t="s">
        <v>846</v>
      </c>
      <c r="G336" s="238"/>
      <c r="H336" s="241">
        <v>-0.59999999999999998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147</v>
      </c>
      <c r="AU336" s="247" t="s">
        <v>88</v>
      </c>
      <c r="AV336" s="14" t="s">
        <v>88</v>
      </c>
      <c r="AW336" s="14" t="s">
        <v>39</v>
      </c>
      <c r="AX336" s="14" t="s">
        <v>78</v>
      </c>
      <c r="AY336" s="247" t="s">
        <v>136</v>
      </c>
    </row>
    <row r="337" s="13" customFormat="1">
      <c r="A337" s="13"/>
      <c r="B337" s="226"/>
      <c r="C337" s="227"/>
      <c r="D337" s="228" t="s">
        <v>147</v>
      </c>
      <c r="E337" s="229" t="s">
        <v>32</v>
      </c>
      <c r="F337" s="230" t="s">
        <v>847</v>
      </c>
      <c r="G337" s="227"/>
      <c r="H337" s="229" t="s">
        <v>32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147</v>
      </c>
      <c r="AU337" s="236" t="s">
        <v>88</v>
      </c>
      <c r="AV337" s="13" t="s">
        <v>86</v>
      </c>
      <c r="AW337" s="13" t="s">
        <v>39</v>
      </c>
      <c r="AX337" s="13" t="s">
        <v>78</v>
      </c>
      <c r="AY337" s="236" t="s">
        <v>136</v>
      </c>
    </row>
    <row r="338" s="14" customFormat="1">
      <c r="A338" s="14"/>
      <c r="B338" s="237"/>
      <c r="C338" s="238"/>
      <c r="D338" s="228" t="s">
        <v>147</v>
      </c>
      <c r="E338" s="239" t="s">
        <v>32</v>
      </c>
      <c r="F338" s="240" t="s">
        <v>848</v>
      </c>
      <c r="G338" s="238"/>
      <c r="H338" s="241">
        <v>10.08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147</v>
      </c>
      <c r="AU338" s="247" t="s">
        <v>88</v>
      </c>
      <c r="AV338" s="14" t="s">
        <v>88</v>
      </c>
      <c r="AW338" s="14" t="s">
        <v>39</v>
      </c>
      <c r="AX338" s="14" t="s">
        <v>78</v>
      </c>
      <c r="AY338" s="247" t="s">
        <v>136</v>
      </c>
    </row>
    <row r="339" s="14" customFormat="1">
      <c r="A339" s="14"/>
      <c r="B339" s="237"/>
      <c r="C339" s="238"/>
      <c r="D339" s="228" t="s">
        <v>147</v>
      </c>
      <c r="E339" s="239" t="s">
        <v>32</v>
      </c>
      <c r="F339" s="240" t="s">
        <v>849</v>
      </c>
      <c r="G339" s="238"/>
      <c r="H339" s="241">
        <v>9.5600000000000005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147</v>
      </c>
      <c r="AU339" s="247" t="s">
        <v>88</v>
      </c>
      <c r="AV339" s="14" t="s">
        <v>88</v>
      </c>
      <c r="AW339" s="14" t="s">
        <v>39</v>
      </c>
      <c r="AX339" s="14" t="s">
        <v>78</v>
      </c>
      <c r="AY339" s="247" t="s">
        <v>136</v>
      </c>
    </row>
    <row r="340" s="13" customFormat="1">
      <c r="A340" s="13"/>
      <c r="B340" s="226"/>
      <c r="C340" s="227"/>
      <c r="D340" s="228" t="s">
        <v>147</v>
      </c>
      <c r="E340" s="229" t="s">
        <v>32</v>
      </c>
      <c r="F340" s="230" t="s">
        <v>850</v>
      </c>
      <c r="G340" s="227"/>
      <c r="H340" s="229" t="s">
        <v>32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147</v>
      </c>
      <c r="AU340" s="236" t="s">
        <v>88</v>
      </c>
      <c r="AV340" s="13" t="s">
        <v>86</v>
      </c>
      <c r="AW340" s="13" t="s">
        <v>39</v>
      </c>
      <c r="AX340" s="13" t="s">
        <v>78</v>
      </c>
      <c r="AY340" s="236" t="s">
        <v>136</v>
      </c>
    </row>
    <row r="341" s="14" customFormat="1">
      <c r="A341" s="14"/>
      <c r="B341" s="237"/>
      <c r="C341" s="238"/>
      <c r="D341" s="228" t="s">
        <v>147</v>
      </c>
      <c r="E341" s="239" t="s">
        <v>32</v>
      </c>
      <c r="F341" s="240" t="s">
        <v>851</v>
      </c>
      <c r="G341" s="238"/>
      <c r="H341" s="241">
        <v>24.75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147</v>
      </c>
      <c r="AU341" s="247" t="s">
        <v>88</v>
      </c>
      <c r="AV341" s="14" t="s">
        <v>88</v>
      </c>
      <c r="AW341" s="14" t="s">
        <v>39</v>
      </c>
      <c r="AX341" s="14" t="s">
        <v>78</v>
      </c>
      <c r="AY341" s="247" t="s">
        <v>136</v>
      </c>
    </row>
    <row r="342" s="13" customFormat="1">
      <c r="A342" s="13"/>
      <c r="B342" s="226"/>
      <c r="C342" s="227"/>
      <c r="D342" s="228" t="s">
        <v>147</v>
      </c>
      <c r="E342" s="229" t="s">
        <v>32</v>
      </c>
      <c r="F342" s="230" t="s">
        <v>333</v>
      </c>
      <c r="G342" s="227"/>
      <c r="H342" s="229" t="s">
        <v>32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147</v>
      </c>
      <c r="AU342" s="236" t="s">
        <v>88</v>
      </c>
      <c r="AV342" s="13" t="s">
        <v>86</v>
      </c>
      <c r="AW342" s="13" t="s">
        <v>39</v>
      </c>
      <c r="AX342" s="13" t="s">
        <v>78</v>
      </c>
      <c r="AY342" s="236" t="s">
        <v>136</v>
      </c>
    </row>
    <row r="343" s="14" customFormat="1">
      <c r="A343" s="14"/>
      <c r="B343" s="237"/>
      <c r="C343" s="238"/>
      <c r="D343" s="228" t="s">
        <v>147</v>
      </c>
      <c r="E343" s="239" t="s">
        <v>32</v>
      </c>
      <c r="F343" s="240" t="s">
        <v>852</v>
      </c>
      <c r="G343" s="238"/>
      <c r="H343" s="241">
        <v>2.5600000000000001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147</v>
      </c>
      <c r="AU343" s="247" t="s">
        <v>88</v>
      </c>
      <c r="AV343" s="14" t="s">
        <v>88</v>
      </c>
      <c r="AW343" s="14" t="s">
        <v>39</v>
      </c>
      <c r="AX343" s="14" t="s">
        <v>78</v>
      </c>
      <c r="AY343" s="247" t="s">
        <v>136</v>
      </c>
    </row>
    <row r="344" s="16" customFormat="1">
      <c r="A344" s="16"/>
      <c r="B344" s="269"/>
      <c r="C344" s="270"/>
      <c r="D344" s="228" t="s">
        <v>147</v>
      </c>
      <c r="E344" s="271" t="s">
        <v>32</v>
      </c>
      <c r="F344" s="272" t="s">
        <v>483</v>
      </c>
      <c r="G344" s="270"/>
      <c r="H344" s="273">
        <v>80.870000000000005</v>
      </c>
      <c r="I344" s="274"/>
      <c r="J344" s="270"/>
      <c r="K344" s="270"/>
      <c r="L344" s="275"/>
      <c r="M344" s="276"/>
      <c r="N344" s="277"/>
      <c r="O344" s="277"/>
      <c r="P344" s="277"/>
      <c r="Q344" s="277"/>
      <c r="R344" s="277"/>
      <c r="S344" s="277"/>
      <c r="T344" s="278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79" t="s">
        <v>147</v>
      </c>
      <c r="AU344" s="279" t="s">
        <v>88</v>
      </c>
      <c r="AV344" s="16" t="s">
        <v>159</v>
      </c>
      <c r="AW344" s="16" t="s">
        <v>39</v>
      </c>
      <c r="AX344" s="16" t="s">
        <v>78</v>
      </c>
      <c r="AY344" s="279" t="s">
        <v>136</v>
      </c>
    </row>
    <row r="345" s="15" customFormat="1">
      <c r="A345" s="15"/>
      <c r="B345" s="248"/>
      <c r="C345" s="249"/>
      <c r="D345" s="228" t="s">
        <v>147</v>
      </c>
      <c r="E345" s="250" t="s">
        <v>32</v>
      </c>
      <c r="F345" s="251" t="s">
        <v>152</v>
      </c>
      <c r="G345" s="249"/>
      <c r="H345" s="252">
        <v>280.15600000000001</v>
      </c>
      <c r="I345" s="253"/>
      <c r="J345" s="249"/>
      <c r="K345" s="249"/>
      <c r="L345" s="254"/>
      <c r="M345" s="255"/>
      <c r="N345" s="256"/>
      <c r="O345" s="256"/>
      <c r="P345" s="256"/>
      <c r="Q345" s="256"/>
      <c r="R345" s="256"/>
      <c r="S345" s="256"/>
      <c r="T345" s="257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8" t="s">
        <v>147</v>
      </c>
      <c r="AU345" s="258" t="s">
        <v>88</v>
      </c>
      <c r="AV345" s="15" t="s">
        <v>143</v>
      </c>
      <c r="AW345" s="15" t="s">
        <v>39</v>
      </c>
      <c r="AX345" s="15" t="s">
        <v>86</v>
      </c>
      <c r="AY345" s="258" t="s">
        <v>136</v>
      </c>
    </row>
    <row r="346" s="2" customFormat="1" ht="37.8" customHeight="1">
      <c r="A346" s="42"/>
      <c r="B346" s="43"/>
      <c r="C346" s="208" t="s">
        <v>443</v>
      </c>
      <c r="D346" s="208" t="s">
        <v>138</v>
      </c>
      <c r="E346" s="209" t="s">
        <v>853</v>
      </c>
      <c r="F346" s="210" t="s">
        <v>854</v>
      </c>
      <c r="G346" s="211" t="s">
        <v>141</v>
      </c>
      <c r="H346" s="212">
        <v>11.135</v>
      </c>
      <c r="I346" s="213"/>
      <c r="J346" s="214">
        <f>ROUND(I346*H346,2)</f>
        <v>0</v>
      </c>
      <c r="K346" s="210" t="s">
        <v>142</v>
      </c>
      <c r="L346" s="48"/>
      <c r="M346" s="215" t="s">
        <v>32</v>
      </c>
      <c r="N346" s="216" t="s">
        <v>49</v>
      </c>
      <c r="O346" s="88"/>
      <c r="P346" s="217">
        <f>O346*H346</f>
        <v>0</v>
      </c>
      <c r="Q346" s="217">
        <v>0</v>
      </c>
      <c r="R346" s="217">
        <f>Q346*H346</f>
        <v>0</v>
      </c>
      <c r="S346" s="217">
        <v>0</v>
      </c>
      <c r="T346" s="218">
        <f>S346*H346</f>
        <v>0</v>
      </c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R346" s="219" t="s">
        <v>143</v>
      </c>
      <c r="AT346" s="219" t="s">
        <v>138</v>
      </c>
      <c r="AU346" s="219" t="s">
        <v>88</v>
      </c>
      <c r="AY346" s="20" t="s">
        <v>136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86</v>
      </c>
      <c r="BK346" s="220">
        <f>ROUND(I346*H346,2)</f>
        <v>0</v>
      </c>
      <c r="BL346" s="20" t="s">
        <v>143</v>
      </c>
      <c r="BM346" s="219" t="s">
        <v>855</v>
      </c>
    </row>
    <row r="347" s="2" customFormat="1">
      <c r="A347" s="42"/>
      <c r="B347" s="43"/>
      <c r="C347" s="44"/>
      <c r="D347" s="221" t="s">
        <v>145</v>
      </c>
      <c r="E347" s="44"/>
      <c r="F347" s="222" t="s">
        <v>856</v>
      </c>
      <c r="G347" s="44"/>
      <c r="H347" s="44"/>
      <c r="I347" s="223"/>
      <c r="J347" s="44"/>
      <c r="K347" s="44"/>
      <c r="L347" s="48"/>
      <c r="M347" s="224"/>
      <c r="N347" s="225"/>
      <c r="O347" s="88"/>
      <c r="P347" s="88"/>
      <c r="Q347" s="88"/>
      <c r="R347" s="88"/>
      <c r="S347" s="88"/>
      <c r="T347" s="89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T347" s="20" t="s">
        <v>145</v>
      </c>
      <c r="AU347" s="20" t="s">
        <v>88</v>
      </c>
    </row>
    <row r="348" s="13" customFormat="1">
      <c r="A348" s="13"/>
      <c r="B348" s="226"/>
      <c r="C348" s="227"/>
      <c r="D348" s="228" t="s">
        <v>147</v>
      </c>
      <c r="E348" s="229" t="s">
        <v>32</v>
      </c>
      <c r="F348" s="230" t="s">
        <v>857</v>
      </c>
      <c r="G348" s="227"/>
      <c r="H348" s="229" t="s">
        <v>32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147</v>
      </c>
      <c r="AU348" s="236" t="s">
        <v>88</v>
      </c>
      <c r="AV348" s="13" t="s">
        <v>86</v>
      </c>
      <c r="AW348" s="13" t="s">
        <v>39</v>
      </c>
      <c r="AX348" s="13" t="s">
        <v>78</v>
      </c>
      <c r="AY348" s="236" t="s">
        <v>136</v>
      </c>
    </row>
    <row r="349" s="14" customFormat="1">
      <c r="A349" s="14"/>
      <c r="B349" s="237"/>
      <c r="C349" s="238"/>
      <c r="D349" s="228" t="s">
        <v>147</v>
      </c>
      <c r="E349" s="239" t="s">
        <v>32</v>
      </c>
      <c r="F349" s="240" t="s">
        <v>829</v>
      </c>
      <c r="G349" s="238"/>
      <c r="H349" s="241">
        <v>11.135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147</v>
      </c>
      <c r="AU349" s="247" t="s">
        <v>88</v>
      </c>
      <c r="AV349" s="14" t="s">
        <v>88</v>
      </c>
      <c r="AW349" s="14" t="s">
        <v>39</v>
      </c>
      <c r="AX349" s="14" t="s">
        <v>86</v>
      </c>
      <c r="AY349" s="247" t="s">
        <v>136</v>
      </c>
    </row>
    <row r="350" s="2" customFormat="1" ht="33" customHeight="1">
      <c r="A350" s="42"/>
      <c r="B350" s="43"/>
      <c r="C350" s="208" t="s">
        <v>448</v>
      </c>
      <c r="D350" s="208" t="s">
        <v>138</v>
      </c>
      <c r="E350" s="209" t="s">
        <v>485</v>
      </c>
      <c r="F350" s="210" t="s">
        <v>486</v>
      </c>
      <c r="G350" s="211" t="s">
        <v>141</v>
      </c>
      <c r="H350" s="212">
        <v>21.800000000000001</v>
      </c>
      <c r="I350" s="213"/>
      <c r="J350" s="214">
        <f>ROUND(I350*H350,2)</f>
        <v>0</v>
      </c>
      <c r="K350" s="210" t="s">
        <v>142</v>
      </c>
      <c r="L350" s="48"/>
      <c r="M350" s="215" t="s">
        <v>32</v>
      </c>
      <c r="N350" s="216" t="s">
        <v>49</v>
      </c>
      <c r="O350" s="88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R350" s="219" t="s">
        <v>143</v>
      </c>
      <c r="AT350" s="219" t="s">
        <v>138</v>
      </c>
      <c r="AU350" s="219" t="s">
        <v>88</v>
      </c>
      <c r="AY350" s="20" t="s">
        <v>136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86</v>
      </c>
      <c r="BK350" s="220">
        <f>ROUND(I350*H350,2)</f>
        <v>0</v>
      </c>
      <c r="BL350" s="20" t="s">
        <v>143</v>
      </c>
      <c r="BM350" s="219" t="s">
        <v>858</v>
      </c>
    </row>
    <row r="351" s="2" customFormat="1">
      <c r="A351" s="42"/>
      <c r="B351" s="43"/>
      <c r="C351" s="44"/>
      <c r="D351" s="221" t="s">
        <v>145</v>
      </c>
      <c r="E351" s="44"/>
      <c r="F351" s="222" t="s">
        <v>488</v>
      </c>
      <c r="G351" s="44"/>
      <c r="H351" s="44"/>
      <c r="I351" s="223"/>
      <c r="J351" s="44"/>
      <c r="K351" s="44"/>
      <c r="L351" s="48"/>
      <c r="M351" s="224"/>
      <c r="N351" s="225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T351" s="20" t="s">
        <v>145</v>
      </c>
      <c r="AU351" s="20" t="s">
        <v>88</v>
      </c>
    </row>
    <row r="352" s="13" customFormat="1">
      <c r="A352" s="13"/>
      <c r="B352" s="226"/>
      <c r="C352" s="227"/>
      <c r="D352" s="228" t="s">
        <v>147</v>
      </c>
      <c r="E352" s="229" t="s">
        <v>32</v>
      </c>
      <c r="F352" s="230" t="s">
        <v>489</v>
      </c>
      <c r="G352" s="227"/>
      <c r="H352" s="229" t="s">
        <v>32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147</v>
      </c>
      <c r="AU352" s="236" t="s">
        <v>88</v>
      </c>
      <c r="AV352" s="13" t="s">
        <v>86</v>
      </c>
      <c r="AW352" s="13" t="s">
        <v>39</v>
      </c>
      <c r="AX352" s="13" t="s">
        <v>78</v>
      </c>
      <c r="AY352" s="236" t="s">
        <v>136</v>
      </c>
    </row>
    <row r="353" s="14" customFormat="1">
      <c r="A353" s="14"/>
      <c r="B353" s="237"/>
      <c r="C353" s="238"/>
      <c r="D353" s="228" t="s">
        <v>147</v>
      </c>
      <c r="E353" s="239" t="s">
        <v>32</v>
      </c>
      <c r="F353" s="240" t="s">
        <v>831</v>
      </c>
      <c r="G353" s="238"/>
      <c r="H353" s="241">
        <v>21.800000000000001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147</v>
      </c>
      <c r="AU353" s="247" t="s">
        <v>88</v>
      </c>
      <c r="AV353" s="14" t="s">
        <v>88</v>
      </c>
      <c r="AW353" s="14" t="s">
        <v>39</v>
      </c>
      <c r="AX353" s="14" t="s">
        <v>78</v>
      </c>
      <c r="AY353" s="247" t="s">
        <v>136</v>
      </c>
    </row>
    <row r="354" s="15" customFormat="1">
      <c r="A354" s="15"/>
      <c r="B354" s="248"/>
      <c r="C354" s="249"/>
      <c r="D354" s="228" t="s">
        <v>147</v>
      </c>
      <c r="E354" s="250" t="s">
        <v>32</v>
      </c>
      <c r="F354" s="251" t="s">
        <v>152</v>
      </c>
      <c r="G354" s="249"/>
      <c r="H354" s="252">
        <v>21.800000000000001</v>
      </c>
      <c r="I354" s="253"/>
      <c r="J354" s="249"/>
      <c r="K354" s="249"/>
      <c r="L354" s="254"/>
      <c r="M354" s="255"/>
      <c r="N354" s="256"/>
      <c r="O354" s="256"/>
      <c r="P354" s="256"/>
      <c r="Q354" s="256"/>
      <c r="R354" s="256"/>
      <c r="S354" s="256"/>
      <c r="T354" s="25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8" t="s">
        <v>147</v>
      </c>
      <c r="AU354" s="258" t="s">
        <v>88</v>
      </c>
      <c r="AV354" s="15" t="s">
        <v>143</v>
      </c>
      <c r="AW354" s="15" t="s">
        <v>39</v>
      </c>
      <c r="AX354" s="15" t="s">
        <v>86</v>
      </c>
      <c r="AY354" s="258" t="s">
        <v>136</v>
      </c>
    </row>
    <row r="355" s="2" customFormat="1" ht="16.5" customHeight="1">
      <c r="A355" s="42"/>
      <c r="B355" s="43"/>
      <c r="C355" s="208" t="s">
        <v>453</v>
      </c>
      <c r="D355" s="208" t="s">
        <v>138</v>
      </c>
      <c r="E355" s="209" t="s">
        <v>491</v>
      </c>
      <c r="F355" s="210" t="s">
        <v>492</v>
      </c>
      <c r="G355" s="211" t="s">
        <v>141</v>
      </c>
      <c r="H355" s="212">
        <v>318.67700000000002</v>
      </c>
      <c r="I355" s="213"/>
      <c r="J355" s="214">
        <f>ROUND(I355*H355,2)</f>
        <v>0</v>
      </c>
      <c r="K355" s="210" t="s">
        <v>142</v>
      </c>
      <c r="L355" s="48"/>
      <c r="M355" s="215" t="s">
        <v>32</v>
      </c>
      <c r="N355" s="216" t="s">
        <v>49</v>
      </c>
      <c r="O355" s="88"/>
      <c r="P355" s="217">
        <f>O355*H355</f>
        <v>0</v>
      </c>
      <c r="Q355" s="217">
        <v>0</v>
      </c>
      <c r="R355" s="217">
        <f>Q355*H355</f>
        <v>0</v>
      </c>
      <c r="S355" s="217">
        <v>0</v>
      </c>
      <c r="T355" s="218">
        <f>S355*H355</f>
        <v>0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R355" s="219" t="s">
        <v>143</v>
      </c>
      <c r="AT355" s="219" t="s">
        <v>138</v>
      </c>
      <c r="AU355" s="219" t="s">
        <v>88</v>
      </c>
      <c r="AY355" s="20" t="s">
        <v>136</v>
      </c>
      <c r="BE355" s="220">
        <f>IF(N355="základní",J355,0)</f>
        <v>0</v>
      </c>
      <c r="BF355" s="220">
        <f>IF(N355="snížená",J355,0)</f>
        <v>0</v>
      </c>
      <c r="BG355" s="220">
        <f>IF(N355="zákl. přenesená",J355,0)</f>
        <v>0</v>
      </c>
      <c r="BH355" s="220">
        <f>IF(N355="sníž. přenesená",J355,0)</f>
        <v>0</v>
      </c>
      <c r="BI355" s="220">
        <f>IF(N355="nulová",J355,0)</f>
        <v>0</v>
      </c>
      <c r="BJ355" s="20" t="s">
        <v>86</v>
      </c>
      <c r="BK355" s="220">
        <f>ROUND(I355*H355,2)</f>
        <v>0</v>
      </c>
      <c r="BL355" s="20" t="s">
        <v>143</v>
      </c>
      <c r="BM355" s="219" t="s">
        <v>859</v>
      </c>
    </row>
    <row r="356" s="2" customFormat="1">
      <c r="A356" s="42"/>
      <c r="B356" s="43"/>
      <c r="C356" s="44"/>
      <c r="D356" s="221" t="s">
        <v>145</v>
      </c>
      <c r="E356" s="44"/>
      <c r="F356" s="222" t="s">
        <v>494</v>
      </c>
      <c r="G356" s="44"/>
      <c r="H356" s="44"/>
      <c r="I356" s="223"/>
      <c r="J356" s="44"/>
      <c r="K356" s="44"/>
      <c r="L356" s="48"/>
      <c r="M356" s="224"/>
      <c r="N356" s="225"/>
      <c r="O356" s="88"/>
      <c r="P356" s="88"/>
      <c r="Q356" s="88"/>
      <c r="R356" s="88"/>
      <c r="S356" s="88"/>
      <c r="T356" s="89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T356" s="20" t="s">
        <v>145</v>
      </c>
      <c r="AU356" s="20" t="s">
        <v>88</v>
      </c>
    </row>
    <row r="357" s="13" customFormat="1">
      <c r="A357" s="13"/>
      <c r="B357" s="226"/>
      <c r="C357" s="227"/>
      <c r="D357" s="228" t="s">
        <v>147</v>
      </c>
      <c r="E357" s="229" t="s">
        <v>32</v>
      </c>
      <c r="F357" s="230" t="s">
        <v>495</v>
      </c>
      <c r="G357" s="227"/>
      <c r="H357" s="229" t="s">
        <v>32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147</v>
      </c>
      <c r="AU357" s="236" t="s">
        <v>88</v>
      </c>
      <c r="AV357" s="13" t="s">
        <v>86</v>
      </c>
      <c r="AW357" s="13" t="s">
        <v>39</v>
      </c>
      <c r="AX357" s="13" t="s">
        <v>78</v>
      </c>
      <c r="AY357" s="236" t="s">
        <v>136</v>
      </c>
    </row>
    <row r="358" s="14" customFormat="1">
      <c r="A358" s="14"/>
      <c r="B358" s="237"/>
      <c r="C358" s="238"/>
      <c r="D358" s="228" t="s">
        <v>147</v>
      </c>
      <c r="E358" s="239" t="s">
        <v>32</v>
      </c>
      <c r="F358" s="240" t="s">
        <v>860</v>
      </c>
      <c r="G358" s="238"/>
      <c r="H358" s="241">
        <v>281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147</v>
      </c>
      <c r="AU358" s="247" t="s">
        <v>88</v>
      </c>
      <c r="AV358" s="14" t="s">
        <v>88</v>
      </c>
      <c r="AW358" s="14" t="s">
        <v>39</v>
      </c>
      <c r="AX358" s="14" t="s">
        <v>78</v>
      </c>
      <c r="AY358" s="247" t="s">
        <v>136</v>
      </c>
    </row>
    <row r="359" s="13" customFormat="1">
      <c r="A359" s="13"/>
      <c r="B359" s="226"/>
      <c r="C359" s="227"/>
      <c r="D359" s="228" t="s">
        <v>147</v>
      </c>
      <c r="E359" s="229" t="s">
        <v>32</v>
      </c>
      <c r="F359" s="230" t="s">
        <v>497</v>
      </c>
      <c r="G359" s="227"/>
      <c r="H359" s="229" t="s">
        <v>32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147</v>
      </c>
      <c r="AU359" s="236" t="s">
        <v>88</v>
      </c>
      <c r="AV359" s="13" t="s">
        <v>86</v>
      </c>
      <c r="AW359" s="13" t="s">
        <v>39</v>
      </c>
      <c r="AX359" s="13" t="s">
        <v>78</v>
      </c>
      <c r="AY359" s="236" t="s">
        <v>136</v>
      </c>
    </row>
    <row r="360" s="14" customFormat="1">
      <c r="A360" s="14"/>
      <c r="B360" s="237"/>
      <c r="C360" s="238"/>
      <c r="D360" s="228" t="s">
        <v>147</v>
      </c>
      <c r="E360" s="239" t="s">
        <v>32</v>
      </c>
      <c r="F360" s="240" t="s">
        <v>818</v>
      </c>
      <c r="G360" s="238"/>
      <c r="H360" s="241">
        <v>28.957000000000001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147</v>
      </c>
      <c r="AU360" s="247" t="s">
        <v>88</v>
      </c>
      <c r="AV360" s="14" t="s">
        <v>88</v>
      </c>
      <c r="AW360" s="14" t="s">
        <v>39</v>
      </c>
      <c r="AX360" s="14" t="s">
        <v>78</v>
      </c>
      <c r="AY360" s="247" t="s">
        <v>136</v>
      </c>
    </row>
    <row r="361" s="13" customFormat="1">
      <c r="A361" s="13"/>
      <c r="B361" s="226"/>
      <c r="C361" s="227"/>
      <c r="D361" s="228" t="s">
        <v>147</v>
      </c>
      <c r="E361" s="229" t="s">
        <v>32</v>
      </c>
      <c r="F361" s="230" t="s">
        <v>819</v>
      </c>
      <c r="G361" s="227"/>
      <c r="H361" s="229" t="s">
        <v>32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147</v>
      </c>
      <c r="AU361" s="236" t="s">
        <v>88</v>
      </c>
      <c r="AV361" s="13" t="s">
        <v>86</v>
      </c>
      <c r="AW361" s="13" t="s">
        <v>39</v>
      </c>
      <c r="AX361" s="13" t="s">
        <v>78</v>
      </c>
      <c r="AY361" s="236" t="s">
        <v>136</v>
      </c>
    </row>
    <row r="362" s="14" customFormat="1">
      <c r="A362" s="14"/>
      <c r="B362" s="237"/>
      <c r="C362" s="238"/>
      <c r="D362" s="228" t="s">
        <v>147</v>
      </c>
      <c r="E362" s="239" t="s">
        <v>32</v>
      </c>
      <c r="F362" s="240" t="s">
        <v>820</v>
      </c>
      <c r="G362" s="238"/>
      <c r="H362" s="241">
        <v>8.7200000000000006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147</v>
      </c>
      <c r="AU362" s="247" t="s">
        <v>88</v>
      </c>
      <c r="AV362" s="14" t="s">
        <v>88</v>
      </c>
      <c r="AW362" s="14" t="s">
        <v>39</v>
      </c>
      <c r="AX362" s="14" t="s">
        <v>78</v>
      </c>
      <c r="AY362" s="247" t="s">
        <v>136</v>
      </c>
    </row>
    <row r="363" s="15" customFormat="1">
      <c r="A363" s="15"/>
      <c r="B363" s="248"/>
      <c r="C363" s="249"/>
      <c r="D363" s="228" t="s">
        <v>147</v>
      </c>
      <c r="E363" s="250" t="s">
        <v>32</v>
      </c>
      <c r="F363" s="251" t="s">
        <v>152</v>
      </c>
      <c r="G363" s="249"/>
      <c r="H363" s="252">
        <v>318.67700000000002</v>
      </c>
      <c r="I363" s="253"/>
      <c r="J363" s="249"/>
      <c r="K363" s="249"/>
      <c r="L363" s="254"/>
      <c r="M363" s="255"/>
      <c r="N363" s="256"/>
      <c r="O363" s="256"/>
      <c r="P363" s="256"/>
      <c r="Q363" s="256"/>
      <c r="R363" s="256"/>
      <c r="S363" s="256"/>
      <c r="T363" s="25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8" t="s">
        <v>147</v>
      </c>
      <c r="AU363" s="258" t="s">
        <v>88</v>
      </c>
      <c r="AV363" s="15" t="s">
        <v>143</v>
      </c>
      <c r="AW363" s="15" t="s">
        <v>39</v>
      </c>
      <c r="AX363" s="15" t="s">
        <v>86</v>
      </c>
      <c r="AY363" s="258" t="s">
        <v>136</v>
      </c>
    </row>
    <row r="364" s="2" customFormat="1" ht="16.5" customHeight="1">
      <c r="A364" s="42"/>
      <c r="B364" s="43"/>
      <c r="C364" s="208" t="s">
        <v>461</v>
      </c>
      <c r="D364" s="208" t="s">
        <v>138</v>
      </c>
      <c r="E364" s="209" t="s">
        <v>499</v>
      </c>
      <c r="F364" s="210" t="s">
        <v>500</v>
      </c>
      <c r="G364" s="211" t="s">
        <v>456</v>
      </c>
      <c r="H364" s="212">
        <v>48.340000000000003</v>
      </c>
      <c r="I364" s="213"/>
      <c r="J364" s="214">
        <f>ROUND(I364*H364,2)</f>
        <v>0</v>
      </c>
      <c r="K364" s="210" t="s">
        <v>32</v>
      </c>
      <c r="L364" s="48"/>
      <c r="M364" s="215" t="s">
        <v>32</v>
      </c>
      <c r="N364" s="216" t="s">
        <v>49</v>
      </c>
      <c r="O364" s="88"/>
      <c r="P364" s="217">
        <f>O364*H364</f>
        <v>0</v>
      </c>
      <c r="Q364" s="217">
        <v>0</v>
      </c>
      <c r="R364" s="217">
        <f>Q364*H364</f>
        <v>0</v>
      </c>
      <c r="S364" s="217">
        <v>0</v>
      </c>
      <c r="T364" s="218">
        <f>S364*H364</f>
        <v>0</v>
      </c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R364" s="219" t="s">
        <v>143</v>
      </c>
      <c r="AT364" s="219" t="s">
        <v>138</v>
      </c>
      <c r="AU364" s="219" t="s">
        <v>88</v>
      </c>
      <c r="AY364" s="20" t="s">
        <v>136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0" t="s">
        <v>86</v>
      </c>
      <c r="BK364" s="220">
        <f>ROUND(I364*H364,2)</f>
        <v>0</v>
      </c>
      <c r="BL364" s="20" t="s">
        <v>143</v>
      </c>
      <c r="BM364" s="219" t="s">
        <v>861</v>
      </c>
    </row>
    <row r="365" s="13" customFormat="1">
      <c r="A365" s="13"/>
      <c r="B365" s="226"/>
      <c r="C365" s="227"/>
      <c r="D365" s="228" t="s">
        <v>147</v>
      </c>
      <c r="E365" s="229" t="s">
        <v>32</v>
      </c>
      <c r="F365" s="230" t="s">
        <v>840</v>
      </c>
      <c r="G365" s="227"/>
      <c r="H365" s="229" t="s">
        <v>32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147</v>
      </c>
      <c r="AU365" s="236" t="s">
        <v>88</v>
      </c>
      <c r="AV365" s="13" t="s">
        <v>86</v>
      </c>
      <c r="AW365" s="13" t="s">
        <v>39</v>
      </c>
      <c r="AX365" s="13" t="s">
        <v>78</v>
      </c>
      <c r="AY365" s="236" t="s">
        <v>136</v>
      </c>
    </row>
    <row r="366" s="14" customFormat="1">
      <c r="A366" s="14"/>
      <c r="B366" s="237"/>
      <c r="C366" s="238"/>
      <c r="D366" s="228" t="s">
        <v>147</v>
      </c>
      <c r="E366" s="239" t="s">
        <v>32</v>
      </c>
      <c r="F366" s="240" t="s">
        <v>862</v>
      </c>
      <c r="G366" s="238"/>
      <c r="H366" s="241">
        <v>4.5899999999999999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147</v>
      </c>
      <c r="AU366" s="247" t="s">
        <v>88</v>
      </c>
      <c r="AV366" s="14" t="s">
        <v>88</v>
      </c>
      <c r="AW366" s="14" t="s">
        <v>39</v>
      </c>
      <c r="AX366" s="14" t="s">
        <v>78</v>
      </c>
      <c r="AY366" s="247" t="s">
        <v>136</v>
      </c>
    </row>
    <row r="367" s="13" customFormat="1">
      <c r="A367" s="13"/>
      <c r="B367" s="226"/>
      <c r="C367" s="227"/>
      <c r="D367" s="228" t="s">
        <v>147</v>
      </c>
      <c r="E367" s="229" t="s">
        <v>32</v>
      </c>
      <c r="F367" s="230" t="s">
        <v>842</v>
      </c>
      <c r="G367" s="227"/>
      <c r="H367" s="229" t="s">
        <v>32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147</v>
      </c>
      <c r="AU367" s="236" t="s">
        <v>88</v>
      </c>
      <c r="AV367" s="13" t="s">
        <v>86</v>
      </c>
      <c r="AW367" s="13" t="s">
        <v>39</v>
      </c>
      <c r="AX367" s="13" t="s">
        <v>78</v>
      </c>
      <c r="AY367" s="236" t="s">
        <v>136</v>
      </c>
    </row>
    <row r="368" s="14" customFormat="1">
      <c r="A368" s="14"/>
      <c r="B368" s="237"/>
      <c r="C368" s="238"/>
      <c r="D368" s="228" t="s">
        <v>147</v>
      </c>
      <c r="E368" s="239" t="s">
        <v>32</v>
      </c>
      <c r="F368" s="240" t="s">
        <v>863</v>
      </c>
      <c r="G368" s="238"/>
      <c r="H368" s="241">
        <v>1.6000000000000001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147</v>
      </c>
      <c r="AU368" s="247" t="s">
        <v>88</v>
      </c>
      <c r="AV368" s="14" t="s">
        <v>88</v>
      </c>
      <c r="AW368" s="14" t="s">
        <v>39</v>
      </c>
      <c r="AX368" s="14" t="s">
        <v>78</v>
      </c>
      <c r="AY368" s="247" t="s">
        <v>136</v>
      </c>
    </row>
    <row r="369" s="13" customFormat="1">
      <c r="A369" s="13"/>
      <c r="B369" s="226"/>
      <c r="C369" s="227"/>
      <c r="D369" s="228" t="s">
        <v>147</v>
      </c>
      <c r="E369" s="229" t="s">
        <v>32</v>
      </c>
      <c r="F369" s="230" t="s">
        <v>844</v>
      </c>
      <c r="G369" s="227"/>
      <c r="H369" s="229" t="s">
        <v>32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147</v>
      </c>
      <c r="AU369" s="236" t="s">
        <v>88</v>
      </c>
      <c r="AV369" s="13" t="s">
        <v>86</v>
      </c>
      <c r="AW369" s="13" t="s">
        <v>39</v>
      </c>
      <c r="AX369" s="13" t="s">
        <v>78</v>
      </c>
      <c r="AY369" s="236" t="s">
        <v>136</v>
      </c>
    </row>
    <row r="370" s="14" customFormat="1">
      <c r="A370" s="14"/>
      <c r="B370" s="237"/>
      <c r="C370" s="238"/>
      <c r="D370" s="228" t="s">
        <v>147</v>
      </c>
      <c r="E370" s="239" t="s">
        <v>32</v>
      </c>
      <c r="F370" s="240" t="s">
        <v>864</v>
      </c>
      <c r="G370" s="238"/>
      <c r="H370" s="241">
        <v>12.029999999999999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147</v>
      </c>
      <c r="AU370" s="247" t="s">
        <v>88</v>
      </c>
      <c r="AV370" s="14" t="s">
        <v>88</v>
      </c>
      <c r="AW370" s="14" t="s">
        <v>39</v>
      </c>
      <c r="AX370" s="14" t="s">
        <v>78</v>
      </c>
      <c r="AY370" s="247" t="s">
        <v>136</v>
      </c>
    </row>
    <row r="371" s="14" customFormat="1">
      <c r="A371" s="14"/>
      <c r="B371" s="237"/>
      <c r="C371" s="238"/>
      <c r="D371" s="228" t="s">
        <v>147</v>
      </c>
      <c r="E371" s="239" t="s">
        <v>32</v>
      </c>
      <c r="F371" s="240" t="s">
        <v>865</v>
      </c>
      <c r="G371" s="238"/>
      <c r="H371" s="241">
        <v>0.59999999999999998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147</v>
      </c>
      <c r="AU371" s="247" t="s">
        <v>88</v>
      </c>
      <c r="AV371" s="14" t="s">
        <v>88</v>
      </c>
      <c r="AW371" s="14" t="s">
        <v>39</v>
      </c>
      <c r="AX371" s="14" t="s">
        <v>78</v>
      </c>
      <c r="AY371" s="247" t="s">
        <v>136</v>
      </c>
    </row>
    <row r="372" s="13" customFormat="1">
      <c r="A372" s="13"/>
      <c r="B372" s="226"/>
      <c r="C372" s="227"/>
      <c r="D372" s="228" t="s">
        <v>147</v>
      </c>
      <c r="E372" s="229" t="s">
        <v>32</v>
      </c>
      <c r="F372" s="230" t="s">
        <v>847</v>
      </c>
      <c r="G372" s="227"/>
      <c r="H372" s="229" t="s">
        <v>32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147</v>
      </c>
      <c r="AU372" s="236" t="s">
        <v>88</v>
      </c>
      <c r="AV372" s="13" t="s">
        <v>86</v>
      </c>
      <c r="AW372" s="13" t="s">
        <v>39</v>
      </c>
      <c r="AX372" s="13" t="s">
        <v>78</v>
      </c>
      <c r="AY372" s="236" t="s">
        <v>136</v>
      </c>
    </row>
    <row r="373" s="14" customFormat="1">
      <c r="A373" s="14"/>
      <c r="B373" s="237"/>
      <c r="C373" s="238"/>
      <c r="D373" s="228" t="s">
        <v>147</v>
      </c>
      <c r="E373" s="239" t="s">
        <v>32</v>
      </c>
      <c r="F373" s="240" t="s">
        <v>866</v>
      </c>
      <c r="G373" s="238"/>
      <c r="H373" s="241">
        <v>5.04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147</v>
      </c>
      <c r="AU373" s="247" t="s">
        <v>88</v>
      </c>
      <c r="AV373" s="14" t="s">
        <v>88</v>
      </c>
      <c r="AW373" s="14" t="s">
        <v>39</v>
      </c>
      <c r="AX373" s="14" t="s">
        <v>78</v>
      </c>
      <c r="AY373" s="247" t="s">
        <v>136</v>
      </c>
    </row>
    <row r="374" s="14" customFormat="1">
      <c r="A374" s="14"/>
      <c r="B374" s="237"/>
      <c r="C374" s="238"/>
      <c r="D374" s="228" t="s">
        <v>147</v>
      </c>
      <c r="E374" s="239" t="s">
        <v>32</v>
      </c>
      <c r="F374" s="240" t="s">
        <v>867</v>
      </c>
      <c r="G374" s="238"/>
      <c r="H374" s="241">
        <v>4.7800000000000002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147</v>
      </c>
      <c r="AU374" s="247" t="s">
        <v>88</v>
      </c>
      <c r="AV374" s="14" t="s">
        <v>88</v>
      </c>
      <c r="AW374" s="14" t="s">
        <v>39</v>
      </c>
      <c r="AX374" s="14" t="s">
        <v>78</v>
      </c>
      <c r="AY374" s="247" t="s">
        <v>136</v>
      </c>
    </row>
    <row r="375" s="13" customFormat="1">
      <c r="A375" s="13"/>
      <c r="B375" s="226"/>
      <c r="C375" s="227"/>
      <c r="D375" s="228" t="s">
        <v>147</v>
      </c>
      <c r="E375" s="229" t="s">
        <v>32</v>
      </c>
      <c r="F375" s="230" t="s">
        <v>850</v>
      </c>
      <c r="G375" s="227"/>
      <c r="H375" s="229" t="s">
        <v>32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147</v>
      </c>
      <c r="AU375" s="236" t="s">
        <v>88</v>
      </c>
      <c r="AV375" s="13" t="s">
        <v>86</v>
      </c>
      <c r="AW375" s="13" t="s">
        <v>39</v>
      </c>
      <c r="AX375" s="13" t="s">
        <v>78</v>
      </c>
      <c r="AY375" s="236" t="s">
        <v>136</v>
      </c>
    </row>
    <row r="376" s="14" customFormat="1">
      <c r="A376" s="14"/>
      <c r="B376" s="237"/>
      <c r="C376" s="238"/>
      <c r="D376" s="228" t="s">
        <v>147</v>
      </c>
      <c r="E376" s="239" t="s">
        <v>32</v>
      </c>
      <c r="F376" s="240" t="s">
        <v>868</v>
      </c>
      <c r="G376" s="238"/>
      <c r="H376" s="241">
        <v>16.5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147</v>
      </c>
      <c r="AU376" s="247" t="s">
        <v>88</v>
      </c>
      <c r="AV376" s="14" t="s">
        <v>88</v>
      </c>
      <c r="AW376" s="14" t="s">
        <v>39</v>
      </c>
      <c r="AX376" s="14" t="s">
        <v>78</v>
      </c>
      <c r="AY376" s="247" t="s">
        <v>136</v>
      </c>
    </row>
    <row r="377" s="13" customFormat="1">
      <c r="A377" s="13"/>
      <c r="B377" s="226"/>
      <c r="C377" s="227"/>
      <c r="D377" s="228" t="s">
        <v>147</v>
      </c>
      <c r="E377" s="229" t="s">
        <v>32</v>
      </c>
      <c r="F377" s="230" t="s">
        <v>333</v>
      </c>
      <c r="G377" s="227"/>
      <c r="H377" s="229" t="s">
        <v>32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147</v>
      </c>
      <c r="AU377" s="236" t="s">
        <v>88</v>
      </c>
      <c r="AV377" s="13" t="s">
        <v>86</v>
      </c>
      <c r="AW377" s="13" t="s">
        <v>39</v>
      </c>
      <c r="AX377" s="13" t="s">
        <v>78</v>
      </c>
      <c r="AY377" s="236" t="s">
        <v>136</v>
      </c>
    </row>
    <row r="378" s="14" customFormat="1">
      <c r="A378" s="14"/>
      <c r="B378" s="237"/>
      <c r="C378" s="238"/>
      <c r="D378" s="228" t="s">
        <v>147</v>
      </c>
      <c r="E378" s="239" t="s">
        <v>32</v>
      </c>
      <c r="F378" s="240" t="s">
        <v>869</v>
      </c>
      <c r="G378" s="238"/>
      <c r="H378" s="241">
        <v>3.2000000000000002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147</v>
      </c>
      <c r="AU378" s="247" t="s">
        <v>88</v>
      </c>
      <c r="AV378" s="14" t="s">
        <v>88</v>
      </c>
      <c r="AW378" s="14" t="s">
        <v>39</v>
      </c>
      <c r="AX378" s="14" t="s">
        <v>78</v>
      </c>
      <c r="AY378" s="247" t="s">
        <v>136</v>
      </c>
    </row>
    <row r="379" s="15" customFormat="1">
      <c r="A379" s="15"/>
      <c r="B379" s="248"/>
      <c r="C379" s="249"/>
      <c r="D379" s="228" t="s">
        <v>147</v>
      </c>
      <c r="E379" s="250" t="s">
        <v>32</v>
      </c>
      <c r="F379" s="251" t="s">
        <v>152</v>
      </c>
      <c r="G379" s="249"/>
      <c r="H379" s="252">
        <v>48.340000000000003</v>
      </c>
      <c r="I379" s="253"/>
      <c r="J379" s="249"/>
      <c r="K379" s="249"/>
      <c r="L379" s="254"/>
      <c r="M379" s="255"/>
      <c r="N379" s="256"/>
      <c r="O379" s="256"/>
      <c r="P379" s="256"/>
      <c r="Q379" s="256"/>
      <c r="R379" s="256"/>
      <c r="S379" s="256"/>
      <c r="T379" s="257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8" t="s">
        <v>147</v>
      </c>
      <c r="AU379" s="258" t="s">
        <v>88</v>
      </c>
      <c r="AV379" s="15" t="s">
        <v>143</v>
      </c>
      <c r="AW379" s="15" t="s">
        <v>39</v>
      </c>
      <c r="AX379" s="15" t="s">
        <v>86</v>
      </c>
      <c r="AY379" s="258" t="s">
        <v>136</v>
      </c>
    </row>
    <row r="380" s="12" customFormat="1" ht="22.8" customHeight="1">
      <c r="A380" s="12"/>
      <c r="B380" s="192"/>
      <c r="C380" s="193"/>
      <c r="D380" s="194" t="s">
        <v>77</v>
      </c>
      <c r="E380" s="206" t="s">
        <v>513</v>
      </c>
      <c r="F380" s="206" t="s">
        <v>514</v>
      </c>
      <c r="G380" s="193"/>
      <c r="H380" s="193"/>
      <c r="I380" s="196"/>
      <c r="J380" s="207">
        <f>BK380</f>
        <v>0</v>
      </c>
      <c r="K380" s="193"/>
      <c r="L380" s="198"/>
      <c r="M380" s="199"/>
      <c r="N380" s="200"/>
      <c r="O380" s="200"/>
      <c r="P380" s="201">
        <f>SUM(P381:P419)</f>
        <v>0</v>
      </c>
      <c r="Q380" s="200"/>
      <c r="R380" s="201">
        <f>SUM(R381:R419)</f>
        <v>0</v>
      </c>
      <c r="S380" s="200"/>
      <c r="T380" s="202">
        <f>SUM(T381:T419)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3" t="s">
        <v>86</v>
      </c>
      <c r="AT380" s="204" t="s">
        <v>77</v>
      </c>
      <c r="AU380" s="204" t="s">
        <v>86</v>
      </c>
      <c r="AY380" s="203" t="s">
        <v>136</v>
      </c>
      <c r="BK380" s="205">
        <f>SUM(BK381:BK419)</f>
        <v>0</v>
      </c>
    </row>
    <row r="381" s="2" customFormat="1" ht="24.15" customHeight="1">
      <c r="A381" s="42"/>
      <c r="B381" s="43"/>
      <c r="C381" s="208" t="s">
        <v>484</v>
      </c>
      <c r="D381" s="208" t="s">
        <v>138</v>
      </c>
      <c r="E381" s="209" t="s">
        <v>516</v>
      </c>
      <c r="F381" s="210" t="s">
        <v>517</v>
      </c>
      <c r="G381" s="211" t="s">
        <v>225</v>
      </c>
      <c r="H381" s="212">
        <v>33.536999999999999</v>
      </c>
      <c r="I381" s="213"/>
      <c r="J381" s="214">
        <f>ROUND(I381*H381,2)</f>
        <v>0</v>
      </c>
      <c r="K381" s="210" t="s">
        <v>142</v>
      </c>
      <c r="L381" s="48"/>
      <c r="M381" s="215" t="s">
        <v>32</v>
      </c>
      <c r="N381" s="216" t="s">
        <v>49</v>
      </c>
      <c r="O381" s="88"/>
      <c r="P381" s="217">
        <f>O381*H381</f>
        <v>0</v>
      </c>
      <c r="Q381" s="217">
        <v>0</v>
      </c>
      <c r="R381" s="217">
        <f>Q381*H381</f>
        <v>0</v>
      </c>
      <c r="S381" s="217">
        <v>0</v>
      </c>
      <c r="T381" s="218">
        <f>S381*H381</f>
        <v>0</v>
      </c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R381" s="219" t="s">
        <v>143</v>
      </c>
      <c r="AT381" s="219" t="s">
        <v>138</v>
      </c>
      <c r="AU381" s="219" t="s">
        <v>88</v>
      </c>
      <c r="AY381" s="20" t="s">
        <v>136</v>
      </c>
      <c r="BE381" s="220">
        <f>IF(N381="základní",J381,0)</f>
        <v>0</v>
      </c>
      <c r="BF381" s="220">
        <f>IF(N381="snížená",J381,0)</f>
        <v>0</v>
      </c>
      <c r="BG381" s="220">
        <f>IF(N381="zákl. přenesená",J381,0)</f>
        <v>0</v>
      </c>
      <c r="BH381" s="220">
        <f>IF(N381="sníž. přenesená",J381,0)</f>
        <v>0</v>
      </c>
      <c r="BI381" s="220">
        <f>IF(N381="nulová",J381,0)</f>
        <v>0</v>
      </c>
      <c r="BJ381" s="20" t="s">
        <v>86</v>
      </c>
      <c r="BK381" s="220">
        <f>ROUND(I381*H381,2)</f>
        <v>0</v>
      </c>
      <c r="BL381" s="20" t="s">
        <v>143</v>
      </c>
      <c r="BM381" s="219" t="s">
        <v>870</v>
      </c>
    </row>
    <row r="382" s="2" customFormat="1">
      <c r="A382" s="42"/>
      <c r="B382" s="43"/>
      <c r="C382" s="44"/>
      <c r="D382" s="221" t="s">
        <v>145</v>
      </c>
      <c r="E382" s="44"/>
      <c r="F382" s="222" t="s">
        <v>519</v>
      </c>
      <c r="G382" s="44"/>
      <c r="H382" s="44"/>
      <c r="I382" s="223"/>
      <c r="J382" s="44"/>
      <c r="K382" s="44"/>
      <c r="L382" s="48"/>
      <c r="M382" s="224"/>
      <c r="N382" s="225"/>
      <c r="O382" s="88"/>
      <c r="P382" s="88"/>
      <c r="Q382" s="88"/>
      <c r="R382" s="88"/>
      <c r="S382" s="88"/>
      <c r="T382" s="89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T382" s="20" t="s">
        <v>145</v>
      </c>
      <c r="AU382" s="20" t="s">
        <v>88</v>
      </c>
    </row>
    <row r="383" s="13" customFormat="1">
      <c r="A383" s="13"/>
      <c r="B383" s="226"/>
      <c r="C383" s="227"/>
      <c r="D383" s="228" t="s">
        <v>147</v>
      </c>
      <c r="E383" s="229" t="s">
        <v>32</v>
      </c>
      <c r="F383" s="230" t="s">
        <v>520</v>
      </c>
      <c r="G383" s="227"/>
      <c r="H383" s="229" t="s">
        <v>32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147</v>
      </c>
      <c r="AU383" s="236" t="s">
        <v>88</v>
      </c>
      <c r="AV383" s="13" t="s">
        <v>86</v>
      </c>
      <c r="AW383" s="13" t="s">
        <v>39</v>
      </c>
      <c r="AX383" s="13" t="s">
        <v>78</v>
      </c>
      <c r="AY383" s="236" t="s">
        <v>136</v>
      </c>
    </row>
    <row r="384" s="13" customFormat="1">
      <c r="A384" s="13"/>
      <c r="B384" s="226"/>
      <c r="C384" s="227"/>
      <c r="D384" s="228" t="s">
        <v>147</v>
      </c>
      <c r="E384" s="229" t="s">
        <v>32</v>
      </c>
      <c r="F384" s="230" t="s">
        <v>521</v>
      </c>
      <c r="G384" s="227"/>
      <c r="H384" s="229" t="s">
        <v>32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147</v>
      </c>
      <c r="AU384" s="236" t="s">
        <v>88</v>
      </c>
      <c r="AV384" s="13" t="s">
        <v>86</v>
      </c>
      <c r="AW384" s="13" t="s">
        <v>39</v>
      </c>
      <c r="AX384" s="13" t="s">
        <v>78</v>
      </c>
      <c r="AY384" s="236" t="s">
        <v>136</v>
      </c>
    </row>
    <row r="385" s="14" customFormat="1">
      <c r="A385" s="14"/>
      <c r="B385" s="237"/>
      <c r="C385" s="238"/>
      <c r="D385" s="228" t="s">
        <v>147</v>
      </c>
      <c r="E385" s="239" t="s">
        <v>32</v>
      </c>
      <c r="F385" s="240" t="s">
        <v>871</v>
      </c>
      <c r="G385" s="238"/>
      <c r="H385" s="241">
        <v>25.75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147</v>
      </c>
      <c r="AU385" s="247" t="s">
        <v>88</v>
      </c>
      <c r="AV385" s="14" t="s">
        <v>88</v>
      </c>
      <c r="AW385" s="14" t="s">
        <v>39</v>
      </c>
      <c r="AX385" s="14" t="s">
        <v>78</v>
      </c>
      <c r="AY385" s="247" t="s">
        <v>136</v>
      </c>
    </row>
    <row r="386" s="13" customFormat="1">
      <c r="A386" s="13"/>
      <c r="B386" s="226"/>
      <c r="C386" s="227"/>
      <c r="D386" s="228" t="s">
        <v>147</v>
      </c>
      <c r="E386" s="229" t="s">
        <v>32</v>
      </c>
      <c r="F386" s="230" t="s">
        <v>872</v>
      </c>
      <c r="G386" s="227"/>
      <c r="H386" s="229" t="s">
        <v>32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147</v>
      </c>
      <c r="AU386" s="236" t="s">
        <v>88</v>
      </c>
      <c r="AV386" s="13" t="s">
        <v>86</v>
      </c>
      <c r="AW386" s="13" t="s">
        <v>39</v>
      </c>
      <c r="AX386" s="13" t="s">
        <v>78</v>
      </c>
      <c r="AY386" s="236" t="s">
        <v>136</v>
      </c>
    </row>
    <row r="387" s="14" customFormat="1">
      <c r="A387" s="14"/>
      <c r="B387" s="237"/>
      <c r="C387" s="238"/>
      <c r="D387" s="228" t="s">
        <v>147</v>
      </c>
      <c r="E387" s="239" t="s">
        <v>32</v>
      </c>
      <c r="F387" s="240" t="s">
        <v>873</v>
      </c>
      <c r="G387" s="238"/>
      <c r="H387" s="241">
        <v>-1.2030000000000001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147</v>
      </c>
      <c r="AU387" s="247" t="s">
        <v>88</v>
      </c>
      <c r="AV387" s="14" t="s">
        <v>88</v>
      </c>
      <c r="AW387" s="14" t="s">
        <v>39</v>
      </c>
      <c r="AX387" s="14" t="s">
        <v>78</v>
      </c>
      <c r="AY387" s="247" t="s">
        <v>136</v>
      </c>
    </row>
    <row r="388" s="13" customFormat="1">
      <c r="A388" s="13"/>
      <c r="B388" s="226"/>
      <c r="C388" s="227"/>
      <c r="D388" s="228" t="s">
        <v>147</v>
      </c>
      <c r="E388" s="229" t="s">
        <v>32</v>
      </c>
      <c r="F388" s="230" t="s">
        <v>523</v>
      </c>
      <c r="G388" s="227"/>
      <c r="H388" s="229" t="s">
        <v>32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147</v>
      </c>
      <c r="AU388" s="236" t="s">
        <v>88</v>
      </c>
      <c r="AV388" s="13" t="s">
        <v>86</v>
      </c>
      <c r="AW388" s="13" t="s">
        <v>39</v>
      </c>
      <c r="AX388" s="13" t="s">
        <v>78</v>
      </c>
      <c r="AY388" s="236" t="s">
        <v>136</v>
      </c>
    </row>
    <row r="389" s="14" customFormat="1">
      <c r="A389" s="14"/>
      <c r="B389" s="237"/>
      <c r="C389" s="238"/>
      <c r="D389" s="228" t="s">
        <v>147</v>
      </c>
      <c r="E389" s="239" t="s">
        <v>32</v>
      </c>
      <c r="F389" s="240" t="s">
        <v>874</v>
      </c>
      <c r="G389" s="238"/>
      <c r="H389" s="241">
        <v>-2.8780000000000001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147</v>
      </c>
      <c r="AU389" s="247" t="s">
        <v>88</v>
      </c>
      <c r="AV389" s="14" t="s">
        <v>88</v>
      </c>
      <c r="AW389" s="14" t="s">
        <v>39</v>
      </c>
      <c r="AX389" s="14" t="s">
        <v>78</v>
      </c>
      <c r="AY389" s="247" t="s">
        <v>136</v>
      </c>
    </row>
    <row r="390" s="13" customFormat="1">
      <c r="A390" s="13"/>
      <c r="B390" s="226"/>
      <c r="C390" s="227"/>
      <c r="D390" s="228" t="s">
        <v>147</v>
      </c>
      <c r="E390" s="229" t="s">
        <v>32</v>
      </c>
      <c r="F390" s="230" t="s">
        <v>875</v>
      </c>
      <c r="G390" s="227"/>
      <c r="H390" s="229" t="s">
        <v>32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147</v>
      </c>
      <c r="AU390" s="236" t="s">
        <v>88</v>
      </c>
      <c r="AV390" s="13" t="s">
        <v>86</v>
      </c>
      <c r="AW390" s="13" t="s">
        <v>39</v>
      </c>
      <c r="AX390" s="13" t="s">
        <v>78</v>
      </c>
      <c r="AY390" s="236" t="s">
        <v>136</v>
      </c>
    </row>
    <row r="391" s="14" customFormat="1">
      <c r="A391" s="14"/>
      <c r="B391" s="237"/>
      <c r="C391" s="238"/>
      <c r="D391" s="228" t="s">
        <v>147</v>
      </c>
      <c r="E391" s="239" t="s">
        <v>32</v>
      </c>
      <c r="F391" s="240" t="s">
        <v>876</v>
      </c>
      <c r="G391" s="238"/>
      <c r="H391" s="241">
        <v>11.868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7" t="s">
        <v>147</v>
      </c>
      <c r="AU391" s="247" t="s">
        <v>88</v>
      </c>
      <c r="AV391" s="14" t="s">
        <v>88</v>
      </c>
      <c r="AW391" s="14" t="s">
        <v>39</v>
      </c>
      <c r="AX391" s="14" t="s">
        <v>78</v>
      </c>
      <c r="AY391" s="247" t="s">
        <v>136</v>
      </c>
    </row>
    <row r="392" s="15" customFormat="1">
      <c r="A392" s="15"/>
      <c r="B392" s="248"/>
      <c r="C392" s="249"/>
      <c r="D392" s="228" t="s">
        <v>147</v>
      </c>
      <c r="E392" s="250" t="s">
        <v>32</v>
      </c>
      <c r="F392" s="251" t="s">
        <v>152</v>
      </c>
      <c r="G392" s="249"/>
      <c r="H392" s="252">
        <v>33.536999999999999</v>
      </c>
      <c r="I392" s="253"/>
      <c r="J392" s="249"/>
      <c r="K392" s="249"/>
      <c r="L392" s="254"/>
      <c r="M392" s="255"/>
      <c r="N392" s="256"/>
      <c r="O392" s="256"/>
      <c r="P392" s="256"/>
      <c r="Q392" s="256"/>
      <c r="R392" s="256"/>
      <c r="S392" s="256"/>
      <c r="T392" s="257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8" t="s">
        <v>147</v>
      </c>
      <c r="AU392" s="258" t="s">
        <v>88</v>
      </c>
      <c r="AV392" s="15" t="s">
        <v>143</v>
      </c>
      <c r="AW392" s="15" t="s">
        <v>39</v>
      </c>
      <c r="AX392" s="15" t="s">
        <v>86</v>
      </c>
      <c r="AY392" s="258" t="s">
        <v>136</v>
      </c>
    </row>
    <row r="393" s="2" customFormat="1" ht="21.75" customHeight="1">
      <c r="A393" s="42"/>
      <c r="B393" s="43"/>
      <c r="C393" s="208" t="s">
        <v>490</v>
      </c>
      <c r="D393" s="208" t="s">
        <v>138</v>
      </c>
      <c r="E393" s="209" t="s">
        <v>529</v>
      </c>
      <c r="F393" s="210" t="s">
        <v>530</v>
      </c>
      <c r="G393" s="211" t="s">
        <v>225</v>
      </c>
      <c r="H393" s="212">
        <v>21.669</v>
      </c>
      <c r="I393" s="213"/>
      <c r="J393" s="214">
        <f>ROUND(I393*H393,2)</f>
        <v>0</v>
      </c>
      <c r="K393" s="210" t="s">
        <v>142</v>
      </c>
      <c r="L393" s="48"/>
      <c r="M393" s="215" t="s">
        <v>32</v>
      </c>
      <c r="N393" s="216" t="s">
        <v>49</v>
      </c>
      <c r="O393" s="88"/>
      <c r="P393" s="217">
        <f>O393*H393</f>
        <v>0</v>
      </c>
      <c r="Q393" s="217">
        <v>0</v>
      </c>
      <c r="R393" s="217">
        <f>Q393*H393</f>
        <v>0</v>
      </c>
      <c r="S393" s="217">
        <v>0</v>
      </c>
      <c r="T393" s="218">
        <f>S393*H393</f>
        <v>0</v>
      </c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R393" s="219" t="s">
        <v>143</v>
      </c>
      <c r="AT393" s="219" t="s">
        <v>138</v>
      </c>
      <c r="AU393" s="219" t="s">
        <v>88</v>
      </c>
      <c r="AY393" s="20" t="s">
        <v>136</v>
      </c>
      <c r="BE393" s="220">
        <f>IF(N393="základní",J393,0)</f>
        <v>0</v>
      </c>
      <c r="BF393" s="220">
        <f>IF(N393="snížená",J393,0)</f>
        <v>0</v>
      </c>
      <c r="BG393" s="220">
        <f>IF(N393="zákl. přenesená",J393,0)</f>
        <v>0</v>
      </c>
      <c r="BH393" s="220">
        <f>IF(N393="sníž. přenesená",J393,0)</f>
        <v>0</v>
      </c>
      <c r="BI393" s="220">
        <f>IF(N393="nulová",J393,0)</f>
        <v>0</v>
      </c>
      <c r="BJ393" s="20" t="s">
        <v>86</v>
      </c>
      <c r="BK393" s="220">
        <f>ROUND(I393*H393,2)</f>
        <v>0</v>
      </c>
      <c r="BL393" s="20" t="s">
        <v>143</v>
      </c>
      <c r="BM393" s="219" t="s">
        <v>877</v>
      </c>
    </row>
    <row r="394" s="2" customFormat="1">
      <c r="A394" s="42"/>
      <c r="B394" s="43"/>
      <c r="C394" s="44"/>
      <c r="D394" s="221" t="s">
        <v>145</v>
      </c>
      <c r="E394" s="44"/>
      <c r="F394" s="222" t="s">
        <v>532</v>
      </c>
      <c r="G394" s="44"/>
      <c r="H394" s="44"/>
      <c r="I394" s="223"/>
      <c r="J394" s="44"/>
      <c r="K394" s="44"/>
      <c r="L394" s="48"/>
      <c r="M394" s="224"/>
      <c r="N394" s="225"/>
      <c r="O394" s="88"/>
      <c r="P394" s="88"/>
      <c r="Q394" s="88"/>
      <c r="R394" s="88"/>
      <c r="S394" s="88"/>
      <c r="T394" s="89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T394" s="20" t="s">
        <v>145</v>
      </c>
      <c r="AU394" s="20" t="s">
        <v>88</v>
      </c>
    </row>
    <row r="395" s="13" customFormat="1">
      <c r="A395" s="13"/>
      <c r="B395" s="226"/>
      <c r="C395" s="227"/>
      <c r="D395" s="228" t="s">
        <v>147</v>
      </c>
      <c r="E395" s="229" t="s">
        <v>32</v>
      </c>
      <c r="F395" s="230" t="s">
        <v>521</v>
      </c>
      <c r="G395" s="227"/>
      <c r="H395" s="229" t="s">
        <v>32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147</v>
      </c>
      <c r="AU395" s="236" t="s">
        <v>88</v>
      </c>
      <c r="AV395" s="13" t="s">
        <v>86</v>
      </c>
      <c r="AW395" s="13" t="s">
        <v>39</v>
      </c>
      <c r="AX395" s="13" t="s">
        <v>78</v>
      </c>
      <c r="AY395" s="236" t="s">
        <v>136</v>
      </c>
    </row>
    <row r="396" s="14" customFormat="1">
      <c r="A396" s="14"/>
      <c r="B396" s="237"/>
      <c r="C396" s="238"/>
      <c r="D396" s="228" t="s">
        <v>147</v>
      </c>
      <c r="E396" s="239" t="s">
        <v>32</v>
      </c>
      <c r="F396" s="240" t="s">
        <v>871</v>
      </c>
      <c r="G396" s="238"/>
      <c r="H396" s="241">
        <v>25.75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147</v>
      </c>
      <c r="AU396" s="247" t="s">
        <v>88</v>
      </c>
      <c r="AV396" s="14" t="s">
        <v>88</v>
      </c>
      <c r="AW396" s="14" t="s">
        <v>39</v>
      </c>
      <c r="AX396" s="14" t="s">
        <v>78</v>
      </c>
      <c r="AY396" s="247" t="s">
        <v>136</v>
      </c>
    </row>
    <row r="397" s="13" customFormat="1">
      <c r="A397" s="13"/>
      <c r="B397" s="226"/>
      <c r="C397" s="227"/>
      <c r="D397" s="228" t="s">
        <v>147</v>
      </c>
      <c r="E397" s="229" t="s">
        <v>32</v>
      </c>
      <c r="F397" s="230" t="s">
        <v>872</v>
      </c>
      <c r="G397" s="227"/>
      <c r="H397" s="229" t="s">
        <v>32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147</v>
      </c>
      <c r="AU397" s="236" t="s">
        <v>88</v>
      </c>
      <c r="AV397" s="13" t="s">
        <v>86</v>
      </c>
      <c r="AW397" s="13" t="s">
        <v>39</v>
      </c>
      <c r="AX397" s="13" t="s">
        <v>78</v>
      </c>
      <c r="AY397" s="236" t="s">
        <v>136</v>
      </c>
    </row>
    <row r="398" s="14" customFormat="1">
      <c r="A398" s="14"/>
      <c r="B398" s="237"/>
      <c r="C398" s="238"/>
      <c r="D398" s="228" t="s">
        <v>147</v>
      </c>
      <c r="E398" s="239" t="s">
        <v>32</v>
      </c>
      <c r="F398" s="240" t="s">
        <v>873</v>
      </c>
      <c r="G398" s="238"/>
      <c r="H398" s="241">
        <v>-1.2030000000000001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7" t="s">
        <v>147</v>
      </c>
      <c r="AU398" s="247" t="s">
        <v>88</v>
      </c>
      <c r="AV398" s="14" t="s">
        <v>88</v>
      </c>
      <c r="AW398" s="14" t="s">
        <v>39</v>
      </c>
      <c r="AX398" s="14" t="s">
        <v>78</v>
      </c>
      <c r="AY398" s="247" t="s">
        <v>136</v>
      </c>
    </row>
    <row r="399" s="13" customFormat="1">
      <c r="A399" s="13"/>
      <c r="B399" s="226"/>
      <c r="C399" s="227"/>
      <c r="D399" s="228" t="s">
        <v>147</v>
      </c>
      <c r="E399" s="229" t="s">
        <v>32</v>
      </c>
      <c r="F399" s="230" t="s">
        <v>523</v>
      </c>
      <c r="G399" s="227"/>
      <c r="H399" s="229" t="s">
        <v>32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147</v>
      </c>
      <c r="AU399" s="236" t="s">
        <v>88</v>
      </c>
      <c r="AV399" s="13" t="s">
        <v>86</v>
      </c>
      <c r="AW399" s="13" t="s">
        <v>39</v>
      </c>
      <c r="AX399" s="13" t="s">
        <v>78</v>
      </c>
      <c r="AY399" s="236" t="s">
        <v>136</v>
      </c>
    </row>
    <row r="400" s="14" customFormat="1">
      <c r="A400" s="14"/>
      <c r="B400" s="237"/>
      <c r="C400" s="238"/>
      <c r="D400" s="228" t="s">
        <v>147</v>
      </c>
      <c r="E400" s="239" t="s">
        <v>32</v>
      </c>
      <c r="F400" s="240" t="s">
        <v>874</v>
      </c>
      <c r="G400" s="238"/>
      <c r="H400" s="241">
        <v>-2.8780000000000001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147</v>
      </c>
      <c r="AU400" s="247" t="s">
        <v>88</v>
      </c>
      <c r="AV400" s="14" t="s">
        <v>88</v>
      </c>
      <c r="AW400" s="14" t="s">
        <v>39</v>
      </c>
      <c r="AX400" s="14" t="s">
        <v>78</v>
      </c>
      <c r="AY400" s="247" t="s">
        <v>136</v>
      </c>
    </row>
    <row r="401" s="15" customFormat="1">
      <c r="A401" s="15"/>
      <c r="B401" s="248"/>
      <c r="C401" s="249"/>
      <c r="D401" s="228" t="s">
        <v>147</v>
      </c>
      <c r="E401" s="250" t="s">
        <v>32</v>
      </c>
      <c r="F401" s="251" t="s">
        <v>152</v>
      </c>
      <c r="G401" s="249"/>
      <c r="H401" s="252">
        <v>21.669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8" t="s">
        <v>147</v>
      </c>
      <c r="AU401" s="258" t="s">
        <v>88</v>
      </c>
      <c r="AV401" s="15" t="s">
        <v>143</v>
      </c>
      <c r="AW401" s="15" t="s">
        <v>39</v>
      </c>
      <c r="AX401" s="15" t="s">
        <v>86</v>
      </c>
      <c r="AY401" s="258" t="s">
        <v>136</v>
      </c>
    </row>
    <row r="402" s="2" customFormat="1" ht="24.15" customHeight="1">
      <c r="A402" s="42"/>
      <c r="B402" s="43"/>
      <c r="C402" s="208" t="s">
        <v>498</v>
      </c>
      <c r="D402" s="208" t="s">
        <v>138</v>
      </c>
      <c r="E402" s="209" t="s">
        <v>534</v>
      </c>
      <c r="F402" s="210" t="s">
        <v>535</v>
      </c>
      <c r="G402" s="211" t="s">
        <v>225</v>
      </c>
      <c r="H402" s="212">
        <v>86.676000000000002</v>
      </c>
      <c r="I402" s="213"/>
      <c r="J402" s="214">
        <f>ROUND(I402*H402,2)</f>
        <v>0</v>
      </c>
      <c r="K402" s="210" t="s">
        <v>142</v>
      </c>
      <c r="L402" s="48"/>
      <c r="M402" s="215" t="s">
        <v>32</v>
      </c>
      <c r="N402" s="216" t="s">
        <v>49</v>
      </c>
      <c r="O402" s="88"/>
      <c r="P402" s="217">
        <f>O402*H402</f>
        <v>0</v>
      </c>
      <c r="Q402" s="217">
        <v>0</v>
      </c>
      <c r="R402" s="217">
        <f>Q402*H402</f>
        <v>0</v>
      </c>
      <c r="S402" s="217">
        <v>0</v>
      </c>
      <c r="T402" s="218">
        <f>S402*H402</f>
        <v>0</v>
      </c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R402" s="219" t="s">
        <v>143</v>
      </c>
      <c r="AT402" s="219" t="s">
        <v>138</v>
      </c>
      <c r="AU402" s="219" t="s">
        <v>88</v>
      </c>
      <c r="AY402" s="20" t="s">
        <v>136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20" t="s">
        <v>86</v>
      </c>
      <c r="BK402" s="220">
        <f>ROUND(I402*H402,2)</f>
        <v>0</v>
      </c>
      <c r="BL402" s="20" t="s">
        <v>143</v>
      </c>
      <c r="BM402" s="219" t="s">
        <v>878</v>
      </c>
    </row>
    <row r="403" s="2" customFormat="1">
      <c r="A403" s="42"/>
      <c r="B403" s="43"/>
      <c r="C403" s="44"/>
      <c r="D403" s="221" t="s">
        <v>145</v>
      </c>
      <c r="E403" s="44"/>
      <c r="F403" s="222" t="s">
        <v>537</v>
      </c>
      <c r="G403" s="44"/>
      <c r="H403" s="44"/>
      <c r="I403" s="223"/>
      <c r="J403" s="44"/>
      <c r="K403" s="44"/>
      <c r="L403" s="48"/>
      <c r="M403" s="224"/>
      <c r="N403" s="225"/>
      <c r="O403" s="88"/>
      <c r="P403" s="88"/>
      <c r="Q403" s="88"/>
      <c r="R403" s="88"/>
      <c r="S403" s="88"/>
      <c r="T403" s="89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T403" s="20" t="s">
        <v>145</v>
      </c>
      <c r="AU403" s="20" t="s">
        <v>88</v>
      </c>
    </row>
    <row r="404" s="14" customFormat="1">
      <c r="A404" s="14"/>
      <c r="B404" s="237"/>
      <c r="C404" s="238"/>
      <c r="D404" s="228" t="s">
        <v>147</v>
      </c>
      <c r="E404" s="239" t="s">
        <v>32</v>
      </c>
      <c r="F404" s="240" t="s">
        <v>879</v>
      </c>
      <c r="G404" s="238"/>
      <c r="H404" s="241">
        <v>86.676000000000002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147</v>
      </c>
      <c r="AU404" s="247" t="s">
        <v>88</v>
      </c>
      <c r="AV404" s="14" t="s">
        <v>88</v>
      </c>
      <c r="AW404" s="14" t="s">
        <v>39</v>
      </c>
      <c r="AX404" s="14" t="s">
        <v>86</v>
      </c>
      <c r="AY404" s="247" t="s">
        <v>136</v>
      </c>
    </row>
    <row r="405" s="2" customFormat="1" ht="24.15" customHeight="1">
      <c r="A405" s="42"/>
      <c r="B405" s="43"/>
      <c r="C405" s="208" t="s">
        <v>515</v>
      </c>
      <c r="D405" s="208" t="s">
        <v>138</v>
      </c>
      <c r="E405" s="209" t="s">
        <v>540</v>
      </c>
      <c r="F405" s="210" t="s">
        <v>541</v>
      </c>
      <c r="G405" s="211" t="s">
        <v>225</v>
      </c>
      <c r="H405" s="212">
        <v>21.669</v>
      </c>
      <c r="I405" s="213"/>
      <c r="J405" s="214">
        <f>ROUND(I405*H405,2)</f>
        <v>0</v>
      </c>
      <c r="K405" s="210" t="s">
        <v>142</v>
      </c>
      <c r="L405" s="48"/>
      <c r="M405" s="215" t="s">
        <v>32</v>
      </c>
      <c r="N405" s="216" t="s">
        <v>49</v>
      </c>
      <c r="O405" s="88"/>
      <c r="P405" s="217">
        <f>O405*H405</f>
        <v>0</v>
      </c>
      <c r="Q405" s="217">
        <v>0</v>
      </c>
      <c r="R405" s="217">
        <f>Q405*H405</f>
        <v>0</v>
      </c>
      <c r="S405" s="217">
        <v>0</v>
      </c>
      <c r="T405" s="218">
        <f>S405*H405</f>
        <v>0</v>
      </c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R405" s="219" t="s">
        <v>143</v>
      </c>
      <c r="AT405" s="219" t="s">
        <v>138</v>
      </c>
      <c r="AU405" s="219" t="s">
        <v>88</v>
      </c>
      <c r="AY405" s="20" t="s">
        <v>136</v>
      </c>
      <c r="BE405" s="220">
        <f>IF(N405="základní",J405,0)</f>
        <v>0</v>
      </c>
      <c r="BF405" s="220">
        <f>IF(N405="snížená",J405,0)</f>
        <v>0</v>
      </c>
      <c r="BG405" s="220">
        <f>IF(N405="zákl. přenesená",J405,0)</f>
        <v>0</v>
      </c>
      <c r="BH405" s="220">
        <f>IF(N405="sníž. přenesená",J405,0)</f>
        <v>0</v>
      </c>
      <c r="BI405" s="220">
        <f>IF(N405="nulová",J405,0)</f>
        <v>0</v>
      </c>
      <c r="BJ405" s="20" t="s">
        <v>86</v>
      </c>
      <c r="BK405" s="220">
        <f>ROUND(I405*H405,2)</f>
        <v>0</v>
      </c>
      <c r="BL405" s="20" t="s">
        <v>143</v>
      </c>
      <c r="BM405" s="219" t="s">
        <v>880</v>
      </c>
    </row>
    <row r="406" s="2" customFormat="1">
      <c r="A406" s="42"/>
      <c r="B406" s="43"/>
      <c r="C406" s="44"/>
      <c r="D406" s="221" t="s">
        <v>145</v>
      </c>
      <c r="E406" s="44"/>
      <c r="F406" s="222" t="s">
        <v>543</v>
      </c>
      <c r="G406" s="44"/>
      <c r="H406" s="44"/>
      <c r="I406" s="223"/>
      <c r="J406" s="44"/>
      <c r="K406" s="44"/>
      <c r="L406" s="48"/>
      <c r="M406" s="224"/>
      <c r="N406" s="225"/>
      <c r="O406" s="88"/>
      <c r="P406" s="88"/>
      <c r="Q406" s="88"/>
      <c r="R406" s="88"/>
      <c r="S406" s="88"/>
      <c r="T406" s="89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T406" s="20" t="s">
        <v>145</v>
      </c>
      <c r="AU406" s="20" t="s">
        <v>88</v>
      </c>
    </row>
    <row r="407" s="13" customFormat="1">
      <c r="A407" s="13"/>
      <c r="B407" s="226"/>
      <c r="C407" s="227"/>
      <c r="D407" s="228" t="s">
        <v>147</v>
      </c>
      <c r="E407" s="229" t="s">
        <v>32</v>
      </c>
      <c r="F407" s="230" t="s">
        <v>521</v>
      </c>
      <c r="G407" s="227"/>
      <c r="H407" s="229" t="s">
        <v>32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147</v>
      </c>
      <c r="AU407" s="236" t="s">
        <v>88</v>
      </c>
      <c r="AV407" s="13" t="s">
        <v>86</v>
      </c>
      <c r="AW407" s="13" t="s">
        <v>39</v>
      </c>
      <c r="AX407" s="13" t="s">
        <v>78</v>
      </c>
      <c r="AY407" s="236" t="s">
        <v>136</v>
      </c>
    </row>
    <row r="408" s="14" customFormat="1">
      <c r="A408" s="14"/>
      <c r="B408" s="237"/>
      <c r="C408" s="238"/>
      <c r="D408" s="228" t="s">
        <v>147</v>
      </c>
      <c r="E408" s="239" t="s">
        <v>32</v>
      </c>
      <c r="F408" s="240" t="s">
        <v>871</v>
      </c>
      <c r="G408" s="238"/>
      <c r="H408" s="241">
        <v>25.75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147</v>
      </c>
      <c r="AU408" s="247" t="s">
        <v>88</v>
      </c>
      <c r="AV408" s="14" t="s">
        <v>88</v>
      </c>
      <c r="AW408" s="14" t="s">
        <v>39</v>
      </c>
      <c r="AX408" s="14" t="s">
        <v>78</v>
      </c>
      <c r="AY408" s="247" t="s">
        <v>136</v>
      </c>
    </row>
    <row r="409" s="13" customFormat="1">
      <c r="A409" s="13"/>
      <c r="B409" s="226"/>
      <c r="C409" s="227"/>
      <c r="D409" s="228" t="s">
        <v>147</v>
      </c>
      <c r="E409" s="229" t="s">
        <v>32</v>
      </c>
      <c r="F409" s="230" t="s">
        <v>872</v>
      </c>
      <c r="G409" s="227"/>
      <c r="H409" s="229" t="s">
        <v>32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147</v>
      </c>
      <c r="AU409" s="236" t="s">
        <v>88</v>
      </c>
      <c r="AV409" s="13" t="s">
        <v>86</v>
      </c>
      <c r="AW409" s="13" t="s">
        <v>39</v>
      </c>
      <c r="AX409" s="13" t="s">
        <v>78</v>
      </c>
      <c r="AY409" s="236" t="s">
        <v>136</v>
      </c>
    </row>
    <row r="410" s="14" customFormat="1">
      <c r="A410" s="14"/>
      <c r="B410" s="237"/>
      <c r="C410" s="238"/>
      <c r="D410" s="228" t="s">
        <v>147</v>
      </c>
      <c r="E410" s="239" t="s">
        <v>32</v>
      </c>
      <c r="F410" s="240" t="s">
        <v>873</v>
      </c>
      <c r="G410" s="238"/>
      <c r="H410" s="241">
        <v>-1.2030000000000001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147</v>
      </c>
      <c r="AU410" s="247" t="s">
        <v>88</v>
      </c>
      <c r="AV410" s="14" t="s">
        <v>88</v>
      </c>
      <c r="AW410" s="14" t="s">
        <v>39</v>
      </c>
      <c r="AX410" s="14" t="s">
        <v>78</v>
      </c>
      <c r="AY410" s="247" t="s">
        <v>136</v>
      </c>
    </row>
    <row r="411" s="13" customFormat="1">
      <c r="A411" s="13"/>
      <c r="B411" s="226"/>
      <c r="C411" s="227"/>
      <c r="D411" s="228" t="s">
        <v>147</v>
      </c>
      <c r="E411" s="229" t="s">
        <v>32</v>
      </c>
      <c r="F411" s="230" t="s">
        <v>523</v>
      </c>
      <c r="G411" s="227"/>
      <c r="H411" s="229" t="s">
        <v>32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147</v>
      </c>
      <c r="AU411" s="236" t="s">
        <v>88</v>
      </c>
      <c r="AV411" s="13" t="s">
        <v>86</v>
      </c>
      <c r="AW411" s="13" t="s">
        <v>39</v>
      </c>
      <c r="AX411" s="13" t="s">
        <v>78</v>
      </c>
      <c r="AY411" s="236" t="s">
        <v>136</v>
      </c>
    </row>
    <row r="412" s="14" customFormat="1">
      <c r="A412" s="14"/>
      <c r="B412" s="237"/>
      <c r="C412" s="238"/>
      <c r="D412" s="228" t="s">
        <v>147</v>
      </c>
      <c r="E412" s="239" t="s">
        <v>32</v>
      </c>
      <c r="F412" s="240" t="s">
        <v>874</v>
      </c>
      <c r="G412" s="238"/>
      <c r="H412" s="241">
        <v>-2.8780000000000001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147</v>
      </c>
      <c r="AU412" s="247" t="s">
        <v>88</v>
      </c>
      <c r="AV412" s="14" t="s">
        <v>88</v>
      </c>
      <c r="AW412" s="14" t="s">
        <v>39</v>
      </c>
      <c r="AX412" s="14" t="s">
        <v>78</v>
      </c>
      <c r="AY412" s="247" t="s">
        <v>136</v>
      </c>
    </row>
    <row r="413" s="15" customFormat="1">
      <c r="A413" s="15"/>
      <c r="B413" s="248"/>
      <c r="C413" s="249"/>
      <c r="D413" s="228" t="s">
        <v>147</v>
      </c>
      <c r="E413" s="250" t="s">
        <v>32</v>
      </c>
      <c r="F413" s="251" t="s">
        <v>152</v>
      </c>
      <c r="G413" s="249"/>
      <c r="H413" s="252">
        <v>21.669</v>
      </c>
      <c r="I413" s="253"/>
      <c r="J413" s="249"/>
      <c r="K413" s="249"/>
      <c r="L413" s="254"/>
      <c r="M413" s="255"/>
      <c r="N413" s="256"/>
      <c r="O413" s="256"/>
      <c r="P413" s="256"/>
      <c r="Q413" s="256"/>
      <c r="R413" s="256"/>
      <c r="S413" s="256"/>
      <c r="T413" s="257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8" t="s">
        <v>147</v>
      </c>
      <c r="AU413" s="258" t="s">
        <v>88</v>
      </c>
      <c r="AV413" s="15" t="s">
        <v>143</v>
      </c>
      <c r="AW413" s="15" t="s">
        <v>39</v>
      </c>
      <c r="AX413" s="15" t="s">
        <v>86</v>
      </c>
      <c r="AY413" s="258" t="s">
        <v>136</v>
      </c>
    </row>
    <row r="414" s="2" customFormat="1" ht="24.15" customHeight="1">
      <c r="A414" s="42"/>
      <c r="B414" s="43"/>
      <c r="C414" s="208" t="s">
        <v>528</v>
      </c>
      <c r="D414" s="208" t="s">
        <v>138</v>
      </c>
      <c r="E414" s="209" t="s">
        <v>545</v>
      </c>
      <c r="F414" s="210" t="s">
        <v>546</v>
      </c>
      <c r="G414" s="211" t="s">
        <v>225</v>
      </c>
      <c r="H414" s="212">
        <v>8.1600000000000001</v>
      </c>
      <c r="I414" s="213"/>
      <c r="J414" s="214">
        <f>ROUND(I414*H414,2)</f>
        <v>0</v>
      </c>
      <c r="K414" s="210" t="s">
        <v>142</v>
      </c>
      <c r="L414" s="48"/>
      <c r="M414" s="215" t="s">
        <v>32</v>
      </c>
      <c r="N414" s="216" t="s">
        <v>49</v>
      </c>
      <c r="O414" s="88"/>
      <c r="P414" s="217">
        <f>O414*H414</f>
        <v>0</v>
      </c>
      <c r="Q414" s="217">
        <v>0</v>
      </c>
      <c r="R414" s="217">
        <f>Q414*H414</f>
        <v>0</v>
      </c>
      <c r="S414" s="217">
        <v>0</v>
      </c>
      <c r="T414" s="218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19" t="s">
        <v>143</v>
      </c>
      <c r="AT414" s="219" t="s">
        <v>138</v>
      </c>
      <c r="AU414" s="219" t="s">
        <v>88</v>
      </c>
      <c r="AY414" s="20" t="s">
        <v>136</v>
      </c>
      <c r="BE414" s="220">
        <f>IF(N414="základní",J414,0)</f>
        <v>0</v>
      </c>
      <c r="BF414" s="220">
        <f>IF(N414="snížená",J414,0)</f>
        <v>0</v>
      </c>
      <c r="BG414" s="220">
        <f>IF(N414="zákl. přenesená",J414,0)</f>
        <v>0</v>
      </c>
      <c r="BH414" s="220">
        <f>IF(N414="sníž. přenesená",J414,0)</f>
        <v>0</v>
      </c>
      <c r="BI414" s="220">
        <f>IF(N414="nulová",J414,0)</f>
        <v>0</v>
      </c>
      <c r="BJ414" s="20" t="s">
        <v>86</v>
      </c>
      <c r="BK414" s="220">
        <f>ROUND(I414*H414,2)</f>
        <v>0</v>
      </c>
      <c r="BL414" s="20" t="s">
        <v>143</v>
      </c>
      <c r="BM414" s="219" t="s">
        <v>881</v>
      </c>
    </row>
    <row r="415" s="2" customFormat="1">
      <c r="A415" s="42"/>
      <c r="B415" s="43"/>
      <c r="C415" s="44"/>
      <c r="D415" s="221" t="s">
        <v>145</v>
      </c>
      <c r="E415" s="44"/>
      <c r="F415" s="222" t="s">
        <v>548</v>
      </c>
      <c r="G415" s="44"/>
      <c r="H415" s="44"/>
      <c r="I415" s="223"/>
      <c r="J415" s="44"/>
      <c r="K415" s="44"/>
      <c r="L415" s="48"/>
      <c r="M415" s="224"/>
      <c r="N415" s="225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145</v>
      </c>
      <c r="AU415" s="20" t="s">
        <v>88</v>
      </c>
    </row>
    <row r="416" s="13" customFormat="1">
      <c r="A416" s="13"/>
      <c r="B416" s="226"/>
      <c r="C416" s="227"/>
      <c r="D416" s="228" t="s">
        <v>147</v>
      </c>
      <c r="E416" s="229" t="s">
        <v>32</v>
      </c>
      <c r="F416" s="230" t="s">
        <v>882</v>
      </c>
      <c r="G416" s="227"/>
      <c r="H416" s="229" t="s">
        <v>32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147</v>
      </c>
      <c r="AU416" s="236" t="s">
        <v>88</v>
      </c>
      <c r="AV416" s="13" t="s">
        <v>86</v>
      </c>
      <c r="AW416" s="13" t="s">
        <v>39</v>
      </c>
      <c r="AX416" s="13" t="s">
        <v>78</v>
      </c>
      <c r="AY416" s="236" t="s">
        <v>136</v>
      </c>
    </row>
    <row r="417" s="14" customFormat="1">
      <c r="A417" s="14"/>
      <c r="B417" s="237"/>
      <c r="C417" s="238"/>
      <c r="D417" s="228" t="s">
        <v>147</v>
      </c>
      <c r="E417" s="239" t="s">
        <v>32</v>
      </c>
      <c r="F417" s="240" t="s">
        <v>883</v>
      </c>
      <c r="G417" s="238"/>
      <c r="H417" s="241">
        <v>2.4049999999999998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147</v>
      </c>
      <c r="AU417" s="247" t="s">
        <v>88</v>
      </c>
      <c r="AV417" s="14" t="s">
        <v>88</v>
      </c>
      <c r="AW417" s="14" t="s">
        <v>39</v>
      </c>
      <c r="AX417" s="14" t="s">
        <v>78</v>
      </c>
      <c r="AY417" s="247" t="s">
        <v>136</v>
      </c>
    </row>
    <row r="418" s="14" customFormat="1">
      <c r="A418" s="14"/>
      <c r="B418" s="237"/>
      <c r="C418" s="238"/>
      <c r="D418" s="228" t="s">
        <v>147</v>
      </c>
      <c r="E418" s="239" t="s">
        <v>32</v>
      </c>
      <c r="F418" s="240" t="s">
        <v>884</v>
      </c>
      <c r="G418" s="238"/>
      <c r="H418" s="241">
        <v>5.7549999999999999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147</v>
      </c>
      <c r="AU418" s="247" t="s">
        <v>88</v>
      </c>
      <c r="AV418" s="14" t="s">
        <v>88</v>
      </c>
      <c r="AW418" s="14" t="s">
        <v>39</v>
      </c>
      <c r="AX418" s="14" t="s">
        <v>78</v>
      </c>
      <c r="AY418" s="247" t="s">
        <v>136</v>
      </c>
    </row>
    <row r="419" s="15" customFormat="1">
      <c r="A419" s="15"/>
      <c r="B419" s="248"/>
      <c r="C419" s="249"/>
      <c r="D419" s="228" t="s">
        <v>147</v>
      </c>
      <c r="E419" s="250" t="s">
        <v>32</v>
      </c>
      <c r="F419" s="251" t="s">
        <v>152</v>
      </c>
      <c r="G419" s="249"/>
      <c r="H419" s="252">
        <v>8.1600000000000001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8" t="s">
        <v>147</v>
      </c>
      <c r="AU419" s="258" t="s">
        <v>88</v>
      </c>
      <c r="AV419" s="15" t="s">
        <v>143</v>
      </c>
      <c r="AW419" s="15" t="s">
        <v>39</v>
      </c>
      <c r="AX419" s="15" t="s">
        <v>86</v>
      </c>
      <c r="AY419" s="258" t="s">
        <v>136</v>
      </c>
    </row>
    <row r="420" s="12" customFormat="1" ht="22.8" customHeight="1">
      <c r="A420" s="12"/>
      <c r="B420" s="192"/>
      <c r="C420" s="193"/>
      <c r="D420" s="194" t="s">
        <v>77</v>
      </c>
      <c r="E420" s="206" t="s">
        <v>551</v>
      </c>
      <c r="F420" s="206" t="s">
        <v>552</v>
      </c>
      <c r="G420" s="193"/>
      <c r="H420" s="193"/>
      <c r="I420" s="196"/>
      <c r="J420" s="207">
        <f>BK420</f>
        <v>0</v>
      </c>
      <c r="K420" s="193"/>
      <c r="L420" s="198"/>
      <c r="M420" s="199"/>
      <c r="N420" s="200"/>
      <c r="O420" s="200"/>
      <c r="P420" s="201">
        <f>SUM(P421:P422)</f>
        <v>0</v>
      </c>
      <c r="Q420" s="200"/>
      <c r="R420" s="201">
        <f>SUM(R421:R422)</f>
        <v>0</v>
      </c>
      <c r="S420" s="200"/>
      <c r="T420" s="202">
        <f>SUM(T421:T422)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3" t="s">
        <v>86</v>
      </c>
      <c r="AT420" s="204" t="s">
        <v>77</v>
      </c>
      <c r="AU420" s="204" t="s">
        <v>86</v>
      </c>
      <c r="AY420" s="203" t="s">
        <v>136</v>
      </c>
      <c r="BK420" s="205">
        <f>SUM(BK421:BK422)</f>
        <v>0</v>
      </c>
    </row>
    <row r="421" s="2" customFormat="1" ht="33" customHeight="1">
      <c r="A421" s="42"/>
      <c r="B421" s="43"/>
      <c r="C421" s="208" t="s">
        <v>533</v>
      </c>
      <c r="D421" s="208" t="s">
        <v>138</v>
      </c>
      <c r="E421" s="209" t="s">
        <v>554</v>
      </c>
      <c r="F421" s="210" t="s">
        <v>555</v>
      </c>
      <c r="G421" s="211" t="s">
        <v>225</v>
      </c>
      <c r="H421" s="212">
        <v>34.212000000000003</v>
      </c>
      <c r="I421" s="213"/>
      <c r="J421" s="214">
        <f>ROUND(I421*H421,2)</f>
        <v>0</v>
      </c>
      <c r="K421" s="210" t="s">
        <v>142</v>
      </c>
      <c r="L421" s="48"/>
      <c r="M421" s="215" t="s">
        <v>32</v>
      </c>
      <c r="N421" s="216" t="s">
        <v>49</v>
      </c>
      <c r="O421" s="88"/>
      <c r="P421" s="217">
        <f>O421*H421</f>
        <v>0</v>
      </c>
      <c r="Q421" s="217">
        <v>0</v>
      </c>
      <c r="R421" s="217">
        <f>Q421*H421</f>
        <v>0</v>
      </c>
      <c r="S421" s="217">
        <v>0</v>
      </c>
      <c r="T421" s="218">
        <f>S421*H421</f>
        <v>0</v>
      </c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R421" s="219" t="s">
        <v>143</v>
      </c>
      <c r="AT421" s="219" t="s">
        <v>138</v>
      </c>
      <c r="AU421" s="219" t="s">
        <v>88</v>
      </c>
      <c r="AY421" s="20" t="s">
        <v>136</v>
      </c>
      <c r="BE421" s="220">
        <f>IF(N421="základní",J421,0)</f>
        <v>0</v>
      </c>
      <c r="BF421" s="220">
        <f>IF(N421="snížená",J421,0)</f>
        <v>0</v>
      </c>
      <c r="BG421" s="220">
        <f>IF(N421="zákl. přenesená",J421,0)</f>
        <v>0</v>
      </c>
      <c r="BH421" s="220">
        <f>IF(N421="sníž. přenesená",J421,0)</f>
        <v>0</v>
      </c>
      <c r="BI421" s="220">
        <f>IF(N421="nulová",J421,0)</f>
        <v>0</v>
      </c>
      <c r="BJ421" s="20" t="s">
        <v>86</v>
      </c>
      <c r="BK421" s="220">
        <f>ROUND(I421*H421,2)</f>
        <v>0</v>
      </c>
      <c r="BL421" s="20" t="s">
        <v>143</v>
      </c>
      <c r="BM421" s="219" t="s">
        <v>885</v>
      </c>
    </row>
    <row r="422" s="2" customFormat="1">
      <c r="A422" s="42"/>
      <c r="B422" s="43"/>
      <c r="C422" s="44"/>
      <c r="D422" s="221" t="s">
        <v>145</v>
      </c>
      <c r="E422" s="44"/>
      <c r="F422" s="222" t="s">
        <v>557</v>
      </c>
      <c r="G422" s="44"/>
      <c r="H422" s="44"/>
      <c r="I422" s="223"/>
      <c r="J422" s="44"/>
      <c r="K422" s="44"/>
      <c r="L422" s="48"/>
      <c r="M422" s="224"/>
      <c r="N422" s="225"/>
      <c r="O422" s="88"/>
      <c r="P422" s="88"/>
      <c r="Q422" s="88"/>
      <c r="R422" s="88"/>
      <c r="S422" s="88"/>
      <c r="T422" s="89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T422" s="20" t="s">
        <v>145</v>
      </c>
      <c r="AU422" s="20" t="s">
        <v>88</v>
      </c>
    </row>
    <row r="423" s="12" customFormat="1" ht="25.92" customHeight="1">
      <c r="A423" s="12"/>
      <c r="B423" s="192"/>
      <c r="C423" s="193"/>
      <c r="D423" s="194" t="s">
        <v>77</v>
      </c>
      <c r="E423" s="195" t="s">
        <v>558</v>
      </c>
      <c r="F423" s="195" t="s">
        <v>559</v>
      </c>
      <c r="G423" s="193"/>
      <c r="H423" s="193"/>
      <c r="I423" s="196"/>
      <c r="J423" s="197">
        <f>BK423</f>
        <v>0</v>
      </c>
      <c r="K423" s="193"/>
      <c r="L423" s="198"/>
      <c r="M423" s="199"/>
      <c r="N423" s="200"/>
      <c r="O423" s="200"/>
      <c r="P423" s="201">
        <f>P424+P439+P448+P452+P493+P504+P535+P540+P552+P563</f>
        <v>0</v>
      </c>
      <c r="Q423" s="200"/>
      <c r="R423" s="201">
        <f>R424+R439+R448+R452+R493+R504+R535+R540+R552+R563</f>
        <v>3.8831630899999996</v>
      </c>
      <c r="S423" s="200"/>
      <c r="T423" s="202">
        <f>T424+T439+T448+T452+T493+T504+T535+T540+T552+T563</f>
        <v>0.15365000000000001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3" t="s">
        <v>88</v>
      </c>
      <c r="AT423" s="204" t="s">
        <v>77</v>
      </c>
      <c r="AU423" s="204" t="s">
        <v>78</v>
      </c>
      <c r="AY423" s="203" t="s">
        <v>136</v>
      </c>
      <c r="BK423" s="205">
        <f>BK424+BK439+BK448+BK452+BK493+BK504+BK535+BK540+BK552+BK563</f>
        <v>0</v>
      </c>
    </row>
    <row r="424" s="12" customFormat="1" ht="22.8" customHeight="1">
      <c r="A424" s="12"/>
      <c r="B424" s="192"/>
      <c r="C424" s="193"/>
      <c r="D424" s="194" t="s">
        <v>77</v>
      </c>
      <c r="E424" s="206" t="s">
        <v>560</v>
      </c>
      <c r="F424" s="206" t="s">
        <v>561</v>
      </c>
      <c r="G424" s="193"/>
      <c r="H424" s="193"/>
      <c r="I424" s="196"/>
      <c r="J424" s="207">
        <f>BK424</f>
        <v>0</v>
      </c>
      <c r="K424" s="193"/>
      <c r="L424" s="198"/>
      <c r="M424" s="199"/>
      <c r="N424" s="200"/>
      <c r="O424" s="200"/>
      <c r="P424" s="201">
        <f>SUM(P425:P438)</f>
        <v>0</v>
      </c>
      <c r="Q424" s="200"/>
      <c r="R424" s="201">
        <f>SUM(R425:R438)</f>
        <v>0.023669200000000001</v>
      </c>
      <c r="S424" s="200"/>
      <c r="T424" s="202">
        <f>SUM(T425:T438)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3" t="s">
        <v>88</v>
      </c>
      <c r="AT424" s="204" t="s">
        <v>77</v>
      </c>
      <c r="AU424" s="204" t="s">
        <v>86</v>
      </c>
      <c r="AY424" s="203" t="s">
        <v>136</v>
      </c>
      <c r="BK424" s="205">
        <f>SUM(BK425:BK438)</f>
        <v>0</v>
      </c>
    </row>
    <row r="425" s="2" customFormat="1" ht="16.5" customHeight="1">
      <c r="A425" s="42"/>
      <c r="B425" s="43"/>
      <c r="C425" s="208" t="s">
        <v>539</v>
      </c>
      <c r="D425" s="208" t="s">
        <v>138</v>
      </c>
      <c r="E425" s="209" t="s">
        <v>886</v>
      </c>
      <c r="F425" s="210" t="s">
        <v>887</v>
      </c>
      <c r="G425" s="211" t="s">
        <v>141</v>
      </c>
      <c r="H425" s="212">
        <v>51.460000000000001</v>
      </c>
      <c r="I425" s="213"/>
      <c r="J425" s="214">
        <f>ROUND(I425*H425,2)</f>
        <v>0</v>
      </c>
      <c r="K425" s="210" t="s">
        <v>32</v>
      </c>
      <c r="L425" s="48"/>
      <c r="M425" s="215" t="s">
        <v>32</v>
      </c>
      <c r="N425" s="216" t="s">
        <v>49</v>
      </c>
      <c r="O425" s="88"/>
      <c r="P425" s="217">
        <f>O425*H425</f>
        <v>0</v>
      </c>
      <c r="Q425" s="217">
        <v>0</v>
      </c>
      <c r="R425" s="217">
        <f>Q425*H425</f>
        <v>0</v>
      </c>
      <c r="S425" s="217">
        <v>0</v>
      </c>
      <c r="T425" s="218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19" t="s">
        <v>261</v>
      </c>
      <c r="AT425" s="219" t="s">
        <v>138</v>
      </c>
      <c r="AU425" s="219" t="s">
        <v>88</v>
      </c>
      <c r="AY425" s="20" t="s">
        <v>136</v>
      </c>
      <c r="BE425" s="220">
        <f>IF(N425="základní",J425,0)</f>
        <v>0</v>
      </c>
      <c r="BF425" s="220">
        <f>IF(N425="snížená",J425,0)</f>
        <v>0</v>
      </c>
      <c r="BG425" s="220">
        <f>IF(N425="zákl. přenesená",J425,0)</f>
        <v>0</v>
      </c>
      <c r="BH425" s="220">
        <f>IF(N425="sníž. přenesená",J425,0)</f>
        <v>0</v>
      </c>
      <c r="BI425" s="220">
        <f>IF(N425="nulová",J425,0)</f>
        <v>0</v>
      </c>
      <c r="BJ425" s="20" t="s">
        <v>86</v>
      </c>
      <c r="BK425" s="220">
        <f>ROUND(I425*H425,2)</f>
        <v>0</v>
      </c>
      <c r="BL425" s="20" t="s">
        <v>261</v>
      </c>
      <c r="BM425" s="219" t="s">
        <v>888</v>
      </c>
    </row>
    <row r="426" s="13" customFormat="1">
      <c r="A426" s="13"/>
      <c r="B426" s="226"/>
      <c r="C426" s="227"/>
      <c r="D426" s="228" t="s">
        <v>147</v>
      </c>
      <c r="E426" s="229" t="s">
        <v>32</v>
      </c>
      <c r="F426" s="230" t="s">
        <v>249</v>
      </c>
      <c r="G426" s="227"/>
      <c r="H426" s="229" t="s">
        <v>32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147</v>
      </c>
      <c r="AU426" s="236" t="s">
        <v>88</v>
      </c>
      <c r="AV426" s="13" t="s">
        <v>86</v>
      </c>
      <c r="AW426" s="13" t="s">
        <v>39</v>
      </c>
      <c r="AX426" s="13" t="s">
        <v>78</v>
      </c>
      <c r="AY426" s="236" t="s">
        <v>136</v>
      </c>
    </row>
    <row r="427" s="13" customFormat="1">
      <c r="A427" s="13"/>
      <c r="B427" s="226"/>
      <c r="C427" s="227"/>
      <c r="D427" s="228" t="s">
        <v>147</v>
      </c>
      <c r="E427" s="229" t="s">
        <v>32</v>
      </c>
      <c r="F427" s="230" t="s">
        <v>889</v>
      </c>
      <c r="G427" s="227"/>
      <c r="H427" s="229" t="s">
        <v>32</v>
      </c>
      <c r="I427" s="231"/>
      <c r="J427" s="227"/>
      <c r="K427" s="227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147</v>
      </c>
      <c r="AU427" s="236" t="s">
        <v>88</v>
      </c>
      <c r="AV427" s="13" t="s">
        <v>86</v>
      </c>
      <c r="AW427" s="13" t="s">
        <v>39</v>
      </c>
      <c r="AX427" s="13" t="s">
        <v>78</v>
      </c>
      <c r="AY427" s="236" t="s">
        <v>136</v>
      </c>
    </row>
    <row r="428" s="14" customFormat="1">
      <c r="A428" s="14"/>
      <c r="B428" s="237"/>
      <c r="C428" s="238"/>
      <c r="D428" s="228" t="s">
        <v>147</v>
      </c>
      <c r="E428" s="239" t="s">
        <v>32</v>
      </c>
      <c r="F428" s="240" t="s">
        <v>890</v>
      </c>
      <c r="G428" s="238"/>
      <c r="H428" s="241">
        <v>51.460000000000001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147</v>
      </c>
      <c r="AU428" s="247" t="s">
        <v>88</v>
      </c>
      <c r="AV428" s="14" t="s">
        <v>88</v>
      </c>
      <c r="AW428" s="14" t="s">
        <v>39</v>
      </c>
      <c r="AX428" s="14" t="s">
        <v>86</v>
      </c>
      <c r="AY428" s="247" t="s">
        <v>136</v>
      </c>
    </row>
    <row r="429" s="2" customFormat="1" ht="24.15" customHeight="1">
      <c r="A429" s="42"/>
      <c r="B429" s="43"/>
      <c r="C429" s="208" t="s">
        <v>544</v>
      </c>
      <c r="D429" s="208" t="s">
        <v>138</v>
      </c>
      <c r="E429" s="209" t="s">
        <v>563</v>
      </c>
      <c r="F429" s="210" t="s">
        <v>564</v>
      </c>
      <c r="G429" s="211" t="s">
        <v>141</v>
      </c>
      <c r="H429" s="212">
        <v>49.100999999999999</v>
      </c>
      <c r="I429" s="213"/>
      <c r="J429" s="214">
        <f>ROUND(I429*H429,2)</f>
        <v>0</v>
      </c>
      <c r="K429" s="210" t="s">
        <v>142</v>
      </c>
      <c r="L429" s="48"/>
      <c r="M429" s="215" t="s">
        <v>32</v>
      </c>
      <c r="N429" s="216" t="s">
        <v>49</v>
      </c>
      <c r="O429" s="88"/>
      <c r="P429" s="217">
        <f>O429*H429</f>
        <v>0</v>
      </c>
      <c r="Q429" s="217">
        <v>0.00040000000000000002</v>
      </c>
      <c r="R429" s="217">
        <f>Q429*H429</f>
        <v>0.019640400000000002</v>
      </c>
      <c r="S429" s="217">
        <v>0</v>
      </c>
      <c r="T429" s="218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19" t="s">
        <v>261</v>
      </c>
      <c r="AT429" s="219" t="s">
        <v>138</v>
      </c>
      <c r="AU429" s="219" t="s">
        <v>88</v>
      </c>
      <c r="AY429" s="20" t="s">
        <v>136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20" t="s">
        <v>86</v>
      </c>
      <c r="BK429" s="220">
        <f>ROUND(I429*H429,2)</f>
        <v>0</v>
      </c>
      <c r="BL429" s="20" t="s">
        <v>261</v>
      </c>
      <c r="BM429" s="219" t="s">
        <v>891</v>
      </c>
    </row>
    <row r="430" s="2" customFormat="1">
      <c r="A430" s="42"/>
      <c r="B430" s="43"/>
      <c r="C430" s="44"/>
      <c r="D430" s="221" t="s">
        <v>145</v>
      </c>
      <c r="E430" s="44"/>
      <c r="F430" s="222" t="s">
        <v>566</v>
      </c>
      <c r="G430" s="44"/>
      <c r="H430" s="44"/>
      <c r="I430" s="223"/>
      <c r="J430" s="44"/>
      <c r="K430" s="44"/>
      <c r="L430" s="48"/>
      <c r="M430" s="224"/>
      <c r="N430" s="225"/>
      <c r="O430" s="88"/>
      <c r="P430" s="88"/>
      <c r="Q430" s="88"/>
      <c r="R430" s="88"/>
      <c r="S430" s="88"/>
      <c r="T430" s="89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T430" s="20" t="s">
        <v>145</v>
      </c>
      <c r="AU430" s="20" t="s">
        <v>88</v>
      </c>
    </row>
    <row r="431" s="13" customFormat="1">
      <c r="A431" s="13"/>
      <c r="B431" s="226"/>
      <c r="C431" s="227"/>
      <c r="D431" s="228" t="s">
        <v>147</v>
      </c>
      <c r="E431" s="229" t="s">
        <v>32</v>
      </c>
      <c r="F431" s="230" t="s">
        <v>567</v>
      </c>
      <c r="G431" s="227"/>
      <c r="H431" s="229" t="s">
        <v>32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147</v>
      </c>
      <c r="AU431" s="236" t="s">
        <v>88</v>
      </c>
      <c r="AV431" s="13" t="s">
        <v>86</v>
      </c>
      <c r="AW431" s="13" t="s">
        <v>39</v>
      </c>
      <c r="AX431" s="13" t="s">
        <v>78</v>
      </c>
      <c r="AY431" s="236" t="s">
        <v>136</v>
      </c>
    </row>
    <row r="432" s="14" customFormat="1">
      <c r="A432" s="14"/>
      <c r="B432" s="237"/>
      <c r="C432" s="238"/>
      <c r="D432" s="228" t="s">
        <v>147</v>
      </c>
      <c r="E432" s="239" t="s">
        <v>32</v>
      </c>
      <c r="F432" s="240" t="s">
        <v>892</v>
      </c>
      <c r="G432" s="238"/>
      <c r="H432" s="241">
        <v>49.100999999999999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147</v>
      </c>
      <c r="AU432" s="247" t="s">
        <v>88</v>
      </c>
      <c r="AV432" s="14" t="s">
        <v>88</v>
      </c>
      <c r="AW432" s="14" t="s">
        <v>39</v>
      </c>
      <c r="AX432" s="14" t="s">
        <v>86</v>
      </c>
      <c r="AY432" s="247" t="s">
        <v>136</v>
      </c>
    </row>
    <row r="433" s="2" customFormat="1" ht="21.75" customHeight="1">
      <c r="A433" s="42"/>
      <c r="B433" s="43"/>
      <c r="C433" s="208" t="s">
        <v>553</v>
      </c>
      <c r="D433" s="208" t="s">
        <v>138</v>
      </c>
      <c r="E433" s="209" t="s">
        <v>571</v>
      </c>
      <c r="F433" s="210" t="s">
        <v>572</v>
      </c>
      <c r="G433" s="211" t="s">
        <v>456</v>
      </c>
      <c r="H433" s="212">
        <v>25.18</v>
      </c>
      <c r="I433" s="213"/>
      <c r="J433" s="214">
        <f>ROUND(I433*H433,2)</f>
        <v>0</v>
      </c>
      <c r="K433" s="210" t="s">
        <v>142</v>
      </c>
      <c r="L433" s="48"/>
      <c r="M433" s="215" t="s">
        <v>32</v>
      </c>
      <c r="N433" s="216" t="s">
        <v>49</v>
      </c>
      <c r="O433" s="88"/>
      <c r="P433" s="217">
        <f>O433*H433</f>
        <v>0</v>
      </c>
      <c r="Q433" s="217">
        <v>0.00016000000000000001</v>
      </c>
      <c r="R433" s="217">
        <f>Q433*H433</f>
        <v>0.0040287999999999999</v>
      </c>
      <c r="S433" s="217">
        <v>0</v>
      </c>
      <c r="T433" s="218">
        <f>S433*H433</f>
        <v>0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R433" s="219" t="s">
        <v>261</v>
      </c>
      <c r="AT433" s="219" t="s">
        <v>138</v>
      </c>
      <c r="AU433" s="219" t="s">
        <v>88</v>
      </c>
      <c r="AY433" s="20" t="s">
        <v>136</v>
      </c>
      <c r="BE433" s="220">
        <f>IF(N433="základní",J433,0)</f>
        <v>0</v>
      </c>
      <c r="BF433" s="220">
        <f>IF(N433="snížená",J433,0)</f>
        <v>0</v>
      </c>
      <c r="BG433" s="220">
        <f>IF(N433="zákl. přenesená",J433,0)</f>
        <v>0</v>
      </c>
      <c r="BH433" s="220">
        <f>IF(N433="sníž. přenesená",J433,0)</f>
        <v>0</v>
      </c>
      <c r="BI433" s="220">
        <f>IF(N433="nulová",J433,0)</f>
        <v>0</v>
      </c>
      <c r="BJ433" s="20" t="s">
        <v>86</v>
      </c>
      <c r="BK433" s="220">
        <f>ROUND(I433*H433,2)</f>
        <v>0</v>
      </c>
      <c r="BL433" s="20" t="s">
        <v>261</v>
      </c>
      <c r="BM433" s="219" t="s">
        <v>893</v>
      </c>
    </row>
    <row r="434" s="2" customFormat="1">
      <c r="A434" s="42"/>
      <c r="B434" s="43"/>
      <c r="C434" s="44"/>
      <c r="D434" s="221" t="s">
        <v>145</v>
      </c>
      <c r="E434" s="44"/>
      <c r="F434" s="222" t="s">
        <v>574</v>
      </c>
      <c r="G434" s="44"/>
      <c r="H434" s="44"/>
      <c r="I434" s="223"/>
      <c r="J434" s="44"/>
      <c r="K434" s="44"/>
      <c r="L434" s="48"/>
      <c r="M434" s="224"/>
      <c r="N434" s="225"/>
      <c r="O434" s="88"/>
      <c r="P434" s="88"/>
      <c r="Q434" s="88"/>
      <c r="R434" s="88"/>
      <c r="S434" s="88"/>
      <c r="T434" s="89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T434" s="20" t="s">
        <v>145</v>
      </c>
      <c r="AU434" s="20" t="s">
        <v>88</v>
      </c>
    </row>
    <row r="435" s="13" customFormat="1">
      <c r="A435" s="13"/>
      <c r="B435" s="226"/>
      <c r="C435" s="227"/>
      <c r="D435" s="228" t="s">
        <v>147</v>
      </c>
      <c r="E435" s="229" t="s">
        <v>32</v>
      </c>
      <c r="F435" s="230" t="s">
        <v>575</v>
      </c>
      <c r="G435" s="227"/>
      <c r="H435" s="229" t="s">
        <v>32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147</v>
      </c>
      <c r="AU435" s="236" t="s">
        <v>88</v>
      </c>
      <c r="AV435" s="13" t="s">
        <v>86</v>
      </c>
      <c r="AW435" s="13" t="s">
        <v>39</v>
      </c>
      <c r="AX435" s="13" t="s">
        <v>78</v>
      </c>
      <c r="AY435" s="236" t="s">
        <v>136</v>
      </c>
    </row>
    <row r="436" s="14" customFormat="1">
      <c r="A436" s="14"/>
      <c r="B436" s="237"/>
      <c r="C436" s="238"/>
      <c r="D436" s="228" t="s">
        <v>147</v>
      </c>
      <c r="E436" s="239" t="s">
        <v>32</v>
      </c>
      <c r="F436" s="240" t="s">
        <v>894</v>
      </c>
      <c r="G436" s="238"/>
      <c r="H436" s="241">
        <v>25.18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147</v>
      </c>
      <c r="AU436" s="247" t="s">
        <v>88</v>
      </c>
      <c r="AV436" s="14" t="s">
        <v>88</v>
      </c>
      <c r="AW436" s="14" t="s">
        <v>39</v>
      </c>
      <c r="AX436" s="14" t="s">
        <v>86</v>
      </c>
      <c r="AY436" s="247" t="s">
        <v>136</v>
      </c>
    </row>
    <row r="437" s="2" customFormat="1" ht="24.15" customHeight="1">
      <c r="A437" s="42"/>
      <c r="B437" s="43"/>
      <c r="C437" s="208" t="s">
        <v>562</v>
      </c>
      <c r="D437" s="208" t="s">
        <v>138</v>
      </c>
      <c r="E437" s="209" t="s">
        <v>579</v>
      </c>
      <c r="F437" s="210" t="s">
        <v>580</v>
      </c>
      <c r="G437" s="211" t="s">
        <v>225</v>
      </c>
      <c r="H437" s="212">
        <v>0.024</v>
      </c>
      <c r="I437" s="213"/>
      <c r="J437" s="214">
        <f>ROUND(I437*H437,2)</f>
        <v>0</v>
      </c>
      <c r="K437" s="210" t="s">
        <v>142</v>
      </c>
      <c r="L437" s="48"/>
      <c r="M437" s="215" t="s">
        <v>32</v>
      </c>
      <c r="N437" s="216" t="s">
        <v>49</v>
      </c>
      <c r="O437" s="88"/>
      <c r="P437" s="217">
        <f>O437*H437</f>
        <v>0</v>
      </c>
      <c r="Q437" s="217">
        <v>0</v>
      </c>
      <c r="R437" s="217">
        <f>Q437*H437</f>
        <v>0</v>
      </c>
      <c r="S437" s="217">
        <v>0</v>
      </c>
      <c r="T437" s="218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19" t="s">
        <v>261</v>
      </c>
      <c r="AT437" s="219" t="s">
        <v>138</v>
      </c>
      <c r="AU437" s="219" t="s">
        <v>88</v>
      </c>
      <c r="AY437" s="20" t="s">
        <v>136</v>
      </c>
      <c r="BE437" s="220">
        <f>IF(N437="základní",J437,0)</f>
        <v>0</v>
      </c>
      <c r="BF437" s="220">
        <f>IF(N437="snížená",J437,0)</f>
        <v>0</v>
      </c>
      <c r="BG437" s="220">
        <f>IF(N437="zákl. přenesená",J437,0)</f>
        <v>0</v>
      </c>
      <c r="BH437" s="220">
        <f>IF(N437="sníž. přenesená",J437,0)</f>
        <v>0</v>
      </c>
      <c r="BI437" s="220">
        <f>IF(N437="nulová",J437,0)</f>
        <v>0</v>
      </c>
      <c r="BJ437" s="20" t="s">
        <v>86</v>
      </c>
      <c r="BK437" s="220">
        <f>ROUND(I437*H437,2)</f>
        <v>0</v>
      </c>
      <c r="BL437" s="20" t="s">
        <v>261</v>
      </c>
      <c r="BM437" s="219" t="s">
        <v>895</v>
      </c>
    </row>
    <row r="438" s="2" customFormat="1">
      <c r="A438" s="42"/>
      <c r="B438" s="43"/>
      <c r="C438" s="44"/>
      <c r="D438" s="221" t="s">
        <v>145</v>
      </c>
      <c r="E438" s="44"/>
      <c r="F438" s="222" t="s">
        <v>582</v>
      </c>
      <c r="G438" s="44"/>
      <c r="H438" s="44"/>
      <c r="I438" s="223"/>
      <c r="J438" s="44"/>
      <c r="K438" s="44"/>
      <c r="L438" s="48"/>
      <c r="M438" s="224"/>
      <c r="N438" s="225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145</v>
      </c>
      <c r="AU438" s="20" t="s">
        <v>88</v>
      </c>
    </row>
    <row r="439" s="12" customFormat="1" ht="22.8" customHeight="1">
      <c r="A439" s="12"/>
      <c r="B439" s="192"/>
      <c r="C439" s="193"/>
      <c r="D439" s="194" t="s">
        <v>77</v>
      </c>
      <c r="E439" s="206" t="s">
        <v>583</v>
      </c>
      <c r="F439" s="206" t="s">
        <v>584</v>
      </c>
      <c r="G439" s="193"/>
      <c r="H439" s="193"/>
      <c r="I439" s="196"/>
      <c r="J439" s="207">
        <f>BK439</f>
        <v>0</v>
      </c>
      <c r="K439" s="193"/>
      <c r="L439" s="198"/>
      <c r="M439" s="199"/>
      <c r="N439" s="200"/>
      <c r="O439" s="200"/>
      <c r="P439" s="201">
        <f>SUM(P440:P447)</f>
        <v>0</v>
      </c>
      <c r="Q439" s="200"/>
      <c r="R439" s="201">
        <f>SUM(R440:R447)</f>
        <v>0.020622000000000001</v>
      </c>
      <c r="S439" s="200"/>
      <c r="T439" s="202">
        <f>SUM(T440:T447)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3" t="s">
        <v>88</v>
      </c>
      <c r="AT439" s="204" t="s">
        <v>77</v>
      </c>
      <c r="AU439" s="204" t="s">
        <v>86</v>
      </c>
      <c r="AY439" s="203" t="s">
        <v>136</v>
      </c>
      <c r="BK439" s="205">
        <f>SUM(BK440:BK447)</f>
        <v>0</v>
      </c>
    </row>
    <row r="440" s="2" customFormat="1" ht="24.15" customHeight="1">
      <c r="A440" s="42"/>
      <c r="B440" s="43"/>
      <c r="C440" s="208" t="s">
        <v>570</v>
      </c>
      <c r="D440" s="208" t="s">
        <v>138</v>
      </c>
      <c r="E440" s="209" t="s">
        <v>586</v>
      </c>
      <c r="F440" s="210" t="s">
        <v>587</v>
      </c>
      <c r="G440" s="211" t="s">
        <v>141</v>
      </c>
      <c r="H440" s="212">
        <v>49.100999999999999</v>
      </c>
      <c r="I440" s="213"/>
      <c r="J440" s="214">
        <f>ROUND(I440*H440,2)</f>
        <v>0</v>
      </c>
      <c r="K440" s="210" t="s">
        <v>142</v>
      </c>
      <c r="L440" s="48"/>
      <c r="M440" s="215" t="s">
        <v>32</v>
      </c>
      <c r="N440" s="216" t="s">
        <v>49</v>
      </c>
      <c r="O440" s="88"/>
      <c r="P440" s="217">
        <f>O440*H440</f>
        <v>0</v>
      </c>
      <c r="Q440" s="217">
        <v>0</v>
      </c>
      <c r="R440" s="217">
        <f>Q440*H440</f>
        <v>0</v>
      </c>
      <c r="S440" s="217">
        <v>0</v>
      </c>
      <c r="T440" s="218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19" t="s">
        <v>261</v>
      </c>
      <c r="AT440" s="219" t="s">
        <v>138</v>
      </c>
      <c r="AU440" s="219" t="s">
        <v>88</v>
      </c>
      <c r="AY440" s="20" t="s">
        <v>136</v>
      </c>
      <c r="BE440" s="220">
        <f>IF(N440="základní",J440,0)</f>
        <v>0</v>
      </c>
      <c r="BF440" s="220">
        <f>IF(N440="snížená",J440,0)</f>
        <v>0</v>
      </c>
      <c r="BG440" s="220">
        <f>IF(N440="zákl. přenesená",J440,0)</f>
        <v>0</v>
      </c>
      <c r="BH440" s="220">
        <f>IF(N440="sníž. přenesená",J440,0)</f>
        <v>0</v>
      </c>
      <c r="BI440" s="220">
        <f>IF(N440="nulová",J440,0)</f>
        <v>0</v>
      </c>
      <c r="BJ440" s="20" t="s">
        <v>86</v>
      </c>
      <c r="BK440" s="220">
        <f>ROUND(I440*H440,2)</f>
        <v>0</v>
      </c>
      <c r="BL440" s="20" t="s">
        <v>261</v>
      </c>
      <c r="BM440" s="219" t="s">
        <v>896</v>
      </c>
    </row>
    <row r="441" s="2" customFormat="1">
      <c r="A441" s="42"/>
      <c r="B441" s="43"/>
      <c r="C441" s="44"/>
      <c r="D441" s="221" t="s">
        <v>145</v>
      </c>
      <c r="E441" s="44"/>
      <c r="F441" s="222" t="s">
        <v>589</v>
      </c>
      <c r="G441" s="44"/>
      <c r="H441" s="44"/>
      <c r="I441" s="223"/>
      <c r="J441" s="44"/>
      <c r="K441" s="44"/>
      <c r="L441" s="48"/>
      <c r="M441" s="224"/>
      <c r="N441" s="225"/>
      <c r="O441" s="88"/>
      <c r="P441" s="88"/>
      <c r="Q441" s="88"/>
      <c r="R441" s="88"/>
      <c r="S441" s="88"/>
      <c r="T441" s="89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T441" s="20" t="s">
        <v>145</v>
      </c>
      <c r="AU441" s="20" t="s">
        <v>88</v>
      </c>
    </row>
    <row r="442" s="13" customFormat="1">
      <c r="A442" s="13"/>
      <c r="B442" s="226"/>
      <c r="C442" s="227"/>
      <c r="D442" s="228" t="s">
        <v>147</v>
      </c>
      <c r="E442" s="229" t="s">
        <v>32</v>
      </c>
      <c r="F442" s="230" t="s">
        <v>590</v>
      </c>
      <c r="G442" s="227"/>
      <c r="H442" s="229" t="s">
        <v>32</v>
      </c>
      <c r="I442" s="231"/>
      <c r="J442" s="227"/>
      <c r="K442" s="227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147</v>
      </c>
      <c r="AU442" s="236" t="s">
        <v>88</v>
      </c>
      <c r="AV442" s="13" t="s">
        <v>86</v>
      </c>
      <c r="AW442" s="13" t="s">
        <v>39</v>
      </c>
      <c r="AX442" s="13" t="s">
        <v>78</v>
      </c>
      <c r="AY442" s="236" t="s">
        <v>136</v>
      </c>
    </row>
    <row r="443" s="14" customFormat="1">
      <c r="A443" s="14"/>
      <c r="B443" s="237"/>
      <c r="C443" s="238"/>
      <c r="D443" s="228" t="s">
        <v>147</v>
      </c>
      <c r="E443" s="239" t="s">
        <v>32</v>
      </c>
      <c r="F443" s="240" t="s">
        <v>892</v>
      </c>
      <c r="G443" s="238"/>
      <c r="H443" s="241">
        <v>49.100999999999999</v>
      </c>
      <c r="I443" s="242"/>
      <c r="J443" s="238"/>
      <c r="K443" s="238"/>
      <c r="L443" s="243"/>
      <c r="M443" s="244"/>
      <c r="N443" s="245"/>
      <c r="O443" s="245"/>
      <c r="P443" s="245"/>
      <c r="Q443" s="245"/>
      <c r="R443" s="245"/>
      <c r="S443" s="245"/>
      <c r="T443" s="24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7" t="s">
        <v>147</v>
      </c>
      <c r="AU443" s="247" t="s">
        <v>88</v>
      </c>
      <c r="AV443" s="14" t="s">
        <v>88</v>
      </c>
      <c r="AW443" s="14" t="s">
        <v>39</v>
      </c>
      <c r="AX443" s="14" t="s">
        <v>86</v>
      </c>
      <c r="AY443" s="247" t="s">
        <v>136</v>
      </c>
    </row>
    <row r="444" s="2" customFormat="1" ht="16.5" customHeight="1">
      <c r="A444" s="42"/>
      <c r="B444" s="43"/>
      <c r="C444" s="259" t="s">
        <v>578</v>
      </c>
      <c r="D444" s="259" t="s">
        <v>268</v>
      </c>
      <c r="E444" s="260" t="s">
        <v>592</v>
      </c>
      <c r="F444" s="261" t="s">
        <v>593</v>
      </c>
      <c r="G444" s="262" t="s">
        <v>141</v>
      </c>
      <c r="H444" s="263">
        <v>51.555</v>
      </c>
      <c r="I444" s="264"/>
      <c r="J444" s="265">
        <f>ROUND(I444*H444,2)</f>
        <v>0</v>
      </c>
      <c r="K444" s="261" t="s">
        <v>142</v>
      </c>
      <c r="L444" s="266"/>
      <c r="M444" s="267" t="s">
        <v>32</v>
      </c>
      <c r="N444" s="268" t="s">
        <v>49</v>
      </c>
      <c r="O444" s="88"/>
      <c r="P444" s="217">
        <f>O444*H444</f>
        <v>0</v>
      </c>
      <c r="Q444" s="217">
        <v>0.00040000000000000002</v>
      </c>
      <c r="R444" s="217">
        <f>Q444*H444</f>
        <v>0.020622000000000001</v>
      </c>
      <c r="S444" s="217">
        <v>0</v>
      </c>
      <c r="T444" s="218">
        <f>S444*H444</f>
        <v>0</v>
      </c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R444" s="219" t="s">
        <v>387</v>
      </c>
      <c r="AT444" s="219" t="s">
        <v>268</v>
      </c>
      <c r="AU444" s="219" t="s">
        <v>88</v>
      </c>
      <c r="AY444" s="20" t="s">
        <v>136</v>
      </c>
      <c r="BE444" s="220">
        <f>IF(N444="základní",J444,0)</f>
        <v>0</v>
      </c>
      <c r="BF444" s="220">
        <f>IF(N444="snížená",J444,0)</f>
        <v>0</v>
      </c>
      <c r="BG444" s="220">
        <f>IF(N444="zákl. přenesená",J444,0)</f>
        <v>0</v>
      </c>
      <c r="BH444" s="220">
        <f>IF(N444="sníž. přenesená",J444,0)</f>
        <v>0</v>
      </c>
      <c r="BI444" s="220">
        <f>IF(N444="nulová",J444,0)</f>
        <v>0</v>
      </c>
      <c r="BJ444" s="20" t="s">
        <v>86</v>
      </c>
      <c r="BK444" s="220">
        <f>ROUND(I444*H444,2)</f>
        <v>0</v>
      </c>
      <c r="BL444" s="20" t="s">
        <v>261</v>
      </c>
      <c r="BM444" s="219" t="s">
        <v>897</v>
      </c>
    </row>
    <row r="445" s="14" customFormat="1">
      <c r="A445" s="14"/>
      <c r="B445" s="237"/>
      <c r="C445" s="238"/>
      <c r="D445" s="228" t="s">
        <v>147</v>
      </c>
      <c r="E445" s="239" t="s">
        <v>32</v>
      </c>
      <c r="F445" s="240" t="s">
        <v>898</v>
      </c>
      <c r="G445" s="238"/>
      <c r="H445" s="241">
        <v>51.555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147</v>
      </c>
      <c r="AU445" s="247" t="s">
        <v>88</v>
      </c>
      <c r="AV445" s="14" t="s">
        <v>88</v>
      </c>
      <c r="AW445" s="14" t="s">
        <v>39</v>
      </c>
      <c r="AX445" s="14" t="s">
        <v>86</v>
      </c>
      <c r="AY445" s="247" t="s">
        <v>136</v>
      </c>
    </row>
    <row r="446" s="2" customFormat="1" ht="24.15" customHeight="1">
      <c r="A446" s="42"/>
      <c r="B446" s="43"/>
      <c r="C446" s="208" t="s">
        <v>585</v>
      </c>
      <c r="D446" s="208" t="s">
        <v>138</v>
      </c>
      <c r="E446" s="209" t="s">
        <v>597</v>
      </c>
      <c r="F446" s="210" t="s">
        <v>598</v>
      </c>
      <c r="G446" s="211" t="s">
        <v>225</v>
      </c>
      <c r="H446" s="212">
        <v>0.021000000000000001</v>
      </c>
      <c r="I446" s="213"/>
      <c r="J446" s="214">
        <f>ROUND(I446*H446,2)</f>
        <v>0</v>
      </c>
      <c r="K446" s="210" t="s">
        <v>142</v>
      </c>
      <c r="L446" s="48"/>
      <c r="M446" s="215" t="s">
        <v>32</v>
      </c>
      <c r="N446" s="216" t="s">
        <v>49</v>
      </c>
      <c r="O446" s="88"/>
      <c r="P446" s="217">
        <f>O446*H446</f>
        <v>0</v>
      </c>
      <c r="Q446" s="217">
        <v>0</v>
      </c>
      <c r="R446" s="217">
        <f>Q446*H446</f>
        <v>0</v>
      </c>
      <c r="S446" s="217">
        <v>0</v>
      </c>
      <c r="T446" s="218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19" t="s">
        <v>261</v>
      </c>
      <c r="AT446" s="219" t="s">
        <v>138</v>
      </c>
      <c r="AU446" s="219" t="s">
        <v>88</v>
      </c>
      <c r="AY446" s="20" t="s">
        <v>136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0" t="s">
        <v>86</v>
      </c>
      <c r="BK446" s="220">
        <f>ROUND(I446*H446,2)</f>
        <v>0</v>
      </c>
      <c r="BL446" s="20" t="s">
        <v>261</v>
      </c>
      <c r="BM446" s="219" t="s">
        <v>899</v>
      </c>
    </row>
    <row r="447" s="2" customFormat="1">
      <c r="A447" s="42"/>
      <c r="B447" s="43"/>
      <c r="C447" s="44"/>
      <c r="D447" s="221" t="s">
        <v>145</v>
      </c>
      <c r="E447" s="44"/>
      <c r="F447" s="222" t="s">
        <v>600</v>
      </c>
      <c r="G447" s="44"/>
      <c r="H447" s="44"/>
      <c r="I447" s="223"/>
      <c r="J447" s="44"/>
      <c r="K447" s="44"/>
      <c r="L447" s="48"/>
      <c r="M447" s="224"/>
      <c r="N447" s="225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145</v>
      </c>
      <c r="AU447" s="20" t="s">
        <v>88</v>
      </c>
    </row>
    <row r="448" s="12" customFormat="1" ht="22.8" customHeight="1">
      <c r="A448" s="12"/>
      <c r="B448" s="192"/>
      <c r="C448" s="193"/>
      <c r="D448" s="194" t="s">
        <v>77</v>
      </c>
      <c r="E448" s="206" t="s">
        <v>601</v>
      </c>
      <c r="F448" s="206" t="s">
        <v>602</v>
      </c>
      <c r="G448" s="193"/>
      <c r="H448" s="193"/>
      <c r="I448" s="196"/>
      <c r="J448" s="207">
        <f>BK448</f>
        <v>0</v>
      </c>
      <c r="K448" s="193"/>
      <c r="L448" s="198"/>
      <c r="M448" s="199"/>
      <c r="N448" s="200"/>
      <c r="O448" s="200"/>
      <c r="P448" s="201">
        <f>SUM(P449:P451)</f>
        <v>0</v>
      </c>
      <c r="Q448" s="200"/>
      <c r="R448" s="201">
        <f>SUM(R449:R451)</f>
        <v>0</v>
      </c>
      <c r="S448" s="200"/>
      <c r="T448" s="202">
        <f>SUM(T449:T451)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03" t="s">
        <v>88</v>
      </c>
      <c r="AT448" s="204" t="s">
        <v>77</v>
      </c>
      <c r="AU448" s="204" t="s">
        <v>86</v>
      </c>
      <c r="AY448" s="203" t="s">
        <v>136</v>
      </c>
      <c r="BK448" s="205">
        <f>SUM(BK449:BK451)</f>
        <v>0</v>
      </c>
    </row>
    <row r="449" s="2" customFormat="1" ht="16.5" customHeight="1">
      <c r="A449" s="42"/>
      <c r="B449" s="43"/>
      <c r="C449" s="208" t="s">
        <v>591</v>
      </c>
      <c r="D449" s="208" t="s">
        <v>138</v>
      </c>
      <c r="E449" s="209" t="s">
        <v>604</v>
      </c>
      <c r="F449" s="210" t="s">
        <v>605</v>
      </c>
      <c r="G449" s="211" t="s">
        <v>264</v>
      </c>
      <c r="H449" s="212">
        <v>9</v>
      </c>
      <c r="I449" s="213"/>
      <c r="J449" s="214">
        <f>ROUND(I449*H449,2)</f>
        <v>0</v>
      </c>
      <c r="K449" s="210" t="s">
        <v>32</v>
      </c>
      <c r="L449" s="48"/>
      <c r="M449" s="215" t="s">
        <v>32</v>
      </c>
      <c r="N449" s="216" t="s">
        <v>49</v>
      </c>
      <c r="O449" s="88"/>
      <c r="P449" s="217">
        <f>O449*H449</f>
        <v>0</v>
      </c>
      <c r="Q449" s="217">
        <v>0</v>
      </c>
      <c r="R449" s="217">
        <f>Q449*H449</f>
        <v>0</v>
      </c>
      <c r="S449" s="217">
        <v>0</v>
      </c>
      <c r="T449" s="218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19" t="s">
        <v>261</v>
      </c>
      <c r="AT449" s="219" t="s">
        <v>138</v>
      </c>
      <c r="AU449" s="219" t="s">
        <v>88</v>
      </c>
      <c r="AY449" s="20" t="s">
        <v>136</v>
      </c>
      <c r="BE449" s="220">
        <f>IF(N449="základní",J449,0)</f>
        <v>0</v>
      </c>
      <c r="BF449" s="220">
        <f>IF(N449="snížená",J449,0)</f>
        <v>0</v>
      </c>
      <c r="BG449" s="220">
        <f>IF(N449="zákl. přenesená",J449,0)</f>
        <v>0</v>
      </c>
      <c r="BH449" s="220">
        <f>IF(N449="sníž. přenesená",J449,0)</f>
        <v>0</v>
      </c>
      <c r="BI449" s="220">
        <f>IF(N449="nulová",J449,0)</f>
        <v>0</v>
      </c>
      <c r="BJ449" s="20" t="s">
        <v>86</v>
      </c>
      <c r="BK449" s="220">
        <f>ROUND(I449*H449,2)</f>
        <v>0</v>
      </c>
      <c r="BL449" s="20" t="s">
        <v>261</v>
      </c>
      <c r="BM449" s="219" t="s">
        <v>900</v>
      </c>
    </row>
    <row r="450" s="13" customFormat="1">
      <c r="A450" s="13"/>
      <c r="B450" s="226"/>
      <c r="C450" s="227"/>
      <c r="D450" s="228" t="s">
        <v>147</v>
      </c>
      <c r="E450" s="229" t="s">
        <v>32</v>
      </c>
      <c r="F450" s="230" t="s">
        <v>901</v>
      </c>
      <c r="G450" s="227"/>
      <c r="H450" s="229" t="s">
        <v>32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147</v>
      </c>
      <c r="AU450" s="236" t="s">
        <v>88</v>
      </c>
      <c r="AV450" s="13" t="s">
        <v>86</v>
      </c>
      <c r="AW450" s="13" t="s">
        <v>39</v>
      </c>
      <c r="AX450" s="13" t="s">
        <v>78</v>
      </c>
      <c r="AY450" s="236" t="s">
        <v>136</v>
      </c>
    </row>
    <row r="451" s="14" customFormat="1">
      <c r="A451" s="14"/>
      <c r="B451" s="237"/>
      <c r="C451" s="238"/>
      <c r="D451" s="228" t="s">
        <v>147</v>
      </c>
      <c r="E451" s="239" t="s">
        <v>32</v>
      </c>
      <c r="F451" s="240" t="s">
        <v>902</v>
      </c>
      <c r="G451" s="238"/>
      <c r="H451" s="241">
        <v>9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7" t="s">
        <v>147</v>
      </c>
      <c r="AU451" s="247" t="s">
        <v>88</v>
      </c>
      <c r="AV451" s="14" t="s">
        <v>88</v>
      </c>
      <c r="AW451" s="14" t="s">
        <v>39</v>
      </c>
      <c r="AX451" s="14" t="s">
        <v>86</v>
      </c>
      <c r="AY451" s="247" t="s">
        <v>136</v>
      </c>
    </row>
    <row r="452" s="12" customFormat="1" ht="22.8" customHeight="1">
      <c r="A452" s="12"/>
      <c r="B452" s="192"/>
      <c r="C452" s="193"/>
      <c r="D452" s="194" t="s">
        <v>77</v>
      </c>
      <c r="E452" s="206" t="s">
        <v>903</v>
      </c>
      <c r="F452" s="206" t="s">
        <v>904</v>
      </c>
      <c r="G452" s="193"/>
      <c r="H452" s="193"/>
      <c r="I452" s="196"/>
      <c r="J452" s="207">
        <f>BK452</f>
        <v>0</v>
      </c>
      <c r="K452" s="193"/>
      <c r="L452" s="198"/>
      <c r="M452" s="199"/>
      <c r="N452" s="200"/>
      <c r="O452" s="200"/>
      <c r="P452" s="201">
        <f>SUM(P453:P492)</f>
        <v>0</v>
      </c>
      <c r="Q452" s="200"/>
      <c r="R452" s="201">
        <f>SUM(R453:R492)</f>
        <v>0.096769999999999995</v>
      </c>
      <c r="S452" s="200"/>
      <c r="T452" s="202">
        <f>SUM(T453:T492)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03" t="s">
        <v>88</v>
      </c>
      <c r="AT452" s="204" t="s">
        <v>77</v>
      </c>
      <c r="AU452" s="204" t="s">
        <v>86</v>
      </c>
      <c r="AY452" s="203" t="s">
        <v>136</v>
      </c>
      <c r="BK452" s="205">
        <f>SUM(BK453:BK492)</f>
        <v>0</v>
      </c>
    </row>
    <row r="453" s="2" customFormat="1" ht="24.15" customHeight="1">
      <c r="A453" s="42"/>
      <c r="B453" s="43"/>
      <c r="C453" s="208" t="s">
        <v>596</v>
      </c>
      <c r="D453" s="208" t="s">
        <v>138</v>
      </c>
      <c r="E453" s="209" t="s">
        <v>905</v>
      </c>
      <c r="F453" s="210" t="s">
        <v>906</v>
      </c>
      <c r="G453" s="211" t="s">
        <v>626</v>
      </c>
      <c r="H453" s="212">
        <v>20</v>
      </c>
      <c r="I453" s="213"/>
      <c r="J453" s="214">
        <f>ROUND(I453*H453,2)</f>
        <v>0</v>
      </c>
      <c r="K453" s="210" t="s">
        <v>32</v>
      </c>
      <c r="L453" s="48"/>
      <c r="M453" s="215" t="s">
        <v>32</v>
      </c>
      <c r="N453" s="216" t="s">
        <v>49</v>
      </c>
      <c r="O453" s="88"/>
      <c r="P453" s="217">
        <f>O453*H453</f>
        <v>0</v>
      </c>
      <c r="Q453" s="217">
        <v>0</v>
      </c>
      <c r="R453" s="217">
        <f>Q453*H453</f>
        <v>0</v>
      </c>
      <c r="S453" s="217">
        <v>0</v>
      </c>
      <c r="T453" s="218">
        <f>S453*H453</f>
        <v>0</v>
      </c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R453" s="219" t="s">
        <v>143</v>
      </c>
      <c r="AT453" s="219" t="s">
        <v>138</v>
      </c>
      <c r="AU453" s="219" t="s">
        <v>88</v>
      </c>
      <c r="AY453" s="20" t="s">
        <v>136</v>
      </c>
      <c r="BE453" s="220">
        <f>IF(N453="základní",J453,0)</f>
        <v>0</v>
      </c>
      <c r="BF453" s="220">
        <f>IF(N453="snížená",J453,0)</f>
        <v>0</v>
      </c>
      <c r="BG453" s="220">
        <f>IF(N453="zákl. přenesená",J453,0)</f>
        <v>0</v>
      </c>
      <c r="BH453" s="220">
        <f>IF(N453="sníž. přenesená",J453,0)</f>
        <v>0</v>
      </c>
      <c r="BI453" s="220">
        <f>IF(N453="nulová",J453,0)</f>
        <v>0</v>
      </c>
      <c r="BJ453" s="20" t="s">
        <v>86</v>
      </c>
      <c r="BK453" s="220">
        <f>ROUND(I453*H453,2)</f>
        <v>0</v>
      </c>
      <c r="BL453" s="20" t="s">
        <v>143</v>
      </c>
      <c r="BM453" s="219" t="s">
        <v>907</v>
      </c>
    </row>
    <row r="454" s="2" customFormat="1">
      <c r="A454" s="42"/>
      <c r="B454" s="43"/>
      <c r="C454" s="44"/>
      <c r="D454" s="228" t="s">
        <v>908</v>
      </c>
      <c r="E454" s="44"/>
      <c r="F454" s="283" t="s">
        <v>909</v>
      </c>
      <c r="G454" s="44"/>
      <c r="H454" s="44"/>
      <c r="I454" s="223"/>
      <c r="J454" s="44"/>
      <c r="K454" s="44"/>
      <c r="L454" s="48"/>
      <c r="M454" s="224"/>
      <c r="N454" s="225"/>
      <c r="O454" s="88"/>
      <c r="P454" s="88"/>
      <c r="Q454" s="88"/>
      <c r="R454" s="88"/>
      <c r="S454" s="88"/>
      <c r="T454" s="89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T454" s="20" t="s">
        <v>908</v>
      </c>
      <c r="AU454" s="20" t="s">
        <v>88</v>
      </c>
    </row>
    <row r="455" s="2" customFormat="1" ht="16.5" customHeight="1">
      <c r="A455" s="42"/>
      <c r="B455" s="43"/>
      <c r="C455" s="208" t="s">
        <v>603</v>
      </c>
      <c r="D455" s="208" t="s">
        <v>138</v>
      </c>
      <c r="E455" s="209" t="s">
        <v>910</v>
      </c>
      <c r="F455" s="210" t="s">
        <v>911</v>
      </c>
      <c r="G455" s="211" t="s">
        <v>456</v>
      </c>
      <c r="H455" s="212">
        <v>50</v>
      </c>
      <c r="I455" s="213"/>
      <c r="J455" s="214">
        <f>ROUND(I455*H455,2)</f>
        <v>0</v>
      </c>
      <c r="K455" s="210" t="s">
        <v>32</v>
      </c>
      <c r="L455" s="48"/>
      <c r="M455" s="215" t="s">
        <v>32</v>
      </c>
      <c r="N455" s="216" t="s">
        <v>49</v>
      </c>
      <c r="O455" s="88"/>
      <c r="P455" s="217">
        <f>O455*H455</f>
        <v>0</v>
      </c>
      <c r="Q455" s="217">
        <v>0.00048999999999999998</v>
      </c>
      <c r="R455" s="217">
        <f>Q455*H455</f>
        <v>0.024500000000000001</v>
      </c>
      <c r="S455" s="217">
        <v>0</v>
      </c>
      <c r="T455" s="218">
        <f>S455*H455</f>
        <v>0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19" t="s">
        <v>143</v>
      </c>
      <c r="AT455" s="219" t="s">
        <v>138</v>
      </c>
      <c r="AU455" s="219" t="s">
        <v>88</v>
      </c>
      <c r="AY455" s="20" t="s">
        <v>136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20" t="s">
        <v>86</v>
      </c>
      <c r="BK455" s="220">
        <f>ROUND(I455*H455,2)</f>
        <v>0</v>
      </c>
      <c r="BL455" s="20" t="s">
        <v>143</v>
      </c>
      <c r="BM455" s="219" t="s">
        <v>912</v>
      </c>
    </row>
    <row r="456" s="2" customFormat="1">
      <c r="A456" s="42"/>
      <c r="B456" s="43"/>
      <c r="C456" s="44"/>
      <c r="D456" s="228" t="s">
        <v>908</v>
      </c>
      <c r="E456" s="44"/>
      <c r="F456" s="283" t="s">
        <v>913</v>
      </c>
      <c r="G456" s="44"/>
      <c r="H456" s="44"/>
      <c r="I456" s="223"/>
      <c r="J456" s="44"/>
      <c r="K456" s="44"/>
      <c r="L456" s="48"/>
      <c r="M456" s="224"/>
      <c r="N456" s="225"/>
      <c r="O456" s="88"/>
      <c r="P456" s="88"/>
      <c r="Q456" s="88"/>
      <c r="R456" s="88"/>
      <c r="S456" s="88"/>
      <c r="T456" s="89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T456" s="20" t="s">
        <v>908</v>
      </c>
      <c r="AU456" s="20" t="s">
        <v>88</v>
      </c>
    </row>
    <row r="457" s="2" customFormat="1" ht="16.5" customHeight="1">
      <c r="A457" s="42"/>
      <c r="B457" s="43"/>
      <c r="C457" s="208" t="s">
        <v>611</v>
      </c>
      <c r="D457" s="208" t="s">
        <v>138</v>
      </c>
      <c r="E457" s="209" t="s">
        <v>914</v>
      </c>
      <c r="F457" s="210" t="s">
        <v>915</v>
      </c>
      <c r="G457" s="211" t="s">
        <v>456</v>
      </c>
      <c r="H457" s="212">
        <v>30</v>
      </c>
      <c r="I457" s="213"/>
      <c r="J457" s="214">
        <f>ROUND(I457*H457,2)</f>
        <v>0</v>
      </c>
      <c r="K457" s="210" t="s">
        <v>32</v>
      </c>
      <c r="L457" s="48"/>
      <c r="M457" s="215" t="s">
        <v>32</v>
      </c>
      <c r="N457" s="216" t="s">
        <v>49</v>
      </c>
      <c r="O457" s="88"/>
      <c r="P457" s="217">
        <f>O457*H457</f>
        <v>0</v>
      </c>
      <c r="Q457" s="217">
        <v>0.00048999999999999998</v>
      </c>
      <c r="R457" s="217">
        <f>Q457*H457</f>
        <v>0.0147</v>
      </c>
      <c r="S457" s="217">
        <v>0</v>
      </c>
      <c r="T457" s="218">
        <f>S457*H457</f>
        <v>0</v>
      </c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R457" s="219" t="s">
        <v>143</v>
      </c>
      <c r="AT457" s="219" t="s">
        <v>138</v>
      </c>
      <c r="AU457" s="219" t="s">
        <v>88</v>
      </c>
      <c r="AY457" s="20" t="s">
        <v>136</v>
      </c>
      <c r="BE457" s="220">
        <f>IF(N457="základní",J457,0)</f>
        <v>0</v>
      </c>
      <c r="BF457" s="220">
        <f>IF(N457="snížená",J457,0)</f>
        <v>0</v>
      </c>
      <c r="BG457" s="220">
        <f>IF(N457="zákl. přenesená",J457,0)</f>
        <v>0</v>
      </c>
      <c r="BH457" s="220">
        <f>IF(N457="sníž. přenesená",J457,0)</f>
        <v>0</v>
      </c>
      <c r="BI457" s="220">
        <f>IF(N457="nulová",J457,0)</f>
        <v>0</v>
      </c>
      <c r="BJ457" s="20" t="s">
        <v>86</v>
      </c>
      <c r="BK457" s="220">
        <f>ROUND(I457*H457,2)</f>
        <v>0</v>
      </c>
      <c r="BL457" s="20" t="s">
        <v>143</v>
      </c>
      <c r="BM457" s="219" t="s">
        <v>916</v>
      </c>
    </row>
    <row r="458" s="2" customFormat="1">
      <c r="A458" s="42"/>
      <c r="B458" s="43"/>
      <c r="C458" s="44"/>
      <c r="D458" s="228" t="s">
        <v>908</v>
      </c>
      <c r="E458" s="44"/>
      <c r="F458" s="283" t="s">
        <v>913</v>
      </c>
      <c r="G458" s="44"/>
      <c r="H458" s="44"/>
      <c r="I458" s="223"/>
      <c r="J458" s="44"/>
      <c r="K458" s="44"/>
      <c r="L458" s="48"/>
      <c r="M458" s="224"/>
      <c r="N458" s="225"/>
      <c r="O458" s="88"/>
      <c r="P458" s="88"/>
      <c r="Q458" s="88"/>
      <c r="R458" s="88"/>
      <c r="S458" s="88"/>
      <c r="T458" s="89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T458" s="20" t="s">
        <v>908</v>
      </c>
      <c r="AU458" s="20" t="s">
        <v>88</v>
      </c>
    </row>
    <row r="459" s="2" customFormat="1" ht="24.15" customHeight="1">
      <c r="A459" s="42"/>
      <c r="B459" s="43"/>
      <c r="C459" s="208" t="s">
        <v>618</v>
      </c>
      <c r="D459" s="208" t="s">
        <v>138</v>
      </c>
      <c r="E459" s="209" t="s">
        <v>917</v>
      </c>
      <c r="F459" s="210" t="s">
        <v>918</v>
      </c>
      <c r="G459" s="211" t="s">
        <v>626</v>
      </c>
      <c r="H459" s="212">
        <v>1</v>
      </c>
      <c r="I459" s="213"/>
      <c r="J459" s="214">
        <f>ROUND(I459*H459,2)</f>
        <v>0</v>
      </c>
      <c r="K459" s="210" t="s">
        <v>32</v>
      </c>
      <c r="L459" s="48"/>
      <c r="M459" s="215" t="s">
        <v>32</v>
      </c>
      <c r="N459" s="216" t="s">
        <v>49</v>
      </c>
      <c r="O459" s="88"/>
      <c r="P459" s="217">
        <f>O459*H459</f>
        <v>0</v>
      </c>
      <c r="Q459" s="217">
        <v>0.00027</v>
      </c>
      <c r="R459" s="217">
        <f>Q459*H459</f>
        <v>0.00027</v>
      </c>
      <c r="S459" s="217">
        <v>0</v>
      </c>
      <c r="T459" s="218">
        <f>S459*H459</f>
        <v>0</v>
      </c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R459" s="219" t="s">
        <v>143</v>
      </c>
      <c r="AT459" s="219" t="s">
        <v>138</v>
      </c>
      <c r="AU459" s="219" t="s">
        <v>88</v>
      </c>
      <c r="AY459" s="20" t="s">
        <v>136</v>
      </c>
      <c r="BE459" s="220">
        <f>IF(N459="základní",J459,0)</f>
        <v>0</v>
      </c>
      <c r="BF459" s="220">
        <f>IF(N459="snížená",J459,0)</f>
        <v>0</v>
      </c>
      <c r="BG459" s="220">
        <f>IF(N459="zákl. přenesená",J459,0)</f>
        <v>0</v>
      </c>
      <c r="BH459" s="220">
        <f>IF(N459="sníž. přenesená",J459,0)</f>
        <v>0</v>
      </c>
      <c r="BI459" s="220">
        <f>IF(N459="nulová",J459,0)</f>
        <v>0</v>
      </c>
      <c r="BJ459" s="20" t="s">
        <v>86</v>
      </c>
      <c r="BK459" s="220">
        <f>ROUND(I459*H459,2)</f>
        <v>0</v>
      </c>
      <c r="BL459" s="20" t="s">
        <v>143</v>
      </c>
      <c r="BM459" s="219" t="s">
        <v>919</v>
      </c>
    </row>
    <row r="460" s="2" customFormat="1" ht="24.15" customHeight="1">
      <c r="A460" s="42"/>
      <c r="B460" s="43"/>
      <c r="C460" s="208" t="s">
        <v>623</v>
      </c>
      <c r="D460" s="208" t="s">
        <v>138</v>
      </c>
      <c r="E460" s="209" t="s">
        <v>920</v>
      </c>
      <c r="F460" s="210" t="s">
        <v>921</v>
      </c>
      <c r="G460" s="211" t="s">
        <v>626</v>
      </c>
      <c r="H460" s="212">
        <v>2</v>
      </c>
      <c r="I460" s="213"/>
      <c r="J460" s="214">
        <f>ROUND(I460*H460,2)</f>
        <v>0</v>
      </c>
      <c r="K460" s="210" t="s">
        <v>32</v>
      </c>
      <c r="L460" s="48"/>
      <c r="M460" s="215" t="s">
        <v>32</v>
      </c>
      <c r="N460" s="216" t="s">
        <v>49</v>
      </c>
      <c r="O460" s="88"/>
      <c r="P460" s="217">
        <f>O460*H460</f>
        <v>0</v>
      </c>
      <c r="Q460" s="217">
        <v>0.00027</v>
      </c>
      <c r="R460" s="217">
        <f>Q460*H460</f>
        <v>0.00054000000000000001</v>
      </c>
      <c r="S460" s="217">
        <v>0</v>
      </c>
      <c r="T460" s="218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19" t="s">
        <v>143</v>
      </c>
      <c r="AT460" s="219" t="s">
        <v>138</v>
      </c>
      <c r="AU460" s="219" t="s">
        <v>88</v>
      </c>
      <c r="AY460" s="20" t="s">
        <v>136</v>
      </c>
      <c r="BE460" s="220">
        <f>IF(N460="základní",J460,0)</f>
        <v>0</v>
      </c>
      <c r="BF460" s="220">
        <f>IF(N460="snížená",J460,0)</f>
        <v>0</v>
      </c>
      <c r="BG460" s="220">
        <f>IF(N460="zákl. přenesená",J460,0)</f>
        <v>0</v>
      </c>
      <c r="BH460" s="220">
        <f>IF(N460="sníž. přenesená",J460,0)</f>
        <v>0</v>
      </c>
      <c r="BI460" s="220">
        <f>IF(N460="nulová",J460,0)</f>
        <v>0</v>
      </c>
      <c r="BJ460" s="20" t="s">
        <v>86</v>
      </c>
      <c r="BK460" s="220">
        <f>ROUND(I460*H460,2)</f>
        <v>0</v>
      </c>
      <c r="BL460" s="20" t="s">
        <v>143</v>
      </c>
      <c r="BM460" s="219" t="s">
        <v>922</v>
      </c>
    </row>
    <row r="461" s="2" customFormat="1" ht="16.5" customHeight="1">
      <c r="A461" s="42"/>
      <c r="B461" s="43"/>
      <c r="C461" s="208" t="s">
        <v>631</v>
      </c>
      <c r="D461" s="208" t="s">
        <v>138</v>
      </c>
      <c r="E461" s="209" t="s">
        <v>923</v>
      </c>
      <c r="F461" s="210" t="s">
        <v>924</v>
      </c>
      <c r="G461" s="211" t="s">
        <v>626</v>
      </c>
      <c r="H461" s="212">
        <v>3</v>
      </c>
      <c r="I461" s="213"/>
      <c r="J461" s="214">
        <f>ROUND(I461*H461,2)</f>
        <v>0</v>
      </c>
      <c r="K461" s="210" t="s">
        <v>32</v>
      </c>
      <c r="L461" s="48"/>
      <c r="M461" s="215" t="s">
        <v>32</v>
      </c>
      <c r="N461" s="216" t="s">
        <v>49</v>
      </c>
      <c r="O461" s="88"/>
      <c r="P461" s="217">
        <f>O461*H461</f>
        <v>0</v>
      </c>
      <c r="Q461" s="217">
        <v>0</v>
      </c>
      <c r="R461" s="217">
        <f>Q461*H461</f>
        <v>0</v>
      </c>
      <c r="S461" s="217">
        <v>0</v>
      </c>
      <c r="T461" s="218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19" t="s">
        <v>143</v>
      </c>
      <c r="AT461" s="219" t="s">
        <v>138</v>
      </c>
      <c r="AU461" s="219" t="s">
        <v>88</v>
      </c>
      <c r="AY461" s="20" t="s">
        <v>136</v>
      </c>
      <c r="BE461" s="220">
        <f>IF(N461="základní",J461,0)</f>
        <v>0</v>
      </c>
      <c r="BF461" s="220">
        <f>IF(N461="snížená",J461,0)</f>
        <v>0</v>
      </c>
      <c r="BG461" s="220">
        <f>IF(N461="zákl. přenesená",J461,0)</f>
        <v>0</v>
      </c>
      <c r="BH461" s="220">
        <f>IF(N461="sníž. přenesená",J461,0)</f>
        <v>0</v>
      </c>
      <c r="BI461" s="220">
        <f>IF(N461="nulová",J461,0)</f>
        <v>0</v>
      </c>
      <c r="BJ461" s="20" t="s">
        <v>86</v>
      </c>
      <c r="BK461" s="220">
        <f>ROUND(I461*H461,2)</f>
        <v>0</v>
      </c>
      <c r="BL461" s="20" t="s">
        <v>143</v>
      </c>
      <c r="BM461" s="219" t="s">
        <v>925</v>
      </c>
    </row>
    <row r="462" s="2" customFormat="1" ht="16.5" customHeight="1">
      <c r="A462" s="42"/>
      <c r="B462" s="43"/>
      <c r="C462" s="208" t="s">
        <v>638</v>
      </c>
      <c r="D462" s="208" t="s">
        <v>138</v>
      </c>
      <c r="E462" s="209" t="s">
        <v>926</v>
      </c>
      <c r="F462" s="210" t="s">
        <v>927</v>
      </c>
      <c r="G462" s="211" t="s">
        <v>626</v>
      </c>
      <c r="H462" s="212">
        <v>9</v>
      </c>
      <c r="I462" s="213"/>
      <c r="J462" s="214">
        <f>ROUND(I462*H462,2)</f>
        <v>0</v>
      </c>
      <c r="K462" s="210" t="s">
        <v>32</v>
      </c>
      <c r="L462" s="48"/>
      <c r="M462" s="215" t="s">
        <v>32</v>
      </c>
      <c r="N462" s="216" t="s">
        <v>49</v>
      </c>
      <c r="O462" s="88"/>
      <c r="P462" s="217">
        <f>O462*H462</f>
        <v>0</v>
      </c>
      <c r="Q462" s="217">
        <v>0</v>
      </c>
      <c r="R462" s="217">
        <f>Q462*H462</f>
        <v>0</v>
      </c>
      <c r="S462" s="217">
        <v>0</v>
      </c>
      <c r="T462" s="218">
        <f>S462*H462</f>
        <v>0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19" t="s">
        <v>143</v>
      </c>
      <c r="AT462" s="219" t="s">
        <v>138</v>
      </c>
      <c r="AU462" s="219" t="s">
        <v>88</v>
      </c>
      <c r="AY462" s="20" t="s">
        <v>136</v>
      </c>
      <c r="BE462" s="220">
        <f>IF(N462="základní",J462,0)</f>
        <v>0</v>
      </c>
      <c r="BF462" s="220">
        <f>IF(N462="snížená",J462,0)</f>
        <v>0</v>
      </c>
      <c r="BG462" s="220">
        <f>IF(N462="zákl. přenesená",J462,0)</f>
        <v>0</v>
      </c>
      <c r="BH462" s="220">
        <f>IF(N462="sníž. přenesená",J462,0)</f>
        <v>0</v>
      </c>
      <c r="BI462" s="220">
        <f>IF(N462="nulová",J462,0)</f>
        <v>0</v>
      </c>
      <c r="BJ462" s="20" t="s">
        <v>86</v>
      </c>
      <c r="BK462" s="220">
        <f>ROUND(I462*H462,2)</f>
        <v>0</v>
      </c>
      <c r="BL462" s="20" t="s">
        <v>143</v>
      </c>
      <c r="BM462" s="219" t="s">
        <v>928</v>
      </c>
    </row>
    <row r="463" s="2" customFormat="1" ht="16.5" customHeight="1">
      <c r="A463" s="42"/>
      <c r="B463" s="43"/>
      <c r="C463" s="208" t="s">
        <v>643</v>
      </c>
      <c r="D463" s="208" t="s">
        <v>138</v>
      </c>
      <c r="E463" s="209" t="s">
        <v>929</v>
      </c>
      <c r="F463" s="210" t="s">
        <v>930</v>
      </c>
      <c r="G463" s="211" t="s">
        <v>456</v>
      </c>
      <c r="H463" s="212">
        <v>70</v>
      </c>
      <c r="I463" s="213"/>
      <c r="J463" s="214">
        <f>ROUND(I463*H463,2)</f>
        <v>0</v>
      </c>
      <c r="K463" s="210" t="s">
        <v>32</v>
      </c>
      <c r="L463" s="48"/>
      <c r="M463" s="215" t="s">
        <v>32</v>
      </c>
      <c r="N463" s="216" t="s">
        <v>49</v>
      </c>
      <c r="O463" s="88"/>
      <c r="P463" s="217">
        <f>O463*H463</f>
        <v>0</v>
      </c>
      <c r="Q463" s="217">
        <v>0.00016000000000000001</v>
      </c>
      <c r="R463" s="217">
        <f>Q463*H463</f>
        <v>0.011200000000000002</v>
      </c>
      <c r="S463" s="217">
        <v>0</v>
      </c>
      <c r="T463" s="218">
        <f>S463*H463</f>
        <v>0</v>
      </c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R463" s="219" t="s">
        <v>143</v>
      </c>
      <c r="AT463" s="219" t="s">
        <v>138</v>
      </c>
      <c r="AU463" s="219" t="s">
        <v>88</v>
      </c>
      <c r="AY463" s="20" t="s">
        <v>136</v>
      </c>
      <c r="BE463" s="220">
        <f>IF(N463="základní",J463,0)</f>
        <v>0</v>
      </c>
      <c r="BF463" s="220">
        <f>IF(N463="snížená",J463,0)</f>
        <v>0</v>
      </c>
      <c r="BG463" s="220">
        <f>IF(N463="zákl. přenesená",J463,0)</f>
        <v>0</v>
      </c>
      <c r="BH463" s="220">
        <f>IF(N463="sníž. přenesená",J463,0)</f>
        <v>0</v>
      </c>
      <c r="BI463" s="220">
        <f>IF(N463="nulová",J463,0)</f>
        <v>0</v>
      </c>
      <c r="BJ463" s="20" t="s">
        <v>86</v>
      </c>
      <c r="BK463" s="220">
        <f>ROUND(I463*H463,2)</f>
        <v>0</v>
      </c>
      <c r="BL463" s="20" t="s">
        <v>143</v>
      </c>
      <c r="BM463" s="219" t="s">
        <v>931</v>
      </c>
    </row>
    <row r="464" s="2" customFormat="1" ht="16.5" customHeight="1">
      <c r="A464" s="42"/>
      <c r="B464" s="43"/>
      <c r="C464" s="208" t="s">
        <v>648</v>
      </c>
      <c r="D464" s="208" t="s">
        <v>138</v>
      </c>
      <c r="E464" s="209" t="s">
        <v>932</v>
      </c>
      <c r="F464" s="210" t="s">
        <v>933</v>
      </c>
      <c r="G464" s="211" t="s">
        <v>456</v>
      </c>
      <c r="H464" s="212">
        <v>150</v>
      </c>
      <c r="I464" s="213"/>
      <c r="J464" s="214">
        <f>ROUND(I464*H464,2)</f>
        <v>0</v>
      </c>
      <c r="K464" s="210" t="s">
        <v>32</v>
      </c>
      <c r="L464" s="48"/>
      <c r="M464" s="215" t="s">
        <v>32</v>
      </c>
      <c r="N464" s="216" t="s">
        <v>49</v>
      </c>
      <c r="O464" s="88"/>
      <c r="P464" s="217">
        <f>O464*H464</f>
        <v>0</v>
      </c>
      <c r="Q464" s="217">
        <v>0.00023000000000000001</v>
      </c>
      <c r="R464" s="217">
        <f>Q464*H464</f>
        <v>0.034500000000000003</v>
      </c>
      <c r="S464" s="217">
        <v>0</v>
      </c>
      <c r="T464" s="218">
        <f>S464*H464</f>
        <v>0</v>
      </c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R464" s="219" t="s">
        <v>143</v>
      </c>
      <c r="AT464" s="219" t="s">
        <v>138</v>
      </c>
      <c r="AU464" s="219" t="s">
        <v>88</v>
      </c>
      <c r="AY464" s="20" t="s">
        <v>136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86</v>
      </c>
      <c r="BK464" s="220">
        <f>ROUND(I464*H464,2)</f>
        <v>0</v>
      </c>
      <c r="BL464" s="20" t="s">
        <v>143</v>
      </c>
      <c r="BM464" s="219" t="s">
        <v>934</v>
      </c>
    </row>
    <row r="465" s="2" customFormat="1" ht="24.15" customHeight="1">
      <c r="A465" s="42"/>
      <c r="B465" s="43"/>
      <c r="C465" s="208" t="s">
        <v>655</v>
      </c>
      <c r="D465" s="208" t="s">
        <v>138</v>
      </c>
      <c r="E465" s="209" t="s">
        <v>935</v>
      </c>
      <c r="F465" s="210" t="s">
        <v>936</v>
      </c>
      <c r="G465" s="211" t="s">
        <v>626</v>
      </c>
      <c r="H465" s="212">
        <v>1</v>
      </c>
      <c r="I465" s="213"/>
      <c r="J465" s="214">
        <f>ROUND(I465*H465,2)</f>
        <v>0</v>
      </c>
      <c r="K465" s="210" t="s">
        <v>32</v>
      </c>
      <c r="L465" s="48"/>
      <c r="M465" s="215" t="s">
        <v>32</v>
      </c>
      <c r="N465" s="216" t="s">
        <v>49</v>
      </c>
      <c r="O465" s="88"/>
      <c r="P465" s="217">
        <f>O465*H465</f>
        <v>0</v>
      </c>
      <c r="Q465" s="217">
        <v>0.00011</v>
      </c>
      <c r="R465" s="217">
        <f>Q465*H465</f>
        <v>0.00011</v>
      </c>
      <c r="S465" s="217">
        <v>0</v>
      </c>
      <c r="T465" s="218">
        <f>S465*H465</f>
        <v>0</v>
      </c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R465" s="219" t="s">
        <v>143</v>
      </c>
      <c r="AT465" s="219" t="s">
        <v>138</v>
      </c>
      <c r="AU465" s="219" t="s">
        <v>88</v>
      </c>
      <c r="AY465" s="20" t="s">
        <v>136</v>
      </c>
      <c r="BE465" s="220">
        <f>IF(N465="základní",J465,0)</f>
        <v>0</v>
      </c>
      <c r="BF465" s="220">
        <f>IF(N465="snížená",J465,0)</f>
        <v>0</v>
      </c>
      <c r="BG465" s="220">
        <f>IF(N465="zákl. přenesená",J465,0)</f>
        <v>0</v>
      </c>
      <c r="BH465" s="220">
        <f>IF(N465="sníž. přenesená",J465,0)</f>
        <v>0</v>
      </c>
      <c r="BI465" s="220">
        <f>IF(N465="nulová",J465,0)</f>
        <v>0</v>
      </c>
      <c r="BJ465" s="20" t="s">
        <v>86</v>
      </c>
      <c r="BK465" s="220">
        <f>ROUND(I465*H465,2)</f>
        <v>0</v>
      </c>
      <c r="BL465" s="20" t="s">
        <v>143</v>
      </c>
      <c r="BM465" s="219" t="s">
        <v>937</v>
      </c>
    </row>
    <row r="466" s="2" customFormat="1" ht="24.15" customHeight="1">
      <c r="A466" s="42"/>
      <c r="B466" s="43"/>
      <c r="C466" s="208" t="s">
        <v>687</v>
      </c>
      <c r="D466" s="208" t="s">
        <v>138</v>
      </c>
      <c r="E466" s="209" t="s">
        <v>938</v>
      </c>
      <c r="F466" s="210" t="s">
        <v>939</v>
      </c>
      <c r="G466" s="211" t="s">
        <v>626</v>
      </c>
      <c r="H466" s="212">
        <v>25</v>
      </c>
      <c r="I466" s="213"/>
      <c r="J466" s="214">
        <f>ROUND(I466*H466,2)</f>
        <v>0</v>
      </c>
      <c r="K466" s="210" t="s">
        <v>32</v>
      </c>
      <c r="L466" s="48"/>
      <c r="M466" s="215" t="s">
        <v>32</v>
      </c>
      <c r="N466" s="216" t="s">
        <v>49</v>
      </c>
      <c r="O466" s="88"/>
      <c r="P466" s="217">
        <f>O466*H466</f>
        <v>0</v>
      </c>
      <c r="Q466" s="217">
        <v>9.0000000000000006E-05</v>
      </c>
      <c r="R466" s="217">
        <f>Q466*H466</f>
        <v>0.0022500000000000003</v>
      </c>
      <c r="S466" s="217">
        <v>0</v>
      </c>
      <c r="T466" s="218">
        <f>S466*H466</f>
        <v>0</v>
      </c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R466" s="219" t="s">
        <v>143</v>
      </c>
      <c r="AT466" s="219" t="s">
        <v>138</v>
      </c>
      <c r="AU466" s="219" t="s">
        <v>88</v>
      </c>
      <c r="AY466" s="20" t="s">
        <v>136</v>
      </c>
      <c r="BE466" s="220">
        <f>IF(N466="základní",J466,0)</f>
        <v>0</v>
      </c>
      <c r="BF466" s="220">
        <f>IF(N466="snížená",J466,0)</f>
        <v>0</v>
      </c>
      <c r="BG466" s="220">
        <f>IF(N466="zákl. přenesená",J466,0)</f>
        <v>0</v>
      </c>
      <c r="BH466" s="220">
        <f>IF(N466="sníž. přenesená",J466,0)</f>
        <v>0</v>
      </c>
      <c r="BI466" s="220">
        <f>IF(N466="nulová",J466,0)</f>
        <v>0</v>
      </c>
      <c r="BJ466" s="20" t="s">
        <v>86</v>
      </c>
      <c r="BK466" s="220">
        <f>ROUND(I466*H466,2)</f>
        <v>0</v>
      </c>
      <c r="BL466" s="20" t="s">
        <v>143</v>
      </c>
      <c r="BM466" s="219" t="s">
        <v>940</v>
      </c>
    </row>
    <row r="467" s="2" customFormat="1" ht="16.5" customHeight="1">
      <c r="A467" s="42"/>
      <c r="B467" s="43"/>
      <c r="C467" s="208" t="s">
        <v>693</v>
      </c>
      <c r="D467" s="208" t="s">
        <v>138</v>
      </c>
      <c r="E467" s="209" t="s">
        <v>941</v>
      </c>
      <c r="F467" s="210" t="s">
        <v>942</v>
      </c>
      <c r="G467" s="211" t="s">
        <v>264</v>
      </c>
      <c r="H467" s="212">
        <v>4</v>
      </c>
      <c r="I467" s="213"/>
      <c r="J467" s="214">
        <f>ROUND(I467*H467,2)</f>
        <v>0</v>
      </c>
      <c r="K467" s="210" t="s">
        <v>32</v>
      </c>
      <c r="L467" s="48"/>
      <c r="M467" s="215" t="s">
        <v>32</v>
      </c>
      <c r="N467" s="216" t="s">
        <v>49</v>
      </c>
      <c r="O467" s="88"/>
      <c r="P467" s="217">
        <f>O467*H467</f>
        <v>0</v>
      </c>
      <c r="Q467" s="217">
        <v>0</v>
      </c>
      <c r="R467" s="217">
        <f>Q467*H467</f>
        <v>0</v>
      </c>
      <c r="S467" s="217">
        <v>0</v>
      </c>
      <c r="T467" s="218">
        <f>S467*H467</f>
        <v>0</v>
      </c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R467" s="219" t="s">
        <v>143</v>
      </c>
      <c r="AT467" s="219" t="s">
        <v>138</v>
      </c>
      <c r="AU467" s="219" t="s">
        <v>88</v>
      </c>
      <c r="AY467" s="20" t="s">
        <v>136</v>
      </c>
      <c r="BE467" s="220">
        <f>IF(N467="základní",J467,0)</f>
        <v>0</v>
      </c>
      <c r="BF467" s="220">
        <f>IF(N467="snížená",J467,0)</f>
        <v>0</v>
      </c>
      <c r="BG467" s="220">
        <f>IF(N467="zákl. přenesená",J467,0)</f>
        <v>0</v>
      </c>
      <c r="BH467" s="220">
        <f>IF(N467="sníž. přenesená",J467,0)</f>
        <v>0</v>
      </c>
      <c r="BI467" s="220">
        <f>IF(N467="nulová",J467,0)</f>
        <v>0</v>
      </c>
      <c r="BJ467" s="20" t="s">
        <v>86</v>
      </c>
      <c r="BK467" s="220">
        <f>ROUND(I467*H467,2)</f>
        <v>0</v>
      </c>
      <c r="BL467" s="20" t="s">
        <v>143</v>
      </c>
      <c r="BM467" s="219" t="s">
        <v>943</v>
      </c>
    </row>
    <row r="468" s="2" customFormat="1" ht="16.5" customHeight="1">
      <c r="A468" s="42"/>
      <c r="B468" s="43"/>
      <c r="C468" s="208" t="s">
        <v>698</v>
      </c>
      <c r="D468" s="208" t="s">
        <v>138</v>
      </c>
      <c r="E468" s="209" t="s">
        <v>944</v>
      </c>
      <c r="F468" s="210" t="s">
        <v>945</v>
      </c>
      <c r="G468" s="211" t="s">
        <v>626</v>
      </c>
      <c r="H468" s="212">
        <v>4</v>
      </c>
      <c r="I468" s="213"/>
      <c r="J468" s="214">
        <f>ROUND(I468*H468,2)</f>
        <v>0</v>
      </c>
      <c r="K468" s="210" t="s">
        <v>32</v>
      </c>
      <c r="L468" s="48"/>
      <c r="M468" s="215" t="s">
        <v>32</v>
      </c>
      <c r="N468" s="216" t="s">
        <v>49</v>
      </c>
      <c r="O468" s="88"/>
      <c r="P468" s="217">
        <f>O468*H468</f>
        <v>0</v>
      </c>
      <c r="Q468" s="217">
        <v>0</v>
      </c>
      <c r="R468" s="217">
        <f>Q468*H468</f>
        <v>0</v>
      </c>
      <c r="S468" s="217">
        <v>0</v>
      </c>
      <c r="T468" s="218">
        <f>S468*H468</f>
        <v>0</v>
      </c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R468" s="219" t="s">
        <v>143</v>
      </c>
      <c r="AT468" s="219" t="s">
        <v>138</v>
      </c>
      <c r="AU468" s="219" t="s">
        <v>88</v>
      </c>
      <c r="AY468" s="20" t="s">
        <v>136</v>
      </c>
      <c r="BE468" s="220">
        <f>IF(N468="základní",J468,0)</f>
        <v>0</v>
      </c>
      <c r="BF468" s="220">
        <f>IF(N468="snížená",J468,0)</f>
        <v>0</v>
      </c>
      <c r="BG468" s="220">
        <f>IF(N468="zákl. přenesená",J468,0)</f>
        <v>0</v>
      </c>
      <c r="BH468" s="220">
        <f>IF(N468="sníž. přenesená",J468,0)</f>
        <v>0</v>
      </c>
      <c r="BI468" s="220">
        <f>IF(N468="nulová",J468,0)</f>
        <v>0</v>
      </c>
      <c r="BJ468" s="20" t="s">
        <v>86</v>
      </c>
      <c r="BK468" s="220">
        <f>ROUND(I468*H468,2)</f>
        <v>0</v>
      </c>
      <c r="BL468" s="20" t="s">
        <v>143</v>
      </c>
      <c r="BM468" s="219" t="s">
        <v>946</v>
      </c>
    </row>
    <row r="469" s="2" customFormat="1" ht="16.5" customHeight="1">
      <c r="A469" s="42"/>
      <c r="B469" s="43"/>
      <c r="C469" s="208" t="s">
        <v>704</v>
      </c>
      <c r="D469" s="208" t="s">
        <v>138</v>
      </c>
      <c r="E469" s="209" t="s">
        <v>947</v>
      </c>
      <c r="F469" s="210" t="s">
        <v>948</v>
      </c>
      <c r="G469" s="211" t="s">
        <v>626</v>
      </c>
      <c r="H469" s="212">
        <v>40</v>
      </c>
      <c r="I469" s="213"/>
      <c r="J469" s="214">
        <f>ROUND(I469*H469,2)</f>
        <v>0</v>
      </c>
      <c r="K469" s="210" t="s">
        <v>32</v>
      </c>
      <c r="L469" s="48"/>
      <c r="M469" s="215" t="s">
        <v>32</v>
      </c>
      <c r="N469" s="216" t="s">
        <v>49</v>
      </c>
      <c r="O469" s="88"/>
      <c r="P469" s="217">
        <f>O469*H469</f>
        <v>0</v>
      </c>
      <c r="Q469" s="217">
        <v>0.00012999999999999999</v>
      </c>
      <c r="R469" s="217">
        <f>Q469*H469</f>
        <v>0.0051999999999999998</v>
      </c>
      <c r="S469" s="217">
        <v>0</v>
      </c>
      <c r="T469" s="218">
        <f>S469*H469</f>
        <v>0</v>
      </c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R469" s="219" t="s">
        <v>143</v>
      </c>
      <c r="AT469" s="219" t="s">
        <v>138</v>
      </c>
      <c r="AU469" s="219" t="s">
        <v>88</v>
      </c>
      <c r="AY469" s="20" t="s">
        <v>136</v>
      </c>
      <c r="BE469" s="220">
        <f>IF(N469="základní",J469,0)</f>
        <v>0</v>
      </c>
      <c r="BF469" s="220">
        <f>IF(N469="snížená",J469,0)</f>
        <v>0</v>
      </c>
      <c r="BG469" s="220">
        <f>IF(N469="zákl. přenesená",J469,0)</f>
        <v>0</v>
      </c>
      <c r="BH469" s="220">
        <f>IF(N469="sníž. přenesená",J469,0)</f>
        <v>0</v>
      </c>
      <c r="BI469" s="220">
        <f>IF(N469="nulová",J469,0)</f>
        <v>0</v>
      </c>
      <c r="BJ469" s="20" t="s">
        <v>86</v>
      </c>
      <c r="BK469" s="220">
        <f>ROUND(I469*H469,2)</f>
        <v>0</v>
      </c>
      <c r="BL469" s="20" t="s">
        <v>143</v>
      </c>
      <c r="BM469" s="219" t="s">
        <v>949</v>
      </c>
    </row>
    <row r="470" s="2" customFormat="1">
      <c r="A470" s="42"/>
      <c r="B470" s="43"/>
      <c r="C470" s="44"/>
      <c r="D470" s="228" t="s">
        <v>908</v>
      </c>
      <c r="E470" s="44"/>
      <c r="F470" s="283" t="s">
        <v>950</v>
      </c>
      <c r="G470" s="44"/>
      <c r="H470" s="44"/>
      <c r="I470" s="223"/>
      <c r="J470" s="44"/>
      <c r="K470" s="44"/>
      <c r="L470" s="48"/>
      <c r="M470" s="224"/>
      <c r="N470" s="225"/>
      <c r="O470" s="88"/>
      <c r="P470" s="88"/>
      <c r="Q470" s="88"/>
      <c r="R470" s="88"/>
      <c r="S470" s="88"/>
      <c r="T470" s="89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T470" s="20" t="s">
        <v>908</v>
      </c>
      <c r="AU470" s="20" t="s">
        <v>88</v>
      </c>
    </row>
    <row r="471" s="2" customFormat="1" ht="24.15" customHeight="1">
      <c r="A471" s="42"/>
      <c r="B471" s="43"/>
      <c r="C471" s="208" t="s">
        <v>951</v>
      </c>
      <c r="D471" s="208" t="s">
        <v>138</v>
      </c>
      <c r="E471" s="209" t="s">
        <v>952</v>
      </c>
      <c r="F471" s="210" t="s">
        <v>953</v>
      </c>
      <c r="G471" s="211" t="s">
        <v>626</v>
      </c>
      <c r="H471" s="212">
        <v>50</v>
      </c>
      <c r="I471" s="213"/>
      <c r="J471" s="214">
        <f>ROUND(I471*H471,2)</f>
        <v>0</v>
      </c>
      <c r="K471" s="210" t="s">
        <v>32</v>
      </c>
      <c r="L471" s="48"/>
      <c r="M471" s="215" t="s">
        <v>32</v>
      </c>
      <c r="N471" s="216" t="s">
        <v>49</v>
      </c>
      <c r="O471" s="88"/>
      <c r="P471" s="217">
        <f>O471*H471</f>
        <v>0</v>
      </c>
      <c r="Q471" s="217">
        <v>0</v>
      </c>
      <c r="R471" s="217">
        <f>Q471*H471</f>
        <v>0</v>
      </c>
      <c r="S471" s="217">
        <v>0</v>
      </c>
      <c r="T471" s="218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19" t="s">
        <v>143</v>
      </c>
      <c r="AT471" s="219" t="s">
        <v>138</v>
      </c>
      <c r="AU471" s="219" t="s">
        <v>88</v>
      </c>
      <c r="AY471" s="20" t="s">
        <v>136</v>
      </c>
      <c r="BE471" s="220">
        <f>IF(N471="základní",J471,0)</f>
        <v>0</v>
      </c>
      <c r="BF471" s="220">
        <f>IF(N471="snížená",J471,0)</f>
        <v>0</v>
      </c>
      <c r="BG471" s="220">
        <f>IF(N471="zákl. přenesená",J471,0)</f>
        <v>0</v>
      </c>
      <c r="BH471" s="220">
        <f>IF(N471="sníž. přenesená",J471,0)</f>
        <v>0</v>
      </c>
      <c r="BI471" s="220">
        <f>IF(N471="nulová",J471,0)</f>
        <v>0</v>
      </c>
      <c r="BJ471" s="20" t="s">
        <v>86</v>
      </c>
      <c r="BK471" s="220">
        <f>ROUND(I471*H471,2)</f>
        <v>0</v>
      </c>
      <c r="BL471" s="20" t="s">
        <v>143</v>
      </c>
      <c r="BM471" s="219" t="s">
        <v>954</v>
      </c>
    </row>
    <row r="472" s="2" customFormat="1" ht="24.15" customHeight="1">
      <c r="A472" s="42"/>
      <c r="B472" s="43"/>
      <c r="C472" s="208" t="s">
        <v>955</v>
      </c>
      <c r="D472" s="208" t="s">
        <v>138</v>
      </c>
      <c r="E472" s="209" t="s">
        <v>956</v>
      </c>
      <c r="F472" s="210" t="s">
        <v>957</v>
      </c>
      <c r="G472" s="211" t="s">
        <v>626</v>
      </c>
      <c r="H472" s="212">
        <v>50</v>
      </c>
      <c r="I472" s="213"/>
      <c r="J472" s="214">
        <f>ROUND(I472*H472,2)</f>
        <v>0</v>
      </c>
      <c r="K472" s="210" t="s">
        <v>32</v>
      </c>
      <c r="L472" s="48"/>
      <c r="M472" s="215" t="s">
        <v>32</v>
      </c>
      <c r="N472" s="216" t="s">
        <v>49</v>
      </c>
      <c r="O472" s="88"/>
      <c r="P472" s="217">
        <f>O472*H472</f>
        <v>0</v>
      </c>
      <c r="Q472" s="217">
        <v>0</v>
      </c>
      <c r="R472" s="217">
        <f>Q472*H472</f>
        <v>0</v>
      </c>
      <c r="S472" s="217">
        <v>0</v>
      </c>
      <c r="T472" s="218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19" t="s">
        <v>143</v>
      </c>
      <c r="AT472" s="219" t="s">
        <v>138</v>
      </c>
      <c r="AU472" s="219" t="s">
        <v>88</v>
      </c>
      <c r="AY472" s="20" t="s">
        <v>136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0" t="s">
        <v>86</v>
      </c>
      <c r="BK472" s="220">
        <f>ROUND(I472*H472,2)</f>
        <v>0</v>
      </c>
      <c r="BL472" s="20" t="s">
        <v>143</v>
      </c>
      <c r="BM472" s="219" t="s">
        <v>958</v>
      </c>
    </row>
    <row r="473" s="2" customFormat="1" ht="24.15" customHeight="1">
      <c r="A473" s="42"/>
      <c r="B473" s="43"/>
      <c r="C473" s="208" t="s">
        <v>959</v>
      </c>
      <c r="D473" s="208" t="s">
        <v>138</v>
      </c>
      <c r="E473" s="209" t="s">
        <v>960</v>
      </c>
      <c r="F473" s="210" t="s">
        <v>961</v>
      </c>
      <c r="G473" s="211" t="s">
        <v>626</v>
      </c>
      <c r="H473" s="212">
        <v>20</v>
      </c>
      <c r="I473" s="213"/>
      <c r="J473" s="214">
        <f>ROUND(I473*H473,2)</f>
        <v>0</v>
      </c>
      <c r="K473" s="210" t="s">
        <v>32</v>
      </c>
      <c r="L473" s="48"/>
      <c r="M473" s="215" t="s">
        <v>32</v>
      </c>
      <c r="N473" s="216" t="s">
        <v>49</v>
      </c>
      <c r="O473" s="88"/>
      <c r="P473" s="217">
        <f>O473*H473</f>
        <v>0</v>
      </c>
      <c r="Q473" s="217">
        <v>0</v>
      </c>
      <c r="R473" s="217">
        <f>Q473*H473</f>
        <v>0</v>
      </c>
      <c r="S473" s="217">
        <v>0</v>
      </c>
      <c r="T473" s="218">
        <f>S473*H473</f>
        <v>0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19" t="s">
        <v>143</v>
      </c>
      <c r="AT473" s="219" t="s">
        <v>138</v>
      </c>
      <c r="AU473" s="219" t="s">
        <v>88</v>
      </c>
      <c r="AY473" s="20" t="s">
        <v>136</v>
      </c>
      <c r="BE473" s="220">
        <f>IF(N473="základní",J473,0)</f>
        <v>0</v>
      </c>
      <c r="BF473" s="220">
        <f>IF(N473="snížená",J473,0)</f>
        <v>0</v>
      </c>
      <c r="BG473" s="220">
        <f>IF(N473="zákl. přenesená",J473,0)</f>
        <v>0</v>
      </c>
      <c r="BH473" s="220">
        <f>IF(N473="sníž. přenesená",J473,0)</f>
        <v>0</v>
      </c>
      <c r="BI473" s="220">
        <f>IF(N473="nulová",J473,0)</f>
        <v>0</v>
      </c>
      <c r="BJ473" s="20" t="s">
        <v>86</v>
      </c>
      <c r="BK473" s="220">
        <f>ROUND(I473*H473,2)</f>
        <v>0</v>
      </c>
      <c r="BL473" s="20" t="s">
        <v>143</v>
      </c>
      <c r="BM473" s="219" t="s">
        <v>962</v>
      </c>
    </row>
    <row r="474" s="2" customFormat="1" ht="24.15" customHeight="1">
      <c r="A474" s="42"/>
      <c r="B474" s="43"/>
      <c r="C474" s="208" t="s">
        <v>963</v>
      </c>
      <c r="D474" s="208" t="s">
        <v>138</v>
      </c>
      <c r="E474" s="209" t="s">
        <v>964</v>
      </c>
      <c r="F474" s="210" t="s">
        <v>965</v>
      </c>
      <c r="G474" s="211" t="s">
        <v>626</v>
      </c>
      <c r="H474" s="212">
        <v>20</v>
      </c>
      <c r="I474" s="213"/>
      <c r="J474" s="214">
        <f>ROUND(I474*H474,2)</f>
        <v>0</v>
      </c>
      <c r="K474" s="210" t="s">
        <v>32</v>
      </c>
      <c r="L474" s="48"/>
      <c r="M474" s="215" t="s">
        <v>32</v>
      </c>
      <c r="N474" s="216" t="s">
        <v>49</v>
      </c>
      <c r="O474" s="88"/>
      <c r="P474" s="217">
        <f>O474*H474</f>
        <v>0</v>
      </c>
      <c r="Q474" s="217">
        <v>0</v>
      </c>
      <c r="R474" s="217">
        <f>Q474*H474</f>
        <v>0</v>
      </c>
      <c r="S474" s="217">
        <v>0</v>
      </c>
      <c r="T474" s="218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19" t="s">
        <v>143</v>
      </c>
      <c r="AT474" s="219" t="s">
        <v>138</v>
      </c>
      <c r="AU474" s="219" t="s">
        <v>88</v>
      </c>
      <c r="AY474" s="20" t="s">
        <v>136</v>
      </c>
      <c r="BE474" s="220">
        <f>IF(N474="základní",J474,0)</f>
        <v>0</v>
      </c>
      <c r="BF474" s="220">
        <f>IF(N474="snížená",J474,0)</f>
        <v>0</v>
      </c>
      <c r="BG474" s="220">
        <f>IF(N474="zákl. přenesená",J474,0)</f>
        <v>0</v>
      </c>
      <c r="BH474" s="220">
        <f>IF(N474="sníž. přenesená",J474,0)</f>
        <v>0</v>
      </c>
      <c r="BI474" s="220">
        <f>IF(N474="nulová",J474,0)</f>
        <v>0</v>
      </c>
      <c r="BJ474" s="20" t="s">
        <v>86</v>
      </c>
      <c r="BK474" s="220">
        <f>ROUND(I474*H474,2)</f>
        <v>0</v>
      </c>
      <c r="BL474" s="20" t="s">
        <v>143</v>
      </c>
      <c r="BM474" s="219" t="s">
        <v>966</v>
      </c>
    </row>
    <row r="475" s="2" customFormat="1" ht="24.15" customHeight="1">
      <c r="A475" s="42"/>
      <c r="B475" s="43"/>
      <c r="C475" s="208" t="s">
        <v>967</v>
      </c>
      <c r="D475" s="208" t="s">
        <v>138</v>
      </c>
      <c r="E475" s="209" t="s">
        <v>968</v>
      </c>
      <c r="F475" s="210" t="s">
        <v>969</v>
      </c>
      <c r="G475" s="211" t="s">
        <v>456</v>
      </c>
      <c r="H475" s="212">
        <v>50</v>
      </c>
      <c r="I475" s="213"/>
      <c r="J475" s="214">
        <f>ROUND(I475*H475,2)</f>
        <v>0</v>
      </c>
      <c r="K475" s="210" t="s">
        <v>32</v>
      </c>
      <c r="L475" s="48"/>
      <c r="M475" s="215" t="s">
        <v>32</v>
      </c>
      <c r="N475" s="216" t="s">
        <v>49</v>
      </c>
      <c r="O475" s="88"/>
      <c r="P475" s="217">
        <f>O475*H475</f>
        <v>0</v>
      </c>
      <c r="Q475" s="217">
        <v>6.9999999999999994E-05</v>
      </c>
      <c r="R475" s="217">
        <f>Q475*H475</f>
        <v>0.0034999999999999996</v>
      </c>
      <c r="S475" s="217">
        <v>0</v>
      </c>
      <c r="T475" s="218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19" t="s">
        <v>143</v>
      </c>
      <c r="AT475" s="219" t="s">
        <v>138</v>
      </c>
      <c r="AU475" s="219" t="s">
        <v>88</v>
      </c>
      <c r="AY475" s="20" t="s">
        <v>136</v>
      </c>
      <c r="BE475" s="220">
        <f>IF(N475="základní",J475,0)</f>
        <v>0</v>
      </c>
      <c r="BF475" s="220">
        <f>IF(N475="snížená",J475,0)</f>
        <v>0</v>
      </c>
      <c r="BG475" s="220">
        <f>IF(N475="zákl. přenesená",J475,0)</f>
        <v>0</v>
      </c>
      <c r="BH475" s="220">
        <f>IF(N475="sníž. přenesená",J475,0)</f>
        <v>0</v>
      </c>
      <c r="BI475" s="220">
        <f>IF(N475="nulová",J475,0)</f>
        <v>0</v>
      </c>
      <c r="BJ475" s="20" t="s">
        <v>86</v>
      </c>
      <c r="BK475" s="220">
        <f>ROUND(I475*H475,2)</f>
        <v>0</v>
      </c>
      <c r="BL475" s="20" t="s">
        <v>143</v>
      </c>
      <c r="BM475" s="219" t="s">
        <v>970</v>
      </c>
    </row>
    <row r="476" s="2" customFormat="1" ht="16.5" customHeight="1">
      <c r="A476" s="42"/>
      <c r="B476" s="43"/>
      <c r="C476" s="208" t="s">
        <v>971</v>
      </c>
      <c r="D476" s="208" t="s">
        <v>138</v>
      </c>
      <c r="E476" s="209" t="s">
        <v>972</v>
      </c>
      <c r="F476" s="210" t="s">
        <v>973</v>
      </c>
      <c r="G476" s="211" t="s">
        <v>264</v>
      </c>
      <c r="H476" s="212">
        <v>6</v>
      </c>
      <c r="I476" s="213"/>
      <c r="J476" s="214">
        <f>ROUND(I476*H476,2)</f>
        <v>0</v>
      </c>
      <c r="K476" s="210" t="s">
        <v>32</v>
      </c>
      <c r="L476" s="48"/>
      <c r="M476" s="215" t="s">
        <v>32</v>
      </c>
      <c r="N476" s="216" t="s">
        <v>49</v>
      </c>
      <c r="O476" s="88"/>
      <c r="P476" s="217">
        <f>O476*H476</f>
        <v>0</v>
      </c>
      <c r="Q476" s="217">
        <v>0</v>
      </c>
      <c r="R476" s="217">
        <f>Q476*H476</f>
        <v>0</v>
      </c>
      <c r="S476" s="217">
        <v>0</v>
      </c>
      <c r="T476" s="218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19" t="s">
        <v>143</v>
      </c>
      <c r="AT476" s="219" t="s">
        <v>138</v>
      </c>
      <c r="AU476" s="219" t="s">
        <v>88</v>
      </c>
      <c r="AY476" s="20" t="s">
        <v>136</v>
      </c>
      <c r="BE476" s="220">
        <f>IF(N476="základní",J476,0)</f>
        <v>0</v>
      </c>
      <c r="BF476" s="220">
        <f>IF(N476="snížená",J476,0)</f>
        <v>0</v>
      </c>
      <c r="BG476" s="220">
        <f>IF(N476="zákl. přenesená",J476,0)</f>
        <v>0</v>
      </c>
      <c r="BH476" s="220">
        <f>IF(N476="sníž. přenesená",J476,0)</f>
        <v>0</v>
      </c>
      <c r="BI476" s="220">
        <f>IF(N476="nulová",J476,0)</f>
        <v>0</v>
      </c>
      <c r="BJ476" s="20" t="s">
        <v>86</v>
      </c>
      <c r="BK476" s="220">
        <f>ROUND(I476*H476,2)</f>
        <v>0</v>
      </c>
      <c r="BL476" s="20" t="s">
        <v>143</v>
      </c>
      <c r="BM476" s="219" t="s">
        <v>974</v>
      </c>
    </row>
    <row r="477" s="2" customFormat="1" ht="16.5" customHeight="1">
      <c r="A477" s="42"/>
      <c r="B477" s="43"/>
      <c r="C477" s="208" t="s">
        <v>975</v>
      </c>
      <c r="D477" s="208" t="s">
        <v>138</v>
      </c>
      <c r="E477" s="209" t="s">
        <v>976</v>
      </c>
      <c r="F477" s="210" t="s">
        <v>977</v>
      </c>
      <c r="G477" s="211" t="s">
        <v>626</v>
      </c>
      <c r="H477" s="212">
        <v>6</v>
      </c>
      <c r="I477" s="213"/>
      <c r="J477" s="214">
        <f>ROUND(I477*H477,2)</f>
        <v>0</v>
      </c>
      <c r="K477" s="210" t="s">
        <v>32</v>
      </c>
      <c r="L477" s="48"/>
      <c r="M477" s="215" t="s">
        <v>32</v>
      </c>
      <c r="N477" s="216" t="s">
        <v>49</v>
      </c>
      <c r="O477" s="88"/>
      <c r="P477" s="217">
        <f>O477*H477</f>
        <v>0</v>
      </c>
      <c r="Q477" s="217">
        <v>0</v>
      </c>
      <c r="R477" s="217">
        <f>Q477*H477</f>
        <v>0</v>
      </c>
      <c r="S477" s="217">
        <v>0</v>
      </c>
      <c r="T477" s="218">
        <f>S477*H477</f>
        <v>0</v>
      </c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R477" s="219" t="s">
        <v>143</v>
      </c>
      <c r="AT477" s="219" t="s">
        <v>138</v>
      </c>
      <c r="AU477" s="219" t="s">
        <v>88</v>
      </c>
      <c r="AY477" s="20" t="s">
        <v>136</v>
      </c>
      <c r="BE477" s="220">
        <f>IF(N477="základní",J477,0)</f>
        <v>0</v>
      </c>
      <c r="BF477" s="220">
        <f>IF(N477="snížená",J477,0)</f>
        <v>0</v>
      </c>
      <c r="BG477" s="220">
        <f>IF(N477="zákl. přenesená",J477,0)</f>
        <v>0</v>
      </c>
      <c r="BH477" s="220">
        <f>IF(N477="sníž. přenesená",J477,0)</f>
        <v>0</v>
      </c>
      <c r="BI477" s="220">
        <f>IF(N477="nulová",J477,0)</f>
        <v>0</v>
      </c>
      <c r="BJ477" s="20" t="s">
        <v>86</v>
      </c>
      <c r="BK477" s="220">
        <f>ROUND(I477*H477,2)</f>
        <v>0</v>
      </c>
      <c r="BL477" s="20" t="s">
        <v>143</v>
      </c>
      <c r="BM477" s="219" t="s">
        <v>978</v>
      </c>
    </row>
    <row r="478" s="2" customFormat="1" ht="16.5" customHeight="1">
      <c r="A478" s="42"/>
      <c r="B478" s="43"/>
      <c r="C478" s="208" t="s">
        <v>979</v>
      </c>
      <c r="D478" s="208" t="s">
        <v>138</v>
      </c>
      <c r="E478" s="209" t="s">
        <v>980</v>
      </c>
      <c r="F478" s="210" t="s">
        <v>981</v>
      </c>
      <c r="G478" s="211" t="s">
        <v>982</v>
      </c>
      <c r="H478" s="212">
        <v>6</v>
      </c>
      <c r="I478" s="213"/>
      <c r="J478" s="214">
        <f>ROUND(I478*H478,2)</f>
        <v>0</v>
      </c>
      <c r="K478" s="210" t="s">
        <v>32</v>
      </c>
      <c r="L478" s="48"/>
      <c r="M478" s="215" t="s">
        <v>32</v>
      </c>
      <c r="N478" s="216" t="s">
        <v>49</v>
      </c>
      <c r="O478" s="88"/>
      <c r="P478" s="217">
        <f>O478*H478</f>
        <v>0</v>
      </c>
      <c r="Q478" s="217">
        <v>0</v>
      </c>
      <c r="R478" s="217">
        <f>Q478*H478</f>
        <v>0</v>
      </c>
      <c r="S478" s="217">
        <v>0</v>
      </c>
      <c r="T478" s="218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19" t="s">
        <v>143</v>
      </c>
      <c r="AT478" s="219" t="s">
        <v>138</v>
      </c>
      <c r="AU478" s="219" t="s">
        <v>88</v>
      </c>
      <c r="AY478" s="20" t="s">
        <v>136</v>
      </c>
      <c r="BE478" s="220">
        <f>IF(N478="základní",J478,0)</f>
        <v>0</v>
      </c>
      <c r="BF478" s="220">
        <f>IF(N478="snížená",J478,0)</f>
        <v>0</v>
      </c>
      <c r="BG478" s="220">
        <f>IF(N478="zákl. přenesená",J478,0)</f>
        <v>0</v>
      </c>
      <c r="BH478" s="220">
        <f>IF(N478="sníž. přenesená",J478,0)</f>
        <v>0</v>
      </c>
      <c r="BI478" s="220">
        <f>IF(N478="nulová",J478,0)</f>
        <v>0</v>
      </c>
      <c r="BJ478" s="20" t="s">
        <v>86</v>
      </c>
      <c r="BK478" s="220">
        <f>ROUND(I478*H478,2)</f>
        <v>0</v>
      </c>
      <c r="BL478" s="20" t="s">
        <v>143</v>
      </c>
      <c r="BM478" s="219" t="s">
        <v>983</v>
      </c>
    </row>
    <row r="479" s="2" customFormat="1" ht="16.5" customHeight="1">
      <c r="A479" s="42"/>
      <c r="B479" s="43"/>
      <c r="C479" s="208" t="s">
        <v>984</v>
      </c>
      <c r="D479" s="208" t="s">
        <v>138</v>
      </c>
      <c r="E479" s="209" t="s">
        <v>985</v>
      </c>
      <c r="F479" s="210" t="s">
        <v>986</v>
      </c>
      <c r="G479" s="211" t="s">
        <v>982</v>
      </c>
      <c r="H479" s="212">
        <v>6</v>
      </c>
      <c r="I479" s="213"/>
      <c r="J479" s="214">
        <f>ROUND(I479*H479,2)</f>
        <v>0</v>
      </c>
      <c r="K479" s="210" t="s">
        <v>32</v>
      </c>
      <c r="L479" s="48"/>
      <c r="M479" s="215" t="s">
        <v>32</v>
      </c>
      <c r="N479" s="216" t="s">
        <v>49</v>
      </c>
      <c r="O479" s="88"/>
      <c r="P479" s="217">
        <f>O479*H479</f>
        <v>0</v>
      </c>
      <c r="Q479" s="217">
        <v>0</v>
      </c>
      <c r="R479" s="217">
        <f>Q479*H479</f>
        <v>0</v>
      </c>
      <c r="S479" s="217">
        <v>0</v>
      </c>
      <c r="T479" s="218">
        <f>S479*H479</f>
        <v>0</v>
      </c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R479" s="219" t="s">
        <v>143</v>
      </c>
      <c r="AT479" s="219" t="s">
        <v>138</v>
      </c>
      <c r="AU479" s="219" t="s">
        <v>88</v>
      </c>
      <c r="AY479" s="20" t="s">
        <v>136</v>
      </c>
      <c r="BE479" s="220">
        <f>IF(N479="základní",J479,0)</f>
        <v>0</v>
      </c>
      <c r="BF479" s="220">
        <f>IF(N479="snížená",J479,0)</f>
        <v>0</v>
      </c>
      <c r="BG479" s="220">
        <f>IF(N479="zákl. přenesená",J479,0)</f>
        <v>0</v>
      </c>
      <c r="BH479" s="220">
        <f>IF(N479="sníž. přenesená",J479,0)</f>
        <v>0</v>
      </c>
      <c r="BI479" s="220">
        <f>IF(N479="nulová",J479,0)</f>
        <v>0</v>
      </c>
      <c r="BJ479" s="20" t="s">
        <v>86</v>
      </c>
      <c r="BK479" s="220">
        <f>ROUND(I479*H479,2)</f>
        <v>0</v>
      </c>
      <c r="BL479" s="20" t="s">
        <v>143</v>
      </c>
      <c r="BM479" s="219" t="s">
        <v>987</v>
      </c>
    </row>
    <row r="480" s="2" customFormat="1" ht="16.5" customHeight="1">
      <c r="A480" s="42"/>
      <c r="B480" s="43"/>
      <c r="C480" s="208" t="s">
        <v>988</v>
      </c>
      <c r="D480" s="208" t="s">
        <v>138</v>
      </c>
      <c r="E480" s="209" t="s">
        <v>989</v>
      </c>
      <c r="F480" s="210" t="s">
        <v>990</v>
      </c>
      <c r="G480" s="211" t="s">
        <v>456</v>
      </c>
      <c r="H480" s="212">
        <v>240</v>
      </c>
      <c r="I480" s="213"/>
      <c r="J480" s="214">
        <f>ROUND(I480*H480,2)</f>
        <v>0</v>
      </c>
      <c r="K480" s="210" t="s">
        <v>32</v>
      </c>
      <c r="L480" s="48"/>
      <c r="M480" s="215" t="s">
        <v>32</v>
      </c>
      <c r="N480" s="216" t="s">
        <v>49</v>
      </c>
      <c r="O480" s="88"/>
      <c r="P480" s="217">
        <f>O480*H480</f>
        <v>0</v>
      </c>
      <c r="Q480" s="217">
        <v>0</v>
      </c>
      <c r="R480" s="217">
        <f>Q480*H480</f>
        <v>0</v>
      </c>
      <c r="S480" s="217">
        <v>0</v>
      </c>
      <c r="T480" s="218">
        <f>S480*H480</f>
        <v>0</v>
      </c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R480" s="219" t="s">
        <v>143</v>
      </c>
      <c r="AT480" s="219" t="s">
        <v>138</v>
      </c>
      <c r="AU480" s="219" t="s">
        <v>88</v>
      </c>
      <c r="AY480" s="20" t="s">
        <v>136</v>
      </c>
      <c r="BE480" s="220">
        <f>IF(N480="základní",J480,0)</f>
        <v>0</v>
      </c>
      <c r="BF480" s="220">
        <f>IF(N480="snížená",J480,0)</f>
        <v>0</v>
      </c>
      <c r="BG480" s="220">
        <f>IF(N480="zákl. přenesená",J480,0)</f>
        <v>0</v>
      </c>
      <c r="BH480" s="220">
        <f>IF(N480="sníž. přenesená",J480,0)</f>
        <v>0</v>
      </c>
      <c r="BI480" s="220">
        <f>IF(N480="nulová",J480,0)</f>
        <v>0</v>
      </c>
      <c r="BJ480" s="20" t="s">
        <v>86</v>
      </c>
      <c r="BK480" s="220">
        <f>ROUND(I480*H480,2)</f>
        <v>0</v>
      </c>
      <c r="BL480" s="20" t="s">
        <v>143</v>
      </c>
      <c r="BM480" s="219" t="s">
        <v>991</v>
      </c>
    </row>
    <row r="481" s="2" customFormat="1" ht="16.5" customHeight="1">
      <c r="A481" s="42"/>
      <c r="B481" s="43"/>
      <c r="C481" s="208" t="s">
        <v>992</v>
      </c>
      <c r="D481" s="208" t="s">
        <v>138</v>
      </c>
      <c r="E481" s="209" t="s">
        <v>993</v>
      </c>
      <c r="F481" s="210" t="s">
        <v>994</v>
      </c>
      <c r="G481" s="211" t="s">
        <v>456</v>
      </c>
      <c r="H481" s="212">
        <v>240</v>
      </c>
      <c r="I481" s="213"/>
      <c r="J481" s="214">
        <f>ROUND(I481*H481,2)</f>
        <v>0</v>
      </c>
      <c r="K481" s="210" t="s">
        <v>32</v>
      </c>
      <c r="L481" s="48"/>
      <c r="M481" s="215" t="s">
        <v>32</v>
      </c>
      <c r="N481" s="216" t="s">
        <v>49</v>
      </c>
      <c r="O481" s="88"/>
      <c r="P481" s="217">
        <f>O481*H481</f>
        <v>0</v>
      </c>
      <c r="Q481" s="217">
        <v>0</v>
      </c>
      <c r="R481" s="217">
        <f>Q481*H481</f>
        <v>0</v>
      </c>
      <c r="S481" s="217">
        <v>0</v>
      </c>
      <c r="T481" s="218">
        <f>S481*H481</f>
        <v>0</v>
      </c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R481" s="219" t="s">
        <v>143</v>
      </c>
      <c r="AT481" s="219" t="s">
        <v>138</v>
      </c>
      <c r="AU481" s="219" t="s">
        <v>88</v>
      </c>
      <c r="AY481" s="20" t="s">
        <v>136</v>
      </c>
      <c r="BE481" s="220">
        <f>IF(N481="základní",J481,0)</f>
        <v>0</v>
      </c>
      <c r="BF481" s="220">
        <f>IF(N481="snížená",J481,0)</f>
        <v>0</v>
      </c>
      <c r="BG481" s="220">
        <f>IF(N481="zákl. přenesená",J481,0)</f>
        <v>0</v>
      </c>
      <c r="BH481" s="220">
        <f>IF(N481="sníž. přenesená",J481,0)</f>
        <v>0</v>
      </c>
      <c r="BI481" s="220">
        <f>IF(N481="nulová",J481,0)</f>
        <v>0</v>
      </c>
      <c r="BJ481" s="20" t="s">
        <v>86</v>
      </c>
      <c r="BK481" s="220">
        <f>ROUND(I481*H481,2)</f>
        <v>0</v>
      </c>
      <c r="BL481" s="20" t="s">
        <v>143</v>
      </c>
      <c r="BM481" s="219" t="s">
        <v>995</v>
      </c>
    </row>
    <row r="482" s="2" customFormat="1" ht="16.5" customHeight="1">
      <c r="A482" s="42"/>
      <c r="B482" s="43"/>
      <c r="C482" s="208" t="s">
        <v>996</v>
      </c>
      <c r="D482" s="208" t="s">
        <v>138</v>
      </c>
      <c r="E482" s="209" t="s">
        <v>997</v>
      </c>
      <c r="F482" s="210" t="s">
        <v>998</v>
      </c>
      <c r="G482" s="211" t="s">
        <v>268</v>
      </c>
      <c r="H482" s="212">
        <v>20</v>
      </c>
      <c r="I482" s="213"/>
      <c r="J482" s="214">
        <f>ROUND(I482*H482,2)</f>
        <v>0</v>
      </c>
      <c r="K482" s="210" t="s">
        <v>32</v>
      </c>
      <c r="L482" s="48"/>
      <c r="M482" s="215" t="s">
        <v>32</v>
      </c>
      <c r="N482" s="216" t="s">
        <v>49</v>
      </c>
      <c r="O482" s="88"/>
      <c r="P482" s="217">
        <f>O482*H482</f>
        <v>0</v>
      </c>
      <c r="Q482" s="217">
        <v>0</v>
      </c>
      <c r="R482" s="217">
        <f>Q482*H482</f>
        <v>0</v>
      </c>
      <c r="S482" s="217">
        <v>0</v>
      </c>
      <c r="T482" s="218">
        <f>S482*H482</f>
        <v>0</v>
      </c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R482" s="219" t="s">
        <v>143</v>
      </c>
      <c r="AT482" s="219" t="s">
        <v>138</v>
      </c>
      <c r="AU482" s="219" t="s">
        <v>88</v>
      </c>
      <c r="AY482" s="20" t="s">
        <v>136</v>
      </c>
      <c r="BE482" s="220">
        <f>IF(N482="základní",J482,0)</f>
        <v>0</v>
      </c>
      <c r="BF482" s="220">
        <f>IF(N482="snížená",J482,0)</f>
        <v>0</v>
      </c>
      <c r="BG482" s="220">
        <f>IF(N482="zákl. přenesená",J482,0)</f>
        <v>0</v>
      </c>
      <c r="BH482" s="220">
        <f>IF(N482="sníž. přenesená",J482,0)</f>
        <v>0</v>
      </c>
      <c r="BI482" s="220">
        <f>IF(N482="nulová",J482,0)</f>
        <v>0</v>
      </c>
      <c r="BJ482" s="20" t="s">
        <v>86</v>
      </c>
      <c r="BK482" s="220">
        <f>ROUND(I482*H482,2)</f>
        <v>0</v>
      </c>
      <c r="BL482" s="20" t="s">
        <v>143</v>
      </c>
      <c r="BM482" s="219" t="s">
        <v>999</v>
      </c>
    </row>
    <row r="483" s="2" customFormat="1" ht="16.5" customHeight="1">
      <c r="A483" s="42"/>
      <c r="B483" s="43"/>
      <c r="C483" s="208" t="s">
        <v>1000</v>
      </c>
      <c r="D483" s="208" t="s">
        <v>138</v>
      </c>
      <c r="E483" s="209" t="s">
        <v>1001</v>
      </c>
      <c r="F483" s="210" t="s">
        <v>1002</v>
      </c>
      <c r="G483" s="211" t="s">
        <v>456</v>
      </c>
      <c r="H483" s="212">
        <v>20</v>
      </c>
      <c r="I483" s="213"/>
      <c r="J483" s="214">
        <f>ROUND(I483*H483,2)</f>
        <v>0</v>
      </c>
      <c r="K483" s="210" t="s">
        <v>32</v>
      </c>
      <c r="L483" s="48"/>
      <c r="M483" s="215" t="s">
        <v>32</v>
      </c>
      <c r="N483" s="216" t="s">
        <v>49</v>
      </c>
      <c r="O483" s="88"/>
      <c r="P483" s="217">
        <f>O483*H483</f>
        <v>0</v>
      </c>
      <c r="Q483" s="217">
        <v>0</v>
      </c>
      <c r="R483" s="217">
        <f>Q483*H483</f>
        <v>0</v>
      </c>
      <c r="S483" s="217">
        <v>0</v>
      </c>
      <c r="T483" s="218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19" t="s">
        <v>143</v>
      </c>
      <c r="AT483" s="219" t="s">
        <v>138</v>
      </c>
      <c r="AU483" s="219" t="s">
        <v>88</v>
      </c>
      <c r="AY483" s="20" t="s">
        <v>136</v>
      </c>
      <c r="BE483" s="220">
        <f>IF(N483="základní",J483,0)</f>
        <v>0</v>
      </c>
      <c r="BF483" s="220">
        <f>IF(N483="snížená",J483,0)</f>
        <v>0</v>
      </c>
      <c r="BG483" s="220">
        <f>IF(N483="zákl. přenesená",J483,0)</f>
        <v>0</v>
      </c>
      <c r="BH483" s="220">
        <f>IF(N483="sníž. přenesená",J483,0)</f>
        <v>0</v>
      </c>
      <c r="BI483" s="220">
        <f>IF(N483="nulová",J483,0)</f>
        <v>0</v>
      </c>
      <c r="BJ483" s="20" t="s">
        <v>86</v>
      </c>
      <c r="BK483" s="220">
        <f>ROUND(I483*H483,2)</f>
        <v>0</v>
      </c>
      <c r="BL483" s="20" t="s">
        <v>143</v>
      </c>
      <c r="BM483" s="219" t="s">
        <v>1003</v>
      </c>
    </row>
    <row r="484" s="2" customFormat="1" ht="21.75" customHeight="1">
      <c r="A484" s="42"/>
      <c r="B484" s="43"/>
      <c r="C484" s="208" t="s">
        <v>1004</v>
      </c>
      <c r="D484" s="208" t="s">
        <v>138</v>
      </c>
      <c r="E484" s="209" t="s">
        <v>1005</v>
      </c>
      <c r="F484" s="210" t="s">
        <v>1006</v>
      </c>
      <c r="G484" s="211" t="s">
        <v>626</v>
      </c>
      <c r="H484" s="212">
        <v>6</v>
      </c>
      <c r="I484" s="213"/>
      <c r="J484" s="214">
        <f>ROUND(I484*H484,2)</f>
        <v>0</v>
      </c>
      <c r="K484" s="210" t="s">
        <v>32</v>
      </c>
      <c r="L484" s="48"/>
      <c r="M484" s="215" t="s">
        <v>32</v>
      </c>
      <c r="N484" s="216" t="s">
        <v>49</v>
      </c>
      <c r="O484" s="88"/>
      <c r="P484" s="217">
        <f>O484*H484</f>
        <v>0</v>
      </c>
      <c r="Q484" s="217">
        <v>0</v>
      </c>
      <c r="R484" s="217">
        <f>Q484*H484</f>
        <v>0</v>
      </c>
      <c r="S484" s="217">
        <v>0</v>
      </c>
      <c r="T484" s="218">
        <f>S484*H484</f>
        <v>0</v>
      </c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R484" s="219" t="s">
        <v>143</v>
      </c>
      <c r="AT484" s="219" t="s">
        <v>138</v>
      </c>
      <c r="AU484" s="219" t="s">
        <v>88</v>
      </c>
      <c r="AY484" s="20" t="s">
        <v>136</v>
      </c>
      <c r="BE484" s="220">
        <f>IF(N484="základní",J484,0)</f>
        <v>0</v>
      </c>
      <c r="BF484" s="220">
        <f>IF(N484="snížená",J484,0)</f>
        <v>0</v>
      </c>
      <c r="BG484" s="220">
        <f>IF(N484="zákl. přenesená",J484,0)</f>
        <v>0</v>
      </c>
      <c r="BH484" s="220">
        <f>IF(N484="sníž. přenesená",J484,0)</f>
        <v>0</v>
      </c>
      <c r="BI484" s="220">
        <f>IF(N484="nulová",J484,0)</f>
        <v>0</v>
      </c>
      <c r="BJ484" s="20" t="s">
        <v>86</v>
      </c>
      <c r="BK484" s="220">
        <f>ROUND(I484*H484,2)</f>
        <v>0</v>
      </c>
      <c r="BL484" s="20" t="s">
        <v>143</v>
      </c>
      <c r="BM484" s="219" t="s">
        <v>1007</v>
      </c>
    </row>
    <row r="485" s="2" customFormat="1" ht="16.5" customHeight="1">
      <c r="A485" s="42"/>
      <c r="B485" s="43"/>
      <c r="C485" s="208" t="s">
        <v>1008</v>
      </c>
      <c r="D485" s="208" t="s">
        <v>138</v>
      </c>
      <c r="E485" s="209" t="s">
        <v>1009</v>
      </c>
      <c r="F485" s="210" t="s">
        <v>1010</v>
      </c>
      <c r="G485" s="211" t="s">
        <v>626</v>
      </c>
      <c r="H485" s="212">
        <v>6</v>
      </c>
      <c r="I485" s="213"/>
      <c r="J485" s="214">
        <f>ROUND(I485*H485,2)</f>
        <v>0</v>
      </c>
      <c r="K485" s="210" t="s">
        <v>32</v>
      </c>
      <c r="L485" s="48"/>
      <c r="M485" s="215" t="s">
        <v>32</v>
      </c>
      <c r="N485" s="216" t="s">
        <v>49</v>
      </c>
      <c r="O485" s="88"/>
      <c r="P485" s="217">
        <f>O485*H485</f>
        <v>0</v>
      </c>
      <c r="Q485" s="217">
        <v>0</v>
      </c>
      <c r="R485" s="217">
        <f>Q485*H485</f>
        <v>0</v>
      </c>
      <c r="S485" s="217">
        <v>0</v>
      </c>
      <c r="T485" s="218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19" t="s">
        <v>143</v>
      </c>
      <c r="AT485" s="219" t="s">
        <v>138</v>
      </c>
      <c r="AU485" s="219" t="s">
        <v>88</v>
      </c>
      <c r="AY485" s="20" t="s">
        <v>136</v>
      </c>
      <c r="BE485" s="220">
        <f>IF(N485="základní",J485,0)</f>
        <v>0</v>
      </c>
      <c r="BF485" s="220">
        <f>IF(N485="snížená",J485,0)</f>
        <v>0</v>
      </c>
      <c r="BG485" s="220">
        <f>IF(N485="zákl. přenesená",J485,0)</f>
        <v>0</v>
      </c>
      <c r="BH485" s="220">
        <f>IF(N485="sníž. přenesená",J485,0)</f>
        <v>0</v>
      </c>
      <c r="BI485" s="220">
        <f>IF(N485="nulová",J485,0)</f>
        <v>0</v>
      </c>
      <c r="BJ485" s="20" t="s">
        <v>86</v>
      </c>
      <c r="BK485" s="220">
        <f>ROUND(I485*H485,2)</f>
        <v>0</v>
      </c>
      <c r="BL485" s="20" t="s">
        <v>143</v>
      </c>
      <c r="BM485" s="219" t="s">
        <v>1011</v>
      </c>
    </row>
    <row r="486" s="2" customFormat="1" ht="16.5" customHeight="1">
      <c r="A486" s="42"/>
      <c r="B486" s="43"/>
      <c r="C486" s="208" t="s">
        <v>1012</v>
      </c>
      <c r="D486" s="208" t="s">
        <v>138</v>
      </c>
      <c r="E486" s="209" t="s">
        <v>1013</v>
      </c>
      <c r="F486" s="210" t="s">
        <v>1014</v>
      </c>
      <c r="G486" s="211" t="s">
        <v>626</v>
      </c>
      <c r="H486" s="212">
        <v>6</v>
      </c>
      <c r="I486" s="213"/>
      <c r="J486" s="214">
        <f>ROUND(I486*H486,2)</f>
        <v>0</v>
      </c>
      <c r="K486" s="210" t="s">
        <v>32</v>
      </c>
      <c r="L486" s="48"/>
      <c r="M486" s="215" t="s">
        <v>32</v>
      </c>
      <c r="N486" s="216" t="s">
        <v>49</v>
      </c>
      <c r="O486" s="88"/>
      <c r="P486" s="217">
        <f>O486*H486</f>
        <v>0</v>
      </c>
      <c r="Q486" s="217">
        <v>0</v>
      </c>
      <c r="R486" s="217">
        <f>Q486*H486</f>
        <v>0</v>
      </c>
      <c r="S486" s="217">
        <v>0</v>
      </c>
      <c r="T486" s="218">
        <f>S486*H486</f>
        <v>0</v>
      </c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R486" s="219" t="s">
        <v>143</v>
      </c>
      <c r="AT486" s="219" t="s">
        <v>138</v>
      </c>
      <c r="AU486" s="219" t="s">
        <v>88</v>
      </c>
      <c r="AY486" s="20" t="s">
        <v>136</v>
      </c>
      <c r="BE486" s="220">
        <f>IF(N486="základní",J486,0)</f>
        <v>0</v>
      </c>
      <c r="BF486" s="220">
        <f>IF(N486="snížená",J486,0)</f>
        <v>0</v>
      </c>
      <c r="BG486" s="220">
        <f>IF(N486="zákl. přenesená",J486,0)</f>
        <v>0</v>
      </c>
      <c r="BH486" s="220">
        <f>IF(N486="sníž. přenesená",J486,0)</f>
        <v>0</v>
      </c>
      <c r="BI486" s="220">
        <f>IF(N486="nulová",J486,0)</f>
        <v>0</v>
      </c>
      <c r="BJ486" s="20" t="s">
        <v>86</v>
      </c>
      <c r="BK486" s="220">
        <f>ROUND(I486*H486,2)</f>
        <v>0</v>
      </c>
      <c r="BL486" s="20" t="s">
        <v>143</v>
      </c>
      <c r="BM486" s="219" t="s">
        <v>1015</v>
      </c>
    </row>
    <row r="487" s="2" customFormat="1" ht="16.5" customHeight="1">
      <c r="A487" s="42"/>
      <c r="B487" s="43"/>
      <c r="C487" s="208" t="s">
        <v>1016</v>
      </c>
      <c r="D487" s="208" t="s">
        <v>138</v>
      </c>
      <c r="E487" s="209" t="s">
        <v>1017</v>
      </c>
      <c r="F487" s="210" t="s">
        <v>1018</v>
      </c>
      <c r="G487" s="211" t="s">
        <v>626</v>
      </c>
      <c r="H487" s="212">
        <v>6</v>
      </c>
      <c r="I487" s="213"/>
      <c r="J487" s="214">
        <f>ROUND(I487*H487,2)</f>
        <v>0</v>
      </c>
      <c r="K487" s="210" t="s">
        <v>32</v>
      </c>
      <c r="L487" s="48"/>
      <c r="M487" s="215" t="s">
        <v>32</v>
      </c>
      <c r="N487" s="216" t="s">
        <v>49</v>
      </c>
      <c r="O487" s="88"/>
      <c r="P487" s="217">
        <f>O487*H487</f>
        <v>0</v>
      </c>
      <c r="Q487" s="217">
        <v>0</v>
      </c>
      <c r="R487" s="217">
        <f>Q487*H487</f>
        <v>0</v>
      </c>
      <c r="S487" s="217">
        <v>0</v>
      </c>
      <c r="T487" s="218">
        <f>S487*H487</f>
        <v>0</v>
      </c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R487" s="219" t="s">
        <v>143</v>
      </c>
      <c r="AT487" s="219" t="s">
        <v>138</v>
      </c>
      <c r="AU487" s="219" t="s">
        <v>88</v>
      </c>
      <c r="AY487" s="20" t="s">
        <v>136</v>
      </c>
      <c r="BE487" s="220">
        <f>IF(N487="základní",J487,0)</f>
        <v>0</v>
      </c>
      <c r="BF487" s="220">
        <f>IF(N487="snížená",J487,0)</f>
        <v>0</v>
      </c>
      <c r="BG487" s="220">
        <f>IF(N487="zákl. přenesená",J487,0)</f>
        <v>0</v>
      </c>
      <c r="BH487" s="220">
        <f>IF(N487="sníž. přenesená",J487,0)</f>
        <v>0</v>
      </c>
      <c r="BI487" s="220">
        <f>IF(N487="nulová",J487,0)</f>
        <v>0</v>
      </c>
      <c r="BJ487" s="20" t="s">
        <v>86</v>
      </c>
      <c r="BK487" s="220">
        <f>ROUND(I487*H487,2)</f>
        <v>0</v>
      </c>
      <c r="BL487" s="20" t="s">
        <v>143</v>
      </c>
      <c r="BM487" s="219" t="s">
        <v>1019</v>
      </c>
    </row>
    <row r="488" s="2" customFormat="1" ht="21.75" customHeight="1">
      <c r="A488" s="42"/>
      <c r="B488" s="43"/>
      <c r="C488" s="208" t="s">
        <v>1020</v>
      </c>
      <c r="D488" s="208" t="s">
        <v>138</v>
      </c>
      <c r="E488" s="209" t="s">
        <v>1005</v>
      </c>
      <c r="F488" s="210" t="s">
        <v>1006</v>
      </c>
      <c r="G488" s="211" t="s">
        <v>626</v>
      </c>
      <c r="H488" s="212">
        <v>6</v>
      </c>
      <c r="I488" s="213"/>
      <c r="J488" s="214">
        <f>ROUND(I488*H488,2)</f>
        <v>0</v>
      </c>
      <c r="K488" s="210" t="s">
        <v>32</v>
      </c>
      <c r="L488" s="48"/>
      <c r="M488" s="215" t="s">
        <v>32</v>
      </c>
      <c r="N488" s="216" t="s">
        <v>49</v>
      </c>
      <c r="O488" s="88"/>
      <c r="P488" s="217">
        <f>O488*H488</f>
        <v>0</v>
      </c>
      <c r="Q488" s="217">
        <v>0</v>
      </c>
      <c r="R488" s="217">
        <f>Q488*H488</f>
        <v>0</v>
      </c>
      <c r="S488" s="217">
        <v>0</v>
      </c>
      <c r="T488" s="218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19" t="s">
        <v>143</v>
      </c>
      <c r="AT488" s="219" t="s">
        <v>138</v>
      </c>
      <c r="AU488" s="219" t="s">
        <v>88</v>
      </c>
      <c r="AY488" s="20" t="s">
        <v>136</v>
      </c>
      <c r="BE488" s="220">
        <f>IF(N488="základní",J488,0)</f>
        <v>0</v>
      </c>
      <c r="BF488" s="220">
        <f>IF(N488="snížená",J488,0)</f>
        <v>0</v>
      </c>
      <c r="BG488" s="220">
        <f>IF(N488="zákl. přenesená",J488,0)</f>
        <v>0</v>
      </c>
      <c r="BH488" s="220">
        <f>IF(N488="sníž. přenesená",J488,0)</f>
        <v>0</v>
      </c>
      <c r="BI488" s="220">
        <f>IF(N488="nulová",J488,0)</f>
        <v>0</v>
      </c>
      <c r="BJ488" s="20" t="s">
        <v>86</v>
      </c>
      <c r="BK488" s="220">
        <f>ROUND(I488*H488,2)</f>
        <v>0</v>
      </c>
      <c r="BL488" s="20" t="s">
        <v>143</v>
      </c>
      <c r="BM488" s="219" t="s">
        <v>1021</v>
      </c>
    </row>
    <row r="489" s="2" customFormat="1" ht="16.5" customHeight="1">
      <c r="A489" s="42"/>
      <c r="B489" s="43"/>
      <c r="C489" s="208" t="s">
        <v>1022</v>
      </c>
      <c r="D489" s="208" t="s">
        <v>138</v>
      </c>
      <c r="E489" s="209" t="s">
        <v>1023</v>
      </c>
      <c r="F489" s="210" t="s">
        <v>1024</v>
      </c>
      <c r="G489" s="211" t="s">
        <v>626</v>
      </c>
      <c r="H489" s="212">
        <v>6</v>
      </c>
      <c r="I489" s="213"/>
      <c r="J489" s="214">
        <f>ROUND(I489*H489,2)</f>
        <v>0</v>
      </c>
      <c r="K489" s="210" t="s">
        <v>32</v>
      </c>
      <c r="L489" s="48"/>
      <c r="M489" s="215" t="s">
        <v>32</v>
      </c>
      <c r="N489" s="216" t="s">
        <v>49</v>
      </c>
      <c r="O489" s="88"/>
      <c r="P489" s="217">
        <f>O489*H489</f>
        <v>0</v>
      </c>
      <c r="Q489" s="217">
        <v>0</v>
      </c>
      <c r="R489" s="217">
        <f>Q489*H489</f>
        <v>0</v>
      </c>
      <c r="S489" s="217">
        <v>0</v>
      </c>
      <c r="T489" s="218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19" t="s">
        <v>143</v>
      </c>
      <c r="AT489" s="219" t="s">
        <v>138</v>
      </c>
      <c r="AU489" s="219" t="s">
        <v>88</v>
      </c>
      <c r="AY489" s="20" t="s">
        <v>136</v>
      </c>
      <c r="BE489" s="220">
        <f>IF(N489="základní",J489,0)</f>
        <v>0</v>
      </c>
      <c r="BF489" s="220">
        <f>IF(N489="snížená",J489,0)</f>
        <v>0</v>
      </c>
      <c r="BG489" s="220">
        <f>IF(N489="zákl. přenesená",J489,0)</f>
        <v>0</v>
      </c>
      <c r="BH489" s="220">
        <f>IF(N489="sníž. přenesená",J489,0)</f>
        <v>0</v>
      </c>
      <c r="BI489" s="220">
        <f>IF(N489="nulová",J489,0)</f>
        <v>0</v>
      </c>
      <c r="BJ489" s="20" t="s">
        <v>86</v>
      </c>
      <c r="BK489" s="220">
        <f>ROUND(I489*H489,2)</f>
        <v>0</v>
      </c>
      <c r="BL489" s="20" t="s">
        <v>143</v>
      </c>
      <c r="BM489" s="219" t="s">
        <v>1025</v>
      </c>
    </row>
    <row r="490" s="2" customFormat="1" ht="16.5" customHeight="1">
      <c r="A490" s="42"/>
      <c r="B490" s="43"/>
      <c r="C490" s="208" t="s">
        <v>1026</v>
      </c>
      <c r="D490" s="208" t="s">
        <v>138</v>
      </c>
      <c r="E490" s="209" t="s">
        <v>1027</v>
      </c>
      <c r="F490" s="210" t="s">
        <v>1028</v>
      </c>
      <c r="G490" s="211" t="s">
        <v>264</v>
      </c>
      <c r="H490" s="212">
        <v>1</v>
      </c>
      <c r="I490" s="213"/>
      <c r="J490" s="214">
        <f>ROUND(I490*H490,2)</f>
        <v>0</v>
      </c>
      <c r="K490" s="210" t="s">
        <v>32</v>
      </c>
      <c r="L490" s="48"/>
      <c r="M490" s="215" t="s">
        <v>32</v>
      </c>
      <c r="N490" s="216" t="s">
        <v>49</v>
      </c>
      <c r="O490" s="88"/>
      <c r="P490" s="217">
        <f>O490*H490</f>
        <v>0</v>
      </c>
      <c r="Q490" s="217">
        <v>0</v>
      </c>
      <c r="R490" s="217">
        <f>Q490*H490</f>
        <v>0</v>
      </c>
      <c r="S490" s="217">
        <v>0</v>
      </c>
      <c r="T490" s="218">
        <f>S490*H490</f>
        <v>0</v>
      </c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R490" s="219" t="s">
        <v>143</v>
      </c>
      <c r="AT490" s="219" t="s">
        <v>138</v>
      </c>
      <c r="AU490" s="219" t="s">
        <v>88</v>
      </c>
      <c r="AY490" s="20" t="s">
        <v>136</v>
      </c>
      <c r="BE490" s="220">
        <f>IF(N490="základní",J490,0)</f>
        <v>0</v>
      </c>
      <c r="BF490" s="220">
        <f>IF(N490="snížená",J490,0)</f>
        <v>0</v>
      </c>
      <c r="BG490" s="220">
        <f>IF(N490="zákl. přenesená",J490,0)</f>
        <v>0</v>
      </c>
      <c r="BH490" s="220">
        <f>IF(N490="sníž. přenesená",J490,0)</f>
        <v>0</v>
      </c>
      <c r="BI490" s="220">
        <f>IF(N490="nulová",J490,0)</f>
        <v>0</v>
      </c>
      <c r="BJ490" s="20" t="s">
        <v>86</v>
      </c>
      <c r="BK490" s="220">
        <f>ROUND(I490*H490,2)</f>
        <v>0</v>
      </c>
      <c r="BL490" s="20" t="s">
        <v>143</v>
      </c>
      <c r="BM490" s="219" t="s">
        <v>1029</v>
      </c>
    </row>
    <row r="491" s="2" customFormat="1" ht="16.5" customHeight="1">
      <c r="A491" s="42"/>
      <c r="B491" s="43"/>
      <c r="C491" s="208" t="s">
        <v>1030</v>
      </c>
      <c r="D491" s="208" t="s">
        <v>138</v>
      </c>
      <c r="E491" s="209" t="s">
        <v>1031</v>
      </c>
      <c r="F491" s="210" t="s">
        <v>1032</v>
      </c>
      <c r="G491" s="211" t="s">
        <v>626</v>
      </c>
      <c r="H491" s="212">
        <v>1</v>
      </c>
      <c r="I491" s="213"/>
      <c r="J491" s="214">
        <f>ROUND(I491*H491,2)</f>
        <v>0</v>
      </c>
      <c r="K491" s="210" t="s">
        <v>32</v>
      </c>
      <c r="L491" s="48"/>
      <c r="M491" s="215" t="s">
        <v>32</v>
      </c>
      <c r="N491" s="216" t="s">
        <v>49</v>
      </c>
      <c r="O491" s="88"/>
      <c r="P491" s="217">
        <f>O491*H491</f>
        <v>0</v>
      </c>
      <c r="Q491" s="217">
        <v>0</v>
      </c>
      <c r="R491" s="217">
        <f>Q491*H491</f>
        <v>0</v>
      </c>
      <c r="S491" s="217">
        <v>0</v>
      </c>
      <c r="T491" s="218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19" t="s">
        <v>143</v>
      </c>
      <c r="AT491" s="219" t="s">
        <v>138</v>
      </c>
      <c r="AU491" s="219" t="s">
        <v>88</v>
      </c>
      <c r="AY491" s="20" t="s">
        <v>136</v>
      </c>
      <c r="BE491" s="220">
        <f>IF(N491="základní",J491,0)</f>
        <v>0</v>
      </c>
      <c r="BF491" s="220">
        <f>IF(N491="snížená",J491,0)</f>
        <v>0</v>
      </c>
      <c r="BG491" s="220">
        <f>IF(N491="zákl. přenesená",J491,0)</f>
        <v>0</v>
      </c>
      <c r="BH491" s="220">
        <f>IF(N491="sníž. přenesená",J491,0)</f>
        <v>0</v>
      </c>
      <c r="BI491" s="220">
        <f>IF(N491="nulová",J491,0)</f>
        <v>0</v>
      </c>
      <c r="BJ491" s="20" t="s">
        <v>86</v>
      </c>
      <c r="BK491" s="220">
        <f>ROUND(I491*H491,2)</f>
        <v>0</v>
      </c>
      <c r="BL491" s="20" t="s">
        <v>143</v>
      </c>
      <c r="BM491" s="219" t="s">
        <v>1033</v>
      </c>
    </row>
    <row r="492" s="2" customFormat="1" ht="16.5" customHeight="1">
      <c r="A492" s="42"/>
      <c r="B492" s="43"/>
      <c r="C492" s="208" t="s">
        <v>1034</v>
      </c>
      <c r="D492" s="208" t="s">
        <v>138</v>
      </c>
      <c r="E492" s="209" t="s">
        <v>1035</v>
      </c>
      <c r="F492" s="210" t="s">
        <v>1036</v>
      </c>
      <c r="G492" s="211" t="s">
        <v>626</v>
      </c>
      <c r="H492" s="212">
        <v>6</v>
      </c>
      <c r="I492" s="213"/>
      <c r="J492" s="214">
        <f>ROUND(I492*H492,2)</f>
        <v>0</v>
      </c>
      <c r="K492" s="210" t="s">
        <v>32</v>
      </c>
      <c r="L492" s="48"/>
      <c r="M492" s="215" t="s">
        <v>32</v>
      </c>
      <c r="N492" s="216" t="s">
        <v>49</v>
      </c>
      <c r="O492" s="88"/>
      <c r="P492" s="217">
        <f>O492*H492</f>
        <v>0</v>
      </c>
      <c r="Q492" s="217">
        <v>0</v>
      </c>
      <c r="R492" s="217">
        <f>Q492*H492</f>
        <v>0</v>
      </c>
      <c r="S492" s="217">
        <v>0</v>
      </c>
      <c r="T492" s="218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19" t="s">
        <v>143</v>
      </c>
      <c r="AT492" s="219" t="s">
        <v>138</v>
      </c>
      <c r="AU492" s="219" t="s">
        <v>88</v>
      </c>
      <c r="AY492" s="20" t="s">
        <v>136</v>
      </c>
      <c r="BE492" s="220">
        <f>IF(N492="základní",J492,0)</f>
        <v>0</v>
      </c>
      <c r="BF492" s="220">
        <f>IF(N492="snížená",J492,0)</f>
        <v>0</v>
      </c>
      <c r="BG492" s="220">
        <f>IF(N492="zákl. přenesená",J492,0)</f>
        <v>0</v>
      </c>
      <c r="BH492" s="220">
        <f>IF(N492="sníž. přenesená",J492,0)</f>
        <v>0</v>
      </c>
      <c r="BI492" s="220">
        <f>IF(N492="nulová",J492,0)</f>
        <v>0</v>
      </c>
      <c r="BJ492" s="20" t="s">
        <v>86</v>
      </c>
      <c r="BK492" s="220">
        <f>ROUND(I492*H492,2)</f>
        <v>0</v>
      </c>
      <c r="BL492" s="20" t="s">
        <v>143</v>
      </c>
      <c r="BM492" s="219" t="s">
        <v>1037</v>
      </c>
    </row>
    <row r="493" s="12" customFormat="1" ht="22.8" customHeight="1">
      <c r="A493" s="12"/>
      <c r="B493" s="192"/>
      <c r="C493" s="193"/>
      <c r="D493" s="194" t="s">
        <v>77</v>
      </c>
      <c r="E493" s="206" t="s">
        <v>609</v>
      </c>
      <c r="F493" s="206" t="s">
        <v>610</v>
      </c>
      <c r="G493" s="193"/>
      <c r="H493" s="193"/>
      <c r="I493" s="196"/>
      <c r="J493" s="207">
        <f>BK493</f>
        <v>0</v>
      </c>
      <c r="K493" s="193"/>
      <c r="L493" s="198"/>
      <c r="M493" s="199"/>
      <c r="N493" s="200"/>
      <c r="O493" s="200"/>
      <c r="P493" s="201">
        <f>SUM(P494:P503)</f>
        <v>0</v>
      </c>
      <c r="Q493" s="200"/>
      <c r="R493" s="201">
        <f>SUM(R494:R503)</f>
        <v>0.00029249999999999995</v>
      </c>
      <c r="S493" s="200"/>
      <c r="T493" s="202">
        <f>SUM(T494:T503)</f>
        <v>0.025000000000000001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3" t="s">
        <v>88</v>
      </c>
      <c r="AT493" s="204" t="s">
        <v>77</v>
      </c>
      <c r="AU493" s="204" t="s">
        <v>86</v>
      </c>
      <c r="AY493" s="203" t="s">
        <v>136</v>
      </c>
      <c r="BK493" s="205">
        <f>SUM(BK494:BK503)</f>
        <v>0</v>
      </c>
    </row>
    <row r="494" s="2" customFormat="1" ht="21.75" customHeight="1">
      <c r="A494" s="42"/>
      <c r="B494" s="43"/>
      <c r="C494" s="208" t="s">
        <v>1038</v>
      </c>
      <c r="D494" s="208" t="s">
        <v>138</v>
      </c>
      <c r="E494" s="209" t="s">
        <v>612</v>
      </c>
      <c r="F494" s="210" t="s">
        <v>613</v>
      </c>
      <c r="G494" s="211" t="s">
        <v>141</v>
      </c>
      <c r="H494" s="212">
        <v>1.125</v>
      </c>
      <c r="I494" s="213"/>
      <c r="J494" s="214">
        <f>ROUND(I494*H494,2)</f>
        <v>0</v>
      </c>
      <c r="K494" s="210" t="s">
        <v>142</v>
      </c>
      <c r="L494" s="48"/>
      <c r="M494" s="215" t="s">
        <v>32</v>
      </c>
      <c r="N494" s="216" t="s">
        <v>49</v>
      </c>
      <c r="O494" s="88"/>
      <c r="P494" s="217">
        <f>O494*H494</f>
        <v>0</v>
      </c>
      <c r="Q494" s="217">
        <v>0.00025999999999999998</v>
      </c>
      <c r="R494" s="217">
        <f>Q494*H494</f>
        <v>0.00029249999999999995</v>
      </c>
      <c r="S494" s="217">
        <v>0</v>
      </c>
      <c r="T494" s="218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19" t="s">
        <v>261</v>
      </c>
      <c r="AT494" s="219" t="s">
        <v>138</v>
      </c>
      <c r="AU494" s="219" t="s">
        <v>88</v>
      </c>
      <c r="AY494" s="20" t="s">
        <v>136</v>
      </c>
      <c r="BE494" s="220">
        <f>IF(N494="základní",J494,0)</f>
        <v>0</v>
      </c>
      <c r="BF494" s="220">
        <f>IF(N494="snížená",J494,0)</f>
        <v>0</v>
      </c>
      <c r="BG494" s="220">
        <f>IF(N494="zákl. přenesená",J494,0)</f>
        <v>0</v>
      </c>
      <c r="BH494" s="220">
        <f>IF(N494="sníž. přenesená",J494,0)</f>
        <v>0</v>
      </c>
      <c r="BI494" s="220">
        <f>IF(N494="nulová",J494,0)</f>
        <v>0</v>
      </c>
      <c r="BJ494" s="20" t="s">
        <v>86</v>
      </c>
      <c r="BK494" s="220">
        <f>ROUND(I494*H494,2)</f>
        <v>0</v>
      </c>
      <c r="BL494" s="20" t="s">
        <v>261</v>
      </c>
      <c r="BM494" s="219" t="s">
        <v>1039</v>
      </c>
    </row>
    <row r="495" s="2" customFormat="1">
      <c r="A495" s="42"/>
      <c r="B495" s="43"/>
      <c r="C495" s="44"/>
      <c r="D495" s="221" t="s">
        <v>145</v>
      </c>
      <c r="E495" s="44"/>
      <c r="F495" s="222" t="s">
        <v>615</v>
      </c>
      <c r="G495" s="44"/>
      <c r="H495" s="44"/>
      <c r="I495" s="223"/>
      <c r="J495" s="44"/>
      <c r="K495" s="44"/>
      <c r="L495" s="48"/>
      <c r="M495" s="224"/>
      <c r="N495" s="225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0" t="s">
        <v>145</v>
      </c>
      <c r="AU495" s="20" t="s">
        <v>88</v>
      </c>
    </row>
    <row r="496" s="13" customFormat="1">
      <c r="A496" s="13"/>
      <c r="B496" s="226"/>
      <c r="C496" s="227"/>
      <c r="D496" s="228" t="s">
        <v>147</v>
      </c>
      <c r="E496" s="229" t="s">
        <v>32</v>
      </c>
      <c r="F496" s="230" t="s">
        <v>1040</v>
      </c>
      <c r="G496" s="227"/>
      <c r="H496" s="229" t="s">
        <v>32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147</v>
      </c>
      <c r="AU496" s="236" t="s">
        <v>88</v>
      </c>
      <c r="AV496" s="13" t="s">
        <v>86</v>
      </c>
      <c r="AW496" s="13" t="s">
        <v>39</v>
      </c>
      <c r="AX496" s="13" t="s">
        <v>78</v>
      </c>
      <c r="AY496" s="236" t="s">
        <v>136</v>
      </c>
    </row>
    <row r="497" s="14" customFormat="1">
      <c r="A497" s="14"/>
      <c r="B497" s="237"/>
      <c r="C497" s="238"/>
      <c r="D497" s="228" t="s">
        <v>147</v>
      </c>
      <c r="E497" s="239" t="s">
        <v>32</v>
      </c>
      <c r="F497" s="240" t="s">
        <v>1041</v>
      </c>
      <c r="G497" s="238"/>
      <c r="H497" s="241">
        <v>1.125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147</v>
      </c>
      <c r="AU497" s="247" t="s">
        <v>88</v>
      </c>
      <c r="AV497" s="14" t="s">
        <v>88</v>
      </c>
      <c r="AW497" s="14" t="s">
        <v>39</v>
      </c>
      <c r="AX497" s="14" t="s">
        <v>86</v>
      </c>
      <c r="AY497" s="247" t="s">
        <v>136</v>
      </c>
    </row>
    <row r="498" s="2" customFormat="1" ht="24.15" customHeight="1">
      <c r="A498" s="42"/>
      <c r="B498" s="43"/>
      <c r="C498" s="208" t="s">
        <v>1042</v>
      </c>
      <c r="D498" s="208" t="s">
        <v>138</v>
      </c>
      <c r="E498" s="209" t="s">
        <v>619</v>
      </c>
      <c r="F498" s="210" t="s">
        <v>620</v>
      </c>
      <c r="G498" s="211" t="s">
        <v>141</v>
      </c>
      <c r="H498" s="212">
        <v>1.125</v>
      </c>
      <c r="I498" s="213"/>
      <c r="J498" s="214">
        <f>ROUND(I498*H498,2)</f>
        <v>0</v>
      </c>
      <c r="K498" s="210" t="s">
        <v>142</v>
      </c>
      <c r="L498" s="48"/>
      <c r="M498" s="215" t="s">
        <v>32</v>
      </c>
      <c r="N498" s="216" t="s">
        <v>49</v>
      </c>
      <c r="O498" s="88"/>
      <c r="P498" s="217">
        <f>O498*H498</f>
        <v>0</v>
      </c>
      <c r="Q498" s="217">
        <v>0</v>
      </c>
      <c r="R498" s="217">
        <f>Q498*H498</f>
        <v>0</v>
      </c>
      <c r="S498" s="217">
        <v>0</v>
      </c>
      <c r="T498" s="218">
        <f>S498*H498</f>
        <v>0</v>
      </c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R498" s="219" t="s">
        <v>261</v>
      </c>
      <c r="AT498" s="219" t="s">
        <v>138</v>
      </c>
      <c r="AU498" s="219" t="s">
        <v>88</v>
      </c>
      <c r="AY498" s="20" t="s">
        <v>136</v>
      </c>
      <c r="BE498" s="220">
        <f>IF(N498="základní",J498,0)</f>
        <v>0</v>
      </c>
      <c r="BF498" s="220">
        <f>IF(N498="snížená",J498,0)</f>
        <v>0</v>
      </c>
      <c r="BG498" s="220">
        <f>IF(N498="zákl. přenesená",J498,0)</f>
        <v>0</v>
      </c>
      <c r="BH498" s="220">
        <f>IF(N498="sníž. přenesená",J498,0)</f>
        <v>0</v>
      </c>
      <c r="BI498" s="220">
        <f>IF(N498="nulová",J498,0)</f>
        <v>0</v>
      </c>
      <c r="BJ498" s="20" t="s">
        <v>86</v>
      </c>
      <c r="BK498" s="220">
        <f>ROUND(I498*H498,2)</f>
        <v>0</v>
      </c>
      <c r="BL498" s="20" t="s">
        <v>261</v>
      </c>
      <c r="BM498" s="219" t="s">
        <v>1043</v>
      </c>
    </row>
    <row r="499" s="2" customFormat="1">
      <c r="A499" s="42"/>
      <c r="B499" s="43"/>
      <c r="C499" s="44"/>
      <c r="D499" s="221" t="s">
        <v>145</v>
      </c>
      <c r="E499" s="44"/>
      <c r="F499" s="222" t="s">
        <v>622</v>
      </c>
      <c r="G499" s="44"/>
      <c r="H499" s="44"/>
      <c r="I499" s="223"/>
      <c r="J499" s="44"/>
      <c r="K499" s="44"/>
      <c r="L499" s="48"/>
      <c r="M499" s="224"/>
      <c r="N499" s="225"/>
      <c r="O499" s="88"/>
      <c r="P499" s="88"/>
      <c r="Q499" s="88"/>
      <c r="R499" s="88"/>
      <c r="S499" s="88"/>
      <c r="T499" s="89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T499" s="20" t="s">
        <v>145</v>
      </c>
      <c r="AU499" s="20" t="s">
        <v>88</v>
      </c>
    </row>
    <row r="500" s="13" customFormat="1">
      <c r="A500" s="13"/>
      <c r="B500" s="226"/>
      <c r="C500" s="227"/>
      <c r="D500" s="228" t="s">
        <v>147</v>
      </c>
      <c r="E500" s="229" t="s">
        <v>32</v>
      </c>
      <c r="F500" s="230" t="s">
        <v>1044</v>
      </c>
      <c r="G500" s="227"/>
      <c r="H500" s="229" t="s">
        <v>32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147</v>
      </c>
      <c r="AU500" s="236" t="s">
        <v>88</v>
      </c>
      <c r="AV500" s="13" t="s">
        <v>86</v>
      </c>
      <c r="AW500" s="13" t="s">
        <v>39</v>
      </c>
      <c r="AX500" s="13" t="s">
        <v>78</v>
      </c>
      <c r="AY500" s="236" t="s">
        <v>136</v>
      </c>
    </row>
    <row r="501" s="14" customFormat="1">
      <c r="A501" s="14"/>
      <c r="B501" s="237"/>
      <c r="C501" s="238"/>
      <c r="D501" s="228" t="s">
        <v>147</v>
      </c>
      <c r="E501" s="239" t="s">
        <v>32</v>
      </c>
      <c r="F501" s="240" t="s">
        <v>1041</v>
      </c>
      <c r="G501" s="238"/>
      <c r="H501" s="241">
        <v>1.125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7" t="s">
        <v>147</v>
      </c>
      <c r="AU501" s="247" t="s">
        <v>88</v>
      </c>
      <c r="AV501" s="14" t="s">
        <v>88</v>
      </c>
      <c r="AW501" s="14" t="s">
        <v>39</v>
      </c>
      <c r="AX501" s="14" t="s">
        <v>86</v>
      </c>
      <c r="AY501" s="247" t="s">
        <v>136</v>
      </c>
    </row>
    <row r="502" s="2" customFormat="1" ht="16.5" customHeight="1">
      <c r="A502" s="42"/>
      <c r="B502" s="43"/>
      <c r="C502" s="208" t="s">
        <v>1045</v>
      </c>
      <c r="D502" s="208" t="s">
        <v>138</v>
      </c>
      <c r="E502" s="209" t="s">
        <v>624</v>
      </c>
      <c r="F502" s="210" t="s">
        <v>625</v>
      </c>
      <c r="G502" s="211" t="s">
        <v>626</v>
      </c>
      <c r="H502" s="212">
        <v>2</v>
      </c>
      <c r="I502" s="213"/>
      <c r="J502" s="214">
        <f>ROUND(I502*H502,2)</f>
        <v>0</v>
      </c>
      <c r="K502" s="210" t="s">
        <v>142</v>
      </c>
      <c r="L502" s="48"/>
      <c r="M502" s="215" t="s">
        <v>32</v>
      </c>
      <c r="N502" s="216" t="s">
        <v>49</v>
      </c>
      <c r="O502" s="88"/>
      <c r="P502" s="217">
        <f>O502*H502</f>
        <v>0</v>
      </c>
      <c r="Q502" s="217">
        <v>0</v>
      </c>
      <c r="R502" s="217">
        <f>Q502*H502</f>
        <v>0</v>
      </c>
      <c r="S502" s="217">
        <v>0.012500000000000001</v>
      </c>
      <c r="T502" s="218">
        <f>S502*H502</f>
        <v>0.025000000000000001</v>
      </c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R502" s="219" t="s">
        <v>261</v>
      </c>
      <c r="AT502" s="219" t="s">
        <v>138</v>
      </c>
      <c r="AU502" s="219" t="s">
        <v>88</v>
      </c>
      <c r="AY502" s="20" t="s">
        <v>136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20" t="s">
        <v>86</v>
      </c>
      <c r="BK502" s="220">
        <f>ROUND(I502*H502,2)</f>
        <v>0</v>
      </c>
      <c r="BL502" s="20" t="s">
        <v>261</v>
      </c>
      <c r="BM502" s="219" t="s">
        <v>1046</v>
      </c>
    </row>
    <row r="503" s="2" customFormat="1">
      <c r="A503" s="42"/>
      <c r="B503" s="43"/>
      <c r="C503" s="44"/>
      <c r="D503" s="221" t="s">
        <v>145</v>
      </c>
      <c r="E503" s="44"/>
      <c r="F503" s="222" t="s">
        <v>628</v>
      </c>
      <c r="G503" s="44"/>
      <c r="H503" s="44"/>
      <c r="I503" s="223"/>
      <c r="J503" s="44"/>
      <c r="K503" s="44"/>
      <c r="L503" s="48"/>
      <c r="M503" s="224"/>
      <c r="N503" s="225"/>
      <c r="O503" s="88"/>
      <c r="P503" s="88"/>
      <c r="Q503" s="88"/>
      <c r="R503" s="88"/>
      <c r="S503" s="88"/>
      <c r="T503" s="89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T503" s="20" t="s">
        <v>145</v>
      </c>
      <c r="AU503" s="20" t="s">
        <v>88</v>
      </c>
    </row>
    <row r="504" s="12" customFormat="1" ht="22.8" customHeight="1">
      <c r="A504" s="12"/>
      <c r="B504" s="192"/>
      <c r="C504" s="193"/>
      <c r="D504" s="194" t="s">
        <v>77</v>
      </c>
      <c r="E504" s="206" t="s">
        <v>1047</v>
      </c>
      <c r="F504" s="206" t="s">
        <v>1048</v>
      </c>
      <c r="G504" s="193"/>
      <c r="H504" s="193"/>
      <c r="I504" s="196"/>
      <c r="J504" s="207">
        <f>BK504</f>
        <v>0</v>
      </c>
      <c r="K504" s="193"/>
      <c r="L504" s="198"/>
      <c r="M504" s="199"/>
      <c r="N504" s="200"/>
      <c r="O504" s="200"/>
      <c r="P504" s="201">
        <f>SUM(P505:P534)</f>
        <v>0</v>
      </c>
      <c r="Q504" s="200"/>
      <c r="R504" s="201">
        <f>SUM(R505:R534)</f>
        <v>3.4255960000000001</v>
      </c>
      <c r="S504" s="200"/>
      <c r="T504" s="202">
        <f>SUM(T505:T534)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03" t="s">
        <v>88</v>
      </c>
      <c r="AT504" s="204" t="s">
        <v>77</v>
      </c>
      <c r="AU504" s="204" t="s">
        <v>86</v>
      </c>
      <c r="AY504" s="203" t="s">
        <v>136</v>
      </c>
      <c r="BK504" s="205">
        <f>SUM(BK505:BK534)</f>
        <v>0</v>
      </c>
    </row>
    <row r="505" s="2" customFormat="1" ht="16.5" customHeight="1">
      <c r="A505" s="42"/>
      <c r="B505" s="43"/>
      <c r="C505" s="208" t="s">
        <v>1049</v>
      </c>
      <c r="D505" s="208" t="s">
        <v>138</v>
      </c>
      <c r="E505" s="209" t="s">
        <v>1050</v>
      </c>
      <c r="F505" s="210" t="s">
        <v>1051</v>
      </c>
      <c r="G505" s="211" t="s">
        <v>141</v>
      </c>
      <c r="H505" s="212">
        <v>51.460000000000001</v>
      </c>
      <c r="I505" s="213"/>
      <c r="J505" s="214">
        <f>ROUND(I505*H505,2)</f>
        <v>0</v>
      </c>
      <c r="K505" s="210" t="s">
        <v>142</v>
      </c>
      <c r="L505" s="48"/>
      <c r="M505" s="215" t="s">
        <v>32</v>
      </c>
      <c r="N505" s="216" t="s">
        <v>49</v>
      </c>
      <c r="O505" s="88"/>
      <c r="P505" s="217">
        <f>O505*H505</f>
        <v>0</v>
      </c>
      <c r="Q505" s="217">
        <v>0.00029999999999999997</v>
      </c>
      <c r="R505" s="217">
        <f>Q505*H505</f>
        <v>0.015437999999999999</v>
      </c>
      <c r="S505" s="217">
        <v>0</v>
      </c>
      <c r="T505" s="218">
        <f>S505*H505</f>
        <v>0</v>
      </c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R505" s="219" t="s">
        <v>261</v>
      </c>
      <c r="AT505" s="219" t="s">
        <v>138</v>
      </c>
      <c r="AU505" s="219" t="s">
        <v>88</v>
      </c>
      <c r="AY505" s="20" t="s">
        <v>136</v>
      </c>
      <c r="BE505" s="220">
        <f>IF(N505="základní",J505,0)</f>
        <v>0</v>
      </c>
      <c r="BF505" s="220">
        <f>IF(N505="snížená",J505,0)</f>
        <v>0</v>
      </c>
      <c r="BG505" s="220">
        <f>IF(N505="zákl. přenesená",J505,0)</f>
        <v>0</v>
      </c>
      <c r="BH505" s="220">
        <f>IF(N505="sníž. přenesená",J505,0)</f>
        <v>0</v>
      </c>
      <c r="BI505" s="220">
        <f>IF(N505="nulová",J505,0)</f>
        <v>0</v>
      </c>
      <c r="BJ505" s="20" t="s">
        <v>86</v>
      </c>
      <c r="BK505" s="220">
        <f>ROUND(I505*H505,2)</f>
        <v>0</v>
      </c>
      <c r="BL505" s="20" t="s">
        <v>261</v>
      </c>
      <c r="BM505" s="219" t="s">
        <v>1052</v>
      </c>
    </row>
    <row r="506" s="2" customFormat="1">
      <c r="A506" s="42"/>
      <c r="B506" s="43"/>
      <c r="C506" s="44"/>
      <c r="D506" s="221" t="s">
        <v>145</v>
      </c>
      <c r="E506" s="44"/>
      <c r="F506" s="222" t="s">
        <v>1053</v>
      </c>
      <c r="G506" s="44"/>
      <c r="H506" s="44"/>
      <c r="I506" s="223"/>
      <c r="J506" s="44"/>
      <c r="K506" s="44"/>
      <c r="L506" s="48"/>
      <c r="M506" s="224"/>
      <c r="N506" s="225"/>
      <c r="O506" s="88"/>
      <c r="P506" s="88"/>
      <c r="Q506" s="88"/>
      <c r="R506" s="88"/>
      <c r="S506" s="88"/>
      <c r="T506" s="89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T506" s="20" t="s">
        <v>145</v>
      </c>
      <c r="AU506" s="20" t="s">
        <v>88</v>
      </c>
    </row>
    <row r="507" s="13" customFormat="1">
      <c r="A507" s="13"/>
      <c r="B507" s="226"/>
      <c r="C507" s="227"/>
      <c r="D507" s="228" t="s">
        <v>147</v>
      </c>
      <c r="E507" s="229" t="s">
        <v>32</v>
      </c>
      <c r="F507" s="230" t="s">
        <v>889</v>
      </c>
      <c r="G507" s="227"/>
      <c r="H507" s="229" t="s">
        <v>32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147</v>
      </c>
      <c r="AU507" s="236" t="s">
        <v>88</v>
      </c>
      <c r="AV507" s="13" t="s">
        <v>86</v>
      </c>
      <c r="AW507" s="13" t="s">
        <v>39</v>
      </c>
      <c r="AX507" s="13" t="s">
        <v>78</v>
      </c>
      <c r="AY507" s="236" t="s">
        <v>136</v>
      </c>
    </row>
    <row r="508" s="14" customFormat="1">
      <c r="A508" s="14"/>
      <c r="B508" s="237"/>
      <c r="C508" s="238"/>
      <c r="D508" s="228" t="s">
        <v>147</v>
      </c>
      <c r="E508" s="239" t="s">
        <v>32</v>
      </c>
      <c r="F508" s="240" t="s">
        <v>890</v>
      </c>
      <c r="G508" s="238"/>
      <c r="H508" s="241">
        <v>51.460000000000001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7" t="s">
        <v>147</v>
      </c>
      <c r="AU508" s="247" t="s">
        <v>88</v>
      </c>
      <c r="AV508" s="14" t="s">
        <v>88</v>
      </c>
      <c r="AW508" s="14" t="s">
        <v>39</v>
      </c>
      <c r="AX508" s="14" t="s">
        <v>86</v>
      </c>
      <c r="AY508" s="247" t="s">
        <v>136</v>
      </c>
    </row>
    <row r="509" s="2" customFormat="1" ht="24.15" customHeight="1">
      <c r="A509" s="42"/>
      <c r="B509" s="43"/>
      <c r="C509" s="208" t="s">
        <v>1054</v>
      </c>
      <c r="D509" s="208" t="s">
        <v>138</v>
      </c>
      <c r="E509" s="209" t="s">
        <v>1055</v>
      </c>
      <c r="F509" s="210" t="s">
        <v>1056</v>
      </c>
      <c r="G509" s="211" t="s">
        <v>141</v>
      </c>
      <c r="H509" s="212">
        <v>51.460000000000001</v>
      </c>
      <c r="I509" s="213"/>
      <c r="J509" s="214">
        <f>ROUND(I509*H509,2)</f>
        <v>0</v>
      </c>
      <c r="K509" s="210" t="s">
        <v>142</v>
      </c>
      <c r="L509" s="48"/>
      <c r="M509" s="215" t="s">
        <v>32</v>
      </c>
      <c r="N509" s="216" t="s">
        <v>49</v>
      </c>
      <c r="O509" s="88"/>
      <c r="P509" s="217">
        <f>O509*H509</f>
        <v>0</v>
      </c>
      <c r="Q509" s="217">
        <v>0.014999999999999999</v>
      </c>
      <c r="R509" s="217">
        <f>Q509*H509</f>
        <v>0.77190000000000003</v>
      </c>
      <c r="S509" s="217">
        <v>0</v>
      </c>
      <c r="T509" s="218">
        <f>S509*H509</f>
        <v>0</v>
      </c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R509" s="219" t="s">
        <v>261</v>
      </c>
      <c r="AT509" s="219" t="s">
        <v>138</v>
      </c>
      <c r="AU509" s="219" t="s">
        <v>88</v>
      </c>
      <c r="AY509" s="20" t="s">
        <v>136</v>
      </c>
      <c r="BE509" s="220">
        <f>IF(N509="základní",J509,0)</f>
        <v>0</v>
      </c>
      <c r="BF509" s="220">
        <f>IF(N509="snížená",J509,0)</f>
        <v>0</v>
      </c>
      <c r="BG509" s="220">
        <f>IF(N509="zákl. přenesená",J509,0)</f>
        <v>0</v>
      </c>
      <c r="BH509" s="220">
        <f>IF(N509="sníž. přenesená",J509,0)</f>
        <v>0</v>
      </c>
      <c r="BI509" s="220">
        <f>IF(N509="nulová",J509,0)</f>
        <v>0</v>
      </c>
      <c r="BJ509" s="20" t="s">
        <v>86</v>
      </c>
      <c r="BK509" s="220">
        <f>ROUND(I509*H509,2)</f>
        <v>0</v>
      </c>
      <c r="BL509" s="20" t="s">
        <v>261</v>
      </c>
      <c r="BM509" s="219" t="s">
        <v>1057</v>
      </c>
    </row>
    <row r="510" s="2" customFormat="1">
      <c r="A510" s="42"/>
      <c r="B510" s="43"/>
      <c r="C510" s="44"/>
      <c r="D510" s="221" t="s">
        <v>145</v>
      </c>
      <c r="E510" s="44"/>
      <c r="F510" s="222" t="s">
        <v>1058</v>
      </c>
      <c r="G510" s="44"/>
      <c r="H510" s="44"/>
      <c r="I510" s="223"/>
      <c r="J510" s="44"/>
      <c r="K510" s="44"/>
      <c r="L510" s="48"/>
      <c r="M510" s="224"/>
      <c r="N510" s="225"/>
      <c r="O510" s="88"/>
      <c r="P510" s="88"/>
      <c r="Q510" s="88"/>
      <c r="R510" s="88"/>
      <c r="S510" s="88"/>
      <c r="T510" s="89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T510" s="20" t="s">
        <v>145</v>
      </c>
      <c r="AU510" s="20" t="s">
        <v>88</v>
      </c>
    </row>
    <row r="511" s="2" customFormat="1" ht="24.15" customHeight="1">
      <c r="A511" s="42"/>
      <c r="B511" s="43"/>
      <c r="C511" s="208" t="s">
        <v>1059</v>
      </c>
      <c r="D511" s="208" t="s">
        <v>138</v>
      </c>
      <c r="E511" s="209" t="s">
        <v>1060</v>
      </c>
      <c r="F511" s="210" t="s">
        <v>1061</v>
      </c>
      <c r="G511" s="211" t="s">
        <v>456</v>
      </c>
      <c r="H511" s="212">
        <v>40.799999999999997</v>
      </c>
      <c r="I511" s="213"/>
      <c r="J511" s="214">
        <f>ROUND(I511*H511,2)</f>
        <v>0</v>
      </c>
      <c r="K511" s="210" t="s">
        <v>142</v>
      </c>
      <c r="L511" s="48"/>
      <c r="M511" s="215" t="s">
        <v>32</v>
      </c>
      <c r="N511" s="216" t="s">
        <v>49</v>
      </c>
      <c r="O511" s="88"/>
      <c r="P511" s="217">
        <f>O511*H511</f>
        <v>0</v>
      </c>
      <c r="Q511" s="217">
        <v>0.00058</v>
      </c>
      <c r="R511" s="217">
        <f>Q511*H511</f>
        <v>0.023663999999999998</v>
      </c>
      <c r="S511" s="217">
        <v>0</v>
      </c>
      <c r="T511" s="218">
        <f>S511*H511</f>
        <v>0</v>
      </c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R511" s="219" t="s">
        <v>261</v>
      </c>
      <c r="AT511" s="219" t="s">
        <v>138</v>
      </c>
      <c r="AU511" s="219" t="s">
        <v>88</v>
      </c>
      <c r="AY511" s="20" t="s">
        <v>136</v>
      </c>
      <c r="BE511" s="220">
        <f>IF(N511="základní",J511,0)</f>
        <v>0</v>
      </c>
      <c r="BF511" s="220">
        <f>IF(N511="snížená",J511,0)</f>
        <v>0</v>
      </c>
      <c r="BG511" s="220">
        <f>IF(N511="zákl. přenesená",J511,0)</f>
        <v>0</v>
      </c>
      <c r="BH511" s="220">
        <f>IF(N511="sníž. přenesená",J511,0)</f>
        <v>0</v>
      </c>
      <c r="BI511" s="220">
        <f>IF(N511="nulová",J511,0)</f>
        <v>0</v>
      </c>
      <c r="BJ511" s="20" t="s">
        <v>86</v>
      </c>
      <c r="BK511" s="220">
        <f>ROUND(I511*H511,2)</f>
        <v>0</v>
      </c>
      <c r="BL511" s="20" t="s">
        <v>261</v>
      </c>
      <c r="BM511" s="219" t="s">
        <v>1062</v>
      </c>
    </row>
    <row r="512" s="2" customFormat="1">
      <c r="A512" s="42"/>
      <c r="B512" s="43"/>
      <c r="C512" s="44"/>
      <c r="D512" s="221" t="s">
        <v>145</v>
      </c>
      <c r="E512" s="44"/>
      <c r="F512" s="222" t="s">
        <v>1063</v>
      </c>
      <c r="G512" s="44"/>
      <c r="H512" s="44"/>
      <c r="I512" s="223"/>
      <c r="J512" s="44"/>
      <c r="K512" s="44"/>
      <c r="L512" s="48"/>
      <c r="M512" s="224"/>
      <c r="N512" s="225"/>
      <c r="O512" s="88"/>
      <c r="P512" s="88"/>
      <c r="Q512" s="88"/>
      <c r="R512" s="88"/>
      <c r="S512" s="88"/>
      <c r="T512" s="89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T512" s="20" t="s">
        <v>145</v>
      </c>
      <c r="AU512" s="20" t="s">
        <v>88</v>
      </c>
    </row>
    <row r="513" s="13" customFormat="1">
      <c r="A513" s="13"/>
      <c r="B513" s="226"/>
      <c r="C513" s="227"/>
      <c r="D513" s="228" t="s">
        <v>147</v>
      </c>
      <c r="E513" s="229" t="s">
        <v>32</v>
      </c>
      <c r="F513" s="230" t="s">
        <v>889</v>
      </c>
      <c r="G513" s="227"/>
      <c r="H513" s="229" t="s">
        <v>32</v>
      </c>
      <c r="I513" s="231"/>
      <c r="J513" s="227"/>
      <c r="K513" s="227"/>
      <c r="L513" s="232"/>
      <c r="M513" s="233"/>
      <c r="N513" s="234"/>
      <c r="O513" s="234"/>
      <c r="P513" s="234"/>
      <c r="Q513" s="234"/>
      <c r="R513" s="234"/>
      <c r="S513" s="234"/>
      <c r="T513" s="23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6" t="s">
        <v>147</v>
      </c>
      <c r="AU513" s="236" t="s">
        <v>88</v>
      </c>
      <c r="AV513" s="13" t="s">
        <v>86</v>
      </c>
      <c r="AW513" s="13" t="s">
        <v>39</v>
      </c>
      <c r="AX513" s="13" t="s">
        <v>78</v>
      </c>
      <c r="AY513" s="236" t="s">
        <v>136</v>
      </c>
    </row>
    <row r="514" s="14" customFormat="1">
      <c r="A514" s="14"/>
      <c r="B514" s="237"/>
      <c r="C514" s="238"/>
      <c r="D514" s="228" t="s">
        <v>147</v>
      </c>
      <c r="E514" s="239" t="s">
        <v>32</v>
      </c>
      <c r="F514" s="240" t="s">
        <v>1064</v>
      </c>
      <c r="G514" s="238"/>
      <c r="H514" s="241">
        <v>28.210000000000001</v>
      </c>
      <c r="I514" s="242"/>
      <c r="J514" s="238"/>
      <c r="K514" s="238"/>
      <c r="L514" s="243"/>
      <c r="M514" s="244"/>
      <c r="N514" s="245"/>
      <c r="O514" s="245"/>
      <c r="P514" s="245"/>
      <c r="Q514" s="245"/>
      <c r="R514" s="245"/>
      <c r="S514" s="245"/>
      <c r="T514" s="24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7" t="s">
        <v>147</v>
      </c>
      <c r="AU514" s="247" t="s">
        <v>88</v>
      </c>
      <c r="AV514" s="14" t="s">
        <v>88</v>
      </c>
      <c r="AW514" s="14" t="s">
        <v>39</v>
      </c>
      <c r="AX514" s="14" t="s">
        <v>78</v>
      </c>
      <c r="AY514" s="247" t="s">
        <v>136</v>
      </c>
    </row>
    <row r="515" s="14" customFormat="1">
      <c r="A515" s="14"/>
      <c r="B515" s="237"/>
      <c r="C515" s="238"/>
      <c r="D515" s="228" t="s">
        <v>147</v>
      </c>
      <c r="E515" s="239" t="s">
        <v>32</v>
      </c>
      <c r="F515" s="240" t="s">
        <v>1065</v>
      </c>
      <c r="G515" s="238"/>
      <c r="H515" s="241">
        <v>11.99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7" t="s">
        <v>147</v>
      </c>
      <c r="AU515" s="247" t="s">
        <v>88</v>
      </c>
      <c r="AV515" s="14" t="s">
        <v>88</v>
      </c>
      <c r="AW515" s="14" t="s">
        <v>39</v>
      </c>
      <c r="AX515" s="14" t="s">
        <v>78</v>
      </c>
      <c r="AY515" s="247" t="s">
        <v>136</v>
      </c>
    </row>
    <row r="516" s="14" customFormat="1">
      <c r="A516" s="14"/>
      <c r="B516" s="237"/>
      <c r="C516" s="238"/>
      <c r="D516" s="228" t="s">
        <v>147</v>
      </c>
      <c r="E516" s="239" t="s">
        <v>32</v>
      </c>
      <c r="F516" s="240" t="s">
        <v>1066</v>
      </c>
      <c r="G516" s="238"/>
      <c r="H516" s="241">
        <v>0.59999999999999998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7" t="s">
        <v>147</v>
      </c>
      <c r="AU516" s="247" t="s">
        <v>88</v>
      </c>
      <c r="AV516" s="14" t="s">
        <v>88</v>
      </c>
      <c r="AW516" s="14" t="s">
        <v>39</v>
      </c>
      <c r="AX516" s="14" t="s">
        <v>78</v>
      </c>
      <c r="AY516" s="247" t="s">
        <v>136</v>
      </c>
    </row>
    <row r="517" s="15" customFormat="1">
      <c r="A517" s="15"/>
      <c r="B517" s="248"/>
      <c r="C517" s="249"/>
      <c r="D517" s="228" t="s">
        <v>147</v>
      </c>
      <c r="E517" s="250" t="s">
        <v>32</v>
      </c>
      <c r="F517" s="251" t="s">
        <v>152</v>
      </c>
      <c r="G517" s="249"/>
      <c r="H517" s="252">
        <v>40.800000000000004</v>
      </c>
      <c r="I517" s="253"/>
      <c r="J517" s="249"/>
      <c r="K517" s="249"/>
      <c r="L517" s="254"/>
      <c r="M517" s="255"/>
      <c r="N517" s="256"/>
      <c r="O517" s="256"/>
      <c r="P517" s="256"/>
      <c r="Q517" s="256"/>
      <c r="R517" s="256"/>
      <c r="S517" s="256"/>
      <c r="T517" s="257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58" t="s">
        <v>147</v>
      </c>
      <c r="AU517" s="258" t="s">
        <v>88</v>
      </c>
      <c r="AV517" s="15" t="s">
        <v>143</v>
      </c>
      <c r="AW517" s="15" t="s">
        <v>39</v>
      </c>
      <c r="AX517" s="15" t="s">
        <v>86</v>
      </c>
      <c r="AY517" s="258" t="s">
        <v>136</v>
      </c>
    </row>
    <row r="518" s="2" customFormat="1" ht="16.5" customHeight="1">
      <c r="A518" s="42"/>
      <c r="B518" s="43"/>
      <c r="C518" s="259" t="s">
        <v>1067</v>
      </c>
      <c r="D518" s="259" t="s">
        <v>268</v>
      </c>
      <c r="E518" s="260" t="s">
        <v>1068</v>
      </c>
      <c r="F518" s="261" t="s">
        <v>1069</v>
      </c>
      <c r="G518" s="262" t="s">
        <v>456</v>
      </c>
      <c r="H518" s="263">
        <v>44.880000000000003</v>
      </c>
      <c r="I518" s="264"/>
      <c r="J518" s="265">
        <f>ROUND(I518*H518,2)</f>
        <v>0</v>
      </c>
      <c r="K518" s="261" t="s">
        <v>142</v>
      </c>
      <c r="L518" s="266"/>
      <c r="M518" s="267" t="s">
        <v>32</v>
      </c>
      <c r="N518" s="268" t="s">
        <v>49</v>
      </c>
      <c r="O518" s="88"/>
      <c r="P518" s="217">
        <f>O518*H518</f>
        <v>0</v>
      </c>
      <c r="Q518" s="217">
        <v>0.00264</v>
      </c>
      <c r="R518" s="217">
        <f>Q518*H518</f>
        <v>0.11848320000000001</v>
      </c>
      <c r="S518" s="217">
        <v>0</v>
      </c>
      <c r="T518" s="218">
        <f>S518*H518</f>
        <v>0</v>
      </c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R518" s="219" t="s">
        <v>387</v>
      </c>
      <c r="AT518" s="219" t="s">
        <v>268</v>
      </c>
      <c r="AU518" s="219" t="s">
        <v>88</v>
      </c>
      <c r="AY518" s="20" t="s">
        <v>136</v>
      </c>
      <c r="BE518" s="220">
        <f>IF(N518="základní",J518,0)</f>
        <v>0</v>
      </c>
      <c r="BF518" s="220">
        <f>IF(N518="snížená",J518,0)</f>
        <v>0</v>
      </c>
      <c r="BG518" s="220">
        <f>IF(N518="zákl. přenesená",J518,0)</f>
        <v>0</v>
      </c>
      <c r="BH518" s="220">
        <f>IF(N518="sníž. přenesená",J518,0)</f>
        <v>0</v>
      </c>
      <c r="BI518" s="220">
        <f>IF(N518="nulová",J518,0)</f>
        <v>0</v>
      </c>
      <c r="BJ518" s="20" t="s">
        <v>86</v>
      </c>
      <c r="BK518" s="220">
        <f>ROUND(I518*H518,2)</f>
        <v>0</v>
      </c>
      <c r="BL518" s="20" t="s">
        <v>261</v>
      </c>
      <c r="BM518" s="219" t="s">
        <v>1070</v>
      </c>
    </row>
    <row r="519" s="14" customFormat="1">
      <c r="A519" s="14"/>
      <c r="B519" s="237"/>
      <c r="C519" s="238"/>
      <c r="D519" s="228" t="s">
        <v>147</v>
      </c>
      <c r="E519" s="239" t="s">
        <v>32</v>
      </c>
      <c r="F519" s="240" t="s">
        <v>1071</v>
      </c>
      <c r="G519" s="238"/>
      <c r="H519" s="241">
        <v>44.880000000000003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7" t="s">
        <v>147</v>
      </c>
      <c r="AU519" s="247" t="s">
        <v>88</v>
      </c>
      <c r="AV519" s="14" t="s">
        <v>88</v>
      </c>
      <c r="AW519" s="14" t="s">
        <v>39</v>
      </c>
      <c r="AX519" s="14" t="s">
        <v>86</v>
      </c>
      <c r="AY519" s="247" t="s">
        <v>136</v>
      </c>
    </row>
    <row r="520" s="2" customFormat="1" ht="24.15" customHeight="1">
      <c r="A520" s="42"/>
      <c r="B520" s="43"/>
      <c r="C520" s="208" t="s">
        <v>1072</v>
      </c>
      <c r="D520" s="208" t="s">
        <v>138</v>
      </c>
      <c r="E520" s="209" t="s">
        <v>1073</v>
      </c>
      <c r="F520" s="210" t="s">
        <v>1074</v>
      </c>
      <c r="G520" s="211" t="s">
        <v>141</v>
      </c>
      <c r="H520" s="212">
        <v>51.460000000000001</v>
      </c>
      <c r="I520" s="213"/>
      <c r="J520" s="214">
        <f>ROUND(I520*H520,2)</f>
        <v>0</v>
      </c>
      <c r="K520" s="210" t="s">
        <v>142</v>
      </c>
      <c r="L520" s="48"/>
      <c r="M520" s="215" t="s">
        <v>32</v>
      </c>
      <c r="N520" s="216" t="s">
        <v>49</v>
      </c>
      <c r="O520" s="88"/>
      <c r="P520" s="217">
        <f>O520*H520</f>
        <v>0</v>
      </c>
      <c r="Q520" s="217">
        <v>0.0053800000000000002</v>
      </c>
      <c r="R520" s="217">
        <f>Q520*H520</f>
        <v>0.27685480000000001</v>
      </c>
      <c r="S520" s="217">
        <v>0</v>
      </c>
      <c r="T520" s="218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19" t="s">
        <v>261</v>
      </c>
      <c r="AT520" s="219" t="s">
        <v>138</v>
      </c>
      <c r="AU520" s="219" t="s">
        <v>88</v>
      </c>
      <c r="AY520" s="20" t="s">
        <v>136</v>
      </c>
      <c r="BE520" s="220">
        <f>IF(N520="základní",J520,0)</f>
        <v>0</v>
      </c>
      <c r="BF520" s="220">
        <f>IF(N520="snížená",J520,0)</f>
        <v>0</v>
      </c>
      <c r="BG520" s="220">
        <f>IF(N520="zákl. přenesená",J520,0)</f>
        <v>0</v>
      </c>
      <c r="BH520" s="220">
        <f>IF(N520="sníž. přenesená",J520,0)</f>
        <v>0</v>
      </c>
      <c r="BI520" s="220">
        <f>IF(N520="nulová",J520,0)</f>
        <v>0</v>
      </c>
      <c r="BJ520" s="20" t="s">
        <v>86</v>
      </c>
      <c r="BK520" s="220">
        <f>ROUND(I520*H520,2)</f>
        <v>0</v>
      </c>
      <c r="BL520" s="20" t="s">
        <v>261</v>
      </c>
      <c r="BM520" s="219" t="s">
        <v>1075</v>
      </c>
    </row>
    <row r="521" s="2" customFormat="1">
      <c r="A521" s="42"/>
      <c r="B521" s="43"/>
      <c r="C521" s="44"/>
      <c r="D521" s="221" t="s">
        <v>145</v>
      </c>
      <c r="E521" s="44"/>
      <c r="F521" s="222" t="s">
        <v>1076</v>
      </c>
      <c r="G521" s="44"/>
      <c r="H521" s="44"/>
      <c r="I521" s="223"/>
      <c r="J521" s="44"/>
      <c r="K521" s="44"/>
      <c r="L521" s="48"/>
      <c r="M521" s="224"/>
      <c r="N521" s="225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145</v>
      </c>
      <c r="AU521" s="20" t="s">
        <v>88</v>
      </c>
    </row>
    <row r="522" s="13" customFormat="1">
      <c r="A522" s="13"/>
      <c r="B522" s="226"/>
      <c r="C522" s="227"/>
      <c r="D522" s="228" t="s">
        <v>147</v>
      </c>
      <c r="E522" s="229" t="s">
        <v>32</v>
      </c>
      <c r="F522" s="230" t="s">
        <v>889</v>
      </c>
      <c r="G522" s="227"/>
      <c r="H522" s="229" t="s">
        <v>32</v>
      </c>
      <c r="I522" s="231"/>
      <c r="J522" s="227"/>
      <c r="K522" s="227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147</v>
      </c>
      <c r="AU522" s="236" t="s">
        <v>88</v>
      </c>
      <c r="AV522" s="13" t="s">
        <v>86</v>
      </c>
      <c r="AW522" s="13" t="s">
        <v>39</v>
      </c>
      <c r="AX522" s="13" t="s">
        <v>78</v>
      </c>
      <c r="AY522" s="236" t="s">
        <v>136</v>
      </c>
    </row>
    <row r="523" s="14" customFormat="1">
      <c r="A523" s="14"/>
      <c r="B523" s="237"/>
      <c r="C523" s="238"/>
      <c r="D523" s="228" t="s">
        <v>147</v>
      </c>
      <c r="E523" s="239" t="s">
        <v>32</v>
      </c>
      <c r="F523" s="240" t="s">
        <v>890</v>
      </c>
      <c r="G523" s="238"/>
      <c r="H523" s="241">
        <v>51.460000000000001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147</v>
      </c>
      <c r="AU523" s="247" t="s">
        <v>88</v>
      </c>
      <c r="AV523" s="14" t="s">
        <v>88</v>
      </c>
      <c r="AW523" s="14" t="s">
        <v>39</v>
      </c>
      <c r="AX523" s="14" t="s">
        <v>86</v>
      </c>
      <c r="AY523" s="247" t="s">
        <v>136</v>
      </c>
    </row>
    <row r="524" s="2" customFormat="1" ht="16.5" customHeight="1">
      <c r="A524" s="42"/>
      <c r="B524" s="43"/>
      <c r="C524" s="259" t="s">
        <v>1077</v>
      </c>
      <c r="D524" s="259" t="s">
        <v>268</v>
      </c>
      <c r="E524" s="260" t="s">
        <v>1078</v>
      </c>
      <c r="F524" s="261" t="s">
        <v>1079</v>
      </c>
      <c r="G524" s="262" t="s">
        <v>141</v>
      </c>
      <c r="H524" s="263">
        <v>54.033000000000001</v>
      </c>
      <c r="I524" s="264"/>
      <c r="J524" s="265">
        <f>ROUND(I524*H524,2)</f>
        <v>0</v>
      </c>
      <c r="K524" s="261" t="s">
        <v>32</v>
      </c>
      <c r="L524" s="266"/>
      <c r="M524" s="267" t="s">
        <v>32</v>
      </c>
      <c r="N524" s="268" t="s">
        <v>49</v>
      </c>
      <c r="O524" s="88"/>
      <c r="P524" s="217">
        <f>O524*H524</f>
        <v>0</v>
      </c>
      <c r="Q524" s="217">
        <v>0.040000000000000001</v>
      </c>
      <c r="R524" s="217">
        <f>Q524*H524</f>
        <v>2.1613199999999999</v>
      </c>
      <c r="S524" s="217">
        <v>0</v>
      </c>
      <c r="T524" s="218">
        <f>S524*H524</f>
        <v>0</v>
      </c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R524" s="219" t="s">
        <v>387</v>
      </c>
      <c r="AT524" s="219" t="s">
        <v>268</v>
      </c>
      <c r="AU524" s="219" t="s">
        <v>88</v>
      </c>
      <c r="AY524" s="20" t="s">
        <v>136</v>
      </c>
      <c r="BE524" s="220">
        <f>IF(N524="základní",J524,0)</f>
        <v>0</v>
      </c>
      <c r="BF524" s="220">
        <f>IF(N524="snížená",J524,0)</f>
        <v>0</v>
      </c>
      <c r="BG524" s="220">
        <f>IF(N524="zákl. přenesená",J524,0)</f>
        <v>0</v>
      </c>
      <c r="BH524" s="220">
        <f>IF(N524="sníž. přenesená",J524,0)</f>
        <v>0</v>
      </c>
      <c r="BI524" s="220">
        <f>IF(N524="nulová",J524,0)</f>
        <v>0</v>
      </c>
      <c r="BJ524" s="20" t="s">
        <v>86</v>
      </c>
      <c r="BK524" s="220">
        <f>ROUND(I524*H524,2)</f>
        <v>0</v>
      </c>
      <c r="BL524" s="20" t="s">
        <v>261</v>
      </c>
      <c r="BM524" s="219" t="s">
        <v>1080</v>
      </c>
    </row>
    <row r="525" s="14" customFormat="1">
      <c r="A525" s="14"/>
      <c r="B525" s="237"/>
      <c r="C525" s="238"/>
      <c r="D525" s="228" t="s">
        <v>147</v>
      </c>
      <c r="E525" s="239" t="s">
        <v>32</v>
      </c>
      <c r="F525" s="240" t="s">
        <v>1081</v>
      </c>
      <c r="G525" s="238"/>
      <c r="H525" s="241">
        <v>54.033000000000001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7" t="s">
        <v>147</v>
      </c>
      <c r="AU525" s="247" t="s">
        <v>88</v>
      </c>
      <c r="AV525" s="14" t="s">
        <v>88</v>
      </c>
      <c r="AW525" s="14" t="s">
        <v>39</v>
      </c>
      <c r="AX525" s="14" t="s">
        <v>86</v>
      </c>
      <c r="AY525" s="247" t="s">
        <v>136</v>
      </c>
    </row>
    <row r="526" s="2" customFormat="1" ht="16.5" customHeight="1">
      <c r="A526" s="42"/>
      <c r="B526" s="43"/>
      <c r="C526" s="208" t="s">
        <v>229</v>
      </c>
      <c r="D526" s="208" t="s">
        <v>138</v>
      </c>
      <c r="E526" s="209" t="s">
        <v>1082</v>
      </c>
      <c r="F526" s="210" t="s">
        <v>1083</v>
      </c>
      <c r="G526" s="211" t="s">
        <v>456</v>
      </c>
      <c r="H526" s="212">
        <v>40.799999999999997</v>
      </c>
      <c r="I526" s="213"/>
      <c r="J526" s="214">
        <f>ROUND(I526*H526,2)</f>
        <v>0</v>
      </c>
      <c r="K526" s="210" t="s">
        <v>142</v>
      </c>
      <c r="L526" s="48"/>
      <c r="M526" s="215" t="s">
        <v>32</v>
      </c>
      <c r="N526" s="216" t="s">
        <v>49</v>
      </c>
      <c r="O526" s="88"/>
      <c r="P526" s="217">
        <f>O526*H526</f>
        <v>0</v>
      </c>
      <c r="Q526" s="217">
        <v>0.00142</v>
      </c>
      <c r="R526" s="217">
        <f>Q526*H526</f>
        <v>0.057935999999999994</v>
      </c>
      <c r="S526" s="217">
        <v>0</v>
      </c>
      <c r="T526" s="218">
        <f>S526*H526</f>
        <v>0</v>
      </c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R526" s="219" t="s">
        <v>261</v>
      </c>
      <c r="AT526" s="219" t="s">
        <v>138</v>
      </c>
      <c r="AU526" s="219" t="s">
        <v>88</v>
      </c>
      <c r="AY526" s="20" t="s">
        <v>136</v>
      </c>
      <c r="BE526" s="220">
        <f>IF(N526="základní",J526,0)</f>
        <v>0</v>
      </c>
      <c r="BF526" s="220">
        <f>IF(N526="snížená",J526,0)</f>
        <v>0</v>
      </c>
      <c r="BG526" s="220">
        <f>IF(N526="zákl. přenesená",J526,0)</f>
        <v>0</v>
      </c>
      <c r="BH526" s="220">
        <f>IF(N526="sníž. přenesená",J526,0)</f>
        <v>0</v>
      </c>
      <c r="BI526" s="220">
        <f>IF(N526="nulová",J526,0)</f>
        <v>0</v>
      </c>
      <c r="BJ526" s="20" t="s">
        <v>86</v>
      </c>
      <c r="BK526" s="220">
        <f>ROUND(I526*H526,2)</f>
        <v>0</v>
      </c>
      <c r="BL526" s="20" t="s">
        <v>261</v>
      </c>
      <c r="BM526" s="219" t="s">
        <v>1084</v>
      </c>
    </row>
    <row r="527" s="2" customFormat="1">
      <c r="A527" s="42"/>
      <c r="B527" s="43"/>
      <c r="C527" s="44"/>
      <c r="D527" s="221" t="s">
        <v>145</v>
      </c>
      <c r="E527" s="44"/>
      <c r="F527" s="222" t="s">
        <v>1085</v>
      </c>
      <c r="G527" s="44"/>
      <c r="H527" s="44"/>
      <c r="I527" s="223"/>
      <c r="J527" s="44"/>
      <c r="K527" s="44"/>
      <c r="L527" s="48"/>
      <c r="M527" s="224"/>
      <c r="N527" s="225"/>
      <c r="O527" s="88"/>
      <c r="P527" s="88"/>
      <c r="Q527" s="88"/>
      <c r="R527" s="88"/>
      <c r="S527" s="88"/>
      <c r="T527" s="8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T527" s="20" t="s">
        <v>145</v>
      </c>
      <c r="AU527" s="20" t="s">
        <v>88</v>
      </c>
    </row>
    <row r="528" s="13" customFormat="1">
      <c r="A528" s="13"/>
      <c r="B528" s="226"/>
      <c r="C528" s="227"/>
      <c r="D528" s="228" t="s">
        <v>147</v>
      </c>
      <c r="E528" s="229" t="s">
        <v>32</v>
      </c>
      <c r="F528" s="230" t="s">
        <v>889</v>
      </c>
      <c r="G528" s="227"/>
      <c r="H528" s="229" t="s">
        <v>32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147</v>
      </c>
      <c r="AU528" s="236" t="s">
        <v>88</v>
      </c>
      <c r="AV528" s="13" t="s">
        <v>86</v>
      </c>
      <c r="AW528" s="13" t="s">
        <v>39</v>
      </c>
      <c r="AX528" s="13" t="s">
        <v>78</v>
      </c>
      <c r="AY528" s="236" t="s">
        <v>136</v>
      </c>
    </row>
    <row r="529" s="14" customFormat="1">
      <c r="A529" s="14"/>
      <c r="B529" s="237"/>
      <c r="C529" s="238"/>
      <c r="D529" s="228" t="s">
        <v>147</v>
      </c>
      <c r="E529" s="239" t="s">
        <v>32</v>
      </c>
      <c r="F529" s="240" t="s">
        <v>1064</v>
      </c>
      <c r="G529" s="238"/>
      <c r="H529" s="241">
        <v>28.210000000000001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147</v>
      </c>
      <c r="AU529" s="247" t="s">
        <v>88</v>
      </c>
      <c r="AV529" s="14" t="s">
        <v>88</v>
      </c>
      <c r="AW529" s="14" t="s">
        <v>39</v>
      </c>
      <c r="AX529" s="14" t="s">
        <v>78</v>
      </c>
      <c r="AY529" s="247" t="s">
        <v>136</v>
      </c>
    </row>
    <row r="530" s="14" customFormat="1">
      <c r="A530" s="14"/>
      <c r="B530" s="237"/>
      <c r="C530" s="238"/>
      <c r="D530" s="228" t="s">
        <v>147</v>
      </c>
      <c r="E530" s="239" t="s">
        <v>32</v>
      </c>
      <c r="F530" s="240" t="s">
        <v>1065</v>
      </c>
      <c r="G530" s="238"/>
      <c r="H530" s="241">
        <v>11.99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147</v>
      </c>
      <c r="AU530" s="247" t="s">
        <v>88</v>
      </c>
      <c r="AV530" s="14" t="s">
        <v>88</v>
      </c>
      <c r="AW530" s="14" t="s">
        <v>39</v>
      </c>
      <c r="AX530" s="14" t="s">
        <v>78</v>
      </c>
      <c r="AY530" s="247" t="s">
        <v>136</v>
      </c>
    </row>
    <row r="531" s="14" customFormat="1">
      <c r="A531" s="14"/>
      <c r="B531" s="237"/>
      <c r="C531" s="238"/>
      <c r="D531" s="228" t="s">
        <v>147</v>
      </c>
      <c r="E531" s="239" t="s">
        <v>32</v>
      </c>
      <c r="F531" s="240" t="s">
        <v>1066</v>
      </c>
      <c r="G531" s="238"/>
      <c r="H531" s="241">
        <v>0.59999999999999998</v>
      </c>
      <c r="I531" s="242"/>
      <c r="J531" s="238"/>
      <c r="K531" s="238"/>
      <c r="L531" s="243"/>
      <c r="M531" s="244"/>
      <c r="N531" s="245"/>
      <c r="O531" s="245"/>
      <c r="P531" s="245"/>
      <c r="Q531" s="245"/>
      <c r="R531" s="245"/>
      <c r="S531" s="245"/>
      <c r="T531" s="24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7" t="s">
        <v>147</v>
      </c>
      <c r="AU531" s="247" t="s">
        <v>88</v>
      </c>
      <c r="AV531" s="14" t="s">
        <v>88</v>
      </c>
      <c r="AW531" s="14" t="s">
        <v>39</v>
      </c>
      <c r="AX531" s="14" t="s">
        <v>78</v>
      </c>
      <c r="AY531" s="247" t="s">
        <v>136</v>
      </c>
    </row>
    <row r="532" s="15" customFormat="1">
      <c r="A532" s="15"/>
      <c r="B532" s="248"/>
      <c r="C532" s="249"/>
      <c r="D532" s="228" t="s">
        <v>147</v>
      </c>
      <c r="E532" s="250" t="s">
        <v>32</v>
      </c>
      <c r="F532" s="251" t="s">
        <v>152</v>
      </c>
      <c r="G532" s="249"/>
      <c r="H532" s="252">
        <v>40.800000000000004</v>
      </c>
      <c r="I532" s="253"/>
      <c r="J532" s="249"/>
      <c r="K532" s="249"/>
      <c r="L532" s="254"/>
      <c r="M532" s="255"/>
      <c r="N532" s="256"/>
      <c r="O532" s="256"/>
      <c r="P532" s="256"/>
      <c r="Q532" s="256"/>
      <c r="R532" s="256"/>
      <c r="S532" s="256"/>
      <c r="T532" s="257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58" t="s">
        <v>147</v>
      </c>
      <c r="AU532" s="258" t="s">
        <v>88</v>
      </c>
      <c r="AV532" s="15" t="s">
        <v>143</v>
      </c>
      <c r="AW532" s="15" t="s">
        <v>39</v>
      </c>
      <c r="AX532" s="15" t="s">
        <v>86</v>
      </c>
      <c r="AY532" s="258" t="s">
        <v>136</v>
      </c>
    </row>
    <row r="533" s="2" customFormat="1" ht="24.15" customHeight="1">
      <c r="A533" s="42"/>
      <c r="B533" s="43"/>
      <c r="C533" s="208" t="s">
        <v>1086</v>
      </c>
      <c r="D533" s="208" t="s">
        <v>138</v>
      </c>
      <c r="E533" s="209" t="s">
        <v>1087</v>
      </c>
      <c r="F533" s="210" t="s">
        <v>1088</v>
      </c>
      <c r="G533" s="211" t="s">
        <v>225</v>
      </c>
      <c r="H533" s="212">
        <v>3.3450000000000002</v>
      </c>
      <c r="I533" s="213"/>
      <c r="J533" s="214">
        <f>ROUND(I533*H533,2)</f>
        <v>0</v>
      </c>
      <c r="K533" s="210" t="s">
        <v>142</v>
      </c>
      <c r="L533" s="48"/>
      <c r="M533" s="215" t="s">
        <v>32</v>
      </c>
      <c r="N533" s="216" t="s">
        <v>49</v>
      </c>
      <c r="O533" s="88"/>
      <c r="P533" s="217">
        <f>O533*H533</f>
        <v>0</v>
      </c>
      <c r="Q533" s="217">
        <v>0</v>
      </c>
      <c r="R533" s="217">
        <f>Q533*H533</f>
        <v>0</v>
      </c>
      <c r="S533" s="217">
        <v>0</v>
      </c>
      <c r="T533" s="218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19" t="s">
        <v>261</v>
      </c>
      <c r="AT533" s="219" t="s">
        <v>138</v>
      </c>
      <c r="AU533" s="219" t="s">
        <v>88</v>
      </c>
      <c r="AY533" s="20" t="s">
        <v>136</v>
      </c>
      <c r="BE533" s="220">
        <f>IF(N533="základní",J533,0)</f>
        <v>0</v>
      </c>
      <c r="BF533" s="220">
        <f>IF(N533="snížená",J533,0)</f>
        <v>0</v>
      </c>
      <c r="BG533" s="220">
        <f>IF(N533="zákl. přenesená",J533,0)</f>
        <v>0</v>
      </c>
      <c r="BH533" s="220">
        <f>IF(N533="sníž. přenesená",J533,0)</f>
        <v>0</v>
      </c>
      <c r="BI533" s="220">
        <f>IF(N533="nulová",J533,0)</f>
        <v>0</v>
      </c>
      <c r="BJ533" s="20" t="s">
        <v>86</v>
      </c>
      <c r="BK533" s="220">
        <f>ROUND(I533*H533,2)</f>
        <v>0</v>
      </c>
      <c r="BL533" s="20" t="s">
        <v>261</v>
      </c>
      <c r="BM533" s="219" t="s">
        <v>1089</v>
      </c>
    </row>
    <row r="534" s="2" customFormat="1">
      <c r="A534" s="42"/>
      <c r="B534" s="43"/>
      <c r="C534" s="44"/>
      <c r="D534" s="221" t="s">
        <v>145</v>
      </c>
      <c r="E534" s="44"/>
      <c r="F534" s="222" t="s">
        <v>1090</v>
      </c>
      <c r="G534" s="44"/>
      <c r="H534" s="44"/>
      <c r="I534" s="223"/>
      <c r="J534" s="44"/>
      <c r="K534" s="44"/>
      <c r="L534" s="48"/>
      <c r="M534" s="224"/>
      <c r="N534" s="225"/>
      <c r="O534" s="88"/>
      <c r="P534" s="88"/>
      <c r="Q534" s="88"/>
      <c r="R534" s="88"/>
      <c r="S534" s="88"/>
      <c r="T534" s="89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T534" s="20" t="s">
        <v>145</v>
      </c>
      <c r="AU534" s="20" t="s">
        <v>88</v>
      </c>
    </row>
    <row r="535" s="12" customFormat="1" ht="22.8" customHeight="1">
      <c r="A535" s="12"/>
      <c r="B535" s="192"/>
      <c r="C535" s="193"/>
      <c r="D535" s="194" t="s">
        <v>77</v>
      </c>
      <c r="E535" s="206" t="s">
        <v>1091</v>
      </c>
      <c r="F535" s="206" t="s">
        <v>1092</v>
      </c>
      <c r="G535" s="193"/>
      <c r="H535" s="193"/>
      <c r="I535" s="196"/>
      <c r="J535" s="207">
        <f>BK535</f>
        <v>0</v>
      </c>
      <c r="K535" s="193"/>
      <c r="L535" s="198"/>
      <c r="M535" s="199"/>
      <c r="N535" s="200"/>
      <c r="O535" s="200"/>
      <c r="P535" s="201">
        <f>SUM(P536:P539)</f>
        <v>0</v>
      </c>
      <c r="Q535" s="200"/>
      <c r="R535" s="201">
        <f>SUM(R536:R539)</f>
        <v>0</v>
      </c>
      <c r="S535" s="200"/>
      <c r="T535" s="202">
        <f>SUM(T536:T539)</f>
        <v>0.12865000000000001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03" t="s">
        <v>88</v>
      </c>
      <c r="AT535" s="204" t="s">
        <v>77</v>
      </c>
      <c r="AU535" s="204" t="s">
        <v>86</v>
      </c>
      <c r="AY535" s="203" t="s">
        <v>136</v>
      </c>
      <c r="BK535" s="205">
        <f>SUM(BK536:BK539)</f>
        <v>0</v>
      </c>
    </row>
    <row r="536" s="2" customFormat="1" ht="16.5" customHeight="1">
      <c r="A536" s="42"/>
      <c r="B536" s="43"/>
      <c r="C536" s="208" t="s">
        <v>392</v>
      </c>
      <c r="D536" s="208" t="s">
        <v>138</v>
      </c>
      <c r="E536" s="209" t="s">
        <v>1093</v>
      </c>
      <c r="F536" s="210" t="s">
        <v>1094</v>
      </c>
      <c r="G536" s="211" t="s">
        <v>141</v>
      </c>
      <c r="H536" s="212">
        <v>51.460000000000001</v>
      </c>
      <c r="I536" s="213"/>
      <c r="J536" s="214">
        <f>ROUND(I536*H536,2)</f>
        <v>0</v>
      </c>
      <c r="K536" s="210" t="s">
        <v>142</v>
      </c>
      <c r="L536" s="48"/>
      <c r="M536" s="215" t="s">
        <v>32</v>
      </c>
      <c r="N536" s="216" t="s">
        <v>49</v>
      </c>
      <c r="O536" s="88"/>
      <c r="P536" s="217">
        <f>O536*H536</f>
        <v>0</v>
      </c>
      <c r="Q536" s="217">
        <v>0</v>
      </c>
      <c r="R536" s="217">
        <f>Q536*H536</f>
        <v>0</v>
      </c>
      <c r="S536" s="217">
        <v>0.0025000000000000001</v>
      </c>
      <c r="T536" s="218">
        <f>S536*H536</f>
        <v>0.12865000000000001</v>
      </c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R536" s="219" t="s">
        <v>261</v>
      </c>
      <c r="AT536" s="219" t="s">
        <v>138</v>
      </c>
      <c r="AU536" s="219" t="s">
        <v>88</v>
      </c>
      <c r="AY536" s="20" t="s">
        <v>136</v>
      </c>
      <c r="BE536" s="220">
        <f>IF(N536="základní",J536,0)</f>
        <v>0</v>
      </c>
      <c r="BF536" s="220">
        <f>IF(N536="snížená",J536,0)</f>
        <v>0</v>
      </c>
      <c r="BG536" s="220">
        <f>IF(N536="zákl. přenesená",J536,0)</f>
        <v>0</v>
      </c>
      <c r="BH536" s="220">
        <f>IF(N536="sníž. přenesená",J536,0)</f>
        <v>0</v>
      </c>
      <c r="BI536" s="220">
        <f>IF(N536="nulová",J536,0)</f>
        <v>0</v>
      </c>
      <c r="BJ536" s="20" t="s">
        <v>86</v>
      </c>
      <c r="BK536" s="220">
        <f>ROUND(I536*H536,2)</f>
        <v>0</v>
      </c>
      <c r="BL536" s="20" t="s">
        <v>261</v>
      </c>
      <c r="BM536" s="219" t="s">
        <v>1095</v>
      </c>
    </row>
    <row r="537" s="2" customFormat="1">
      <c r="A537" s="42"/>
      <c r="B537" s="43"/>
      <c r="C537" s="44"/>
      <c r="D537" s="221" t="s">
        <v>145</v>
      </c>
      <c r="E537" s="44"/>
      <c r="F537" s="222" t="s">
        <v>1096</v>
      </c>
      <c r="G537" s="44"/>
      <c r="H537" s="44"/>
      <c r="I537" s="223"/>
      <c r="J537" s="44"/>
      <c r="K537" s="44"/>
      <c r="L537" s="48"/>
      <c r="M537" s="224"/>
      <c r="N537" s="225"/>
      <c r="O537" s="88"/>
      <c r="P537" s="88"/>
      <c r="Q537" s="88"/>
      <c r="R537" s="88"/>
      <c r="S537" s="88"/>
      <c r="T537" s="89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T537" s="20" t="s">
        <v>145</v>
      </c>
      <c r="AU537" s="20" t="s">
        <v>88</v>
      </c>
    </row>
    <row r="538" s="13" customFormat="1">
      <c r="A538" s="13"/>
      <c r="B538" s="226"/>
      <c r="C538" s="227"/>
      <c r="D538" s="228" t="s">
        <v>147</v>
      </c>
      <c r="E538" s="229" t="s">
        <v>32</v>
      </c>
      <c r="F538" s="230" t="s">
        <v>889</v>
      </c>
      <c r="G538" s="227"/>
      <c r="H538" s="229" t="s">
        <v>32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147</v>
      </c>
      <c r="AU538" s="236" t="s">
        <v>88</v>
      </c>
      <c r="AV538" s="13" t="s">
        <v>86</v>
      </c>
      <c r="AW538" s="13" t="s">
        <v>39</v>
      </c>
      <c r="AX538" s="13" t="s">
        <v>78</v>
      </c>
      <c r="AY538" s="236" t="s">
        <v>136</v>
      </c>
    </row>
    <row r="539" s="14" customFormat="1">
      <c r="A539" s="14"/>
      <c r="B539" s="237"/>
      <c r="C539" s="238"/>
      <c r="D539" s="228" t="s">
        <v>147</v>
      </c>
      <c r="E539" s="239" t="s">
        <v>32</v>
      </c>
      <c r="F539" s="240" t="s">
        <v>890</v>
      </c>
      <c r="G539" s="238"/>
      <c r="H539" s="241">
        <v>51.460000000000001</v>
      </c>
      <c r="I539" s="242"/>
      <c r="J539" s="238"/>
      <c r="K539" s="238"/>
      <c r="L539" s="243"/>
      <c r="M539" s="244"/>
      <c r="N539" s="245"/>
      <c r="O539" s="245"/>
      <c r="P539" s="245"/>
      <c r="Q539" s="245"/>
      <c r="R539" s="245"/>
      <c r="S539" s="245"/>
      <c r="T539" s="24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7" t="s">
        <v>147</v>
      </c>
      <c r="AU539" s="247" t="s">
        <v>88</v>
      </c>
      <c r="AV539" s="14" t="s">
        <v>88</v>
      </c>
      <c r="AW539" s="14" t="s">
        <v>39</v>
      </c>
      <c r="AX539" s="14" t="s">
        <v>86</v>
      </c>
      <c r="AY539" s="247" t="s">
        <v>136</v>
      </c>
    </row>
    <row r="540" s="12" customFormat="1" ht="22.8" customHeight="1">
      <c r="A540" s="12"/>
      <c r="B540" s="192"/>
      <c r="C540" s="193"/>
      <c r="D540" s="194" t="s">
        <v>77</v>
      </c>
      <c r="E540" s="206" t="s">
        <v>1097</v>
      </c>
      <c r="F540" s="206" t="s">
        <v>1098</v>
      </c>
      <c r="G540" s="193"/>
      <c r="H540" s="193"/>
      <c r="I540" s="196"/>
      <c r="J540" s="207">
        <f>BK540</f>
        <v>0</v>
      </c>
      <c r="K540" s="193"/>
      <c r="L540" s="198"/>
      <c r="M540" s="199"/>
      <c r="N540" s="200"/>
      <c r="O540" s="200"/>
      <c r="P540" s="201">
        <f>SUM(P541:P551)</f>
        <v>0</v>
      </c>
      <c r="Q540" s="200"/>
      <c r="R540" s="201">
        <f>SUM(R541:R551)</f>
        <v>0.0028744</v>
      </c>
      <c r="S540" s="200"/>
      <c r="T540" s="202">
        <f>SUM(T541:T551)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3" t="s">
        <v>88</v>
      </c>
      <c r="AT540" s="204" t="s">
        <v>77</v>
      </c>
      <c r="AU540" s="204" t="s">
        <v>86</v>
      </c>
      <c r="AY540" s="203" t="s">
        <v>136</v>
      </c>
      <c r="BK540" s="205">
        <f>SUM(BK541:BK551)</f>
        <v>0</v>
      </c>
    </row>
    <row r="541" s="2" customFormat="1" ht="21.75" customHeight="1">
      <c r="A541" s="42"/>
      <c r="B541" s="43"/>
      <c r="C541" s="208" t="s">
        <v>1099</v>
      </c>
      <c r="D541" s="208" t="s">
        <v>138</v>
      </c>
      <c r="E541" s="209" t="s">
        <v>1100</v>
      </c>
      <c r="F541" s="210" t="s">
        <v>1101</v>
      </c>
      <c r="G541" s="211" t="s">
        <v>456</v>
      </c>
      <c r="H541" s="212">
        <v>40.799999999999997</v>
      </c>
      <c r="I541" s="213"/>
      <c r="J541" s="214">
        <f>ROUND(I541*H541,2)</f>
        <v>0</v>
      </c>
      <c r="K541" s="210" t="s">
        <v>142</v>
      </c>
      <c r="L541" s="48"/>
      <c r="M541" s="215" t="s">
        <v>32</v>
      </c>
      <c r="N541" s="216" t="s">
        <v>49</v>
      </c>
      <c r="O541" s="88"/>
      <c r="P541" s="217">
        <f>O541*H541</f>
        <v>0</v>
      </c>
      <c r="Q541" s="217">
        <v>2.0000000000000002E-05</v>
      </c>
      <c r="R541" s="217">
        <f>Q541*H541</f>
        <v>0.00081599999999999999</v>
      </c>
      <c r="S541" s="217">
        <v>0</v>
      </c>
      <c r="T541" s="218">
        <f>S541*H541</f>
        <v>0</v>
      </c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R541" s="219" t="s">
        <v>261</v>
      </c>
      <c r="AT541" s="219" t="s">
        <v>138</v>
      </c>
      <c r="AU541" s="219" t="s">
        <v>88</v>
      </c>
      <c r="AY541" s="20" t="s">
        <v>136</v>
      </c>
      <c r="BE541" s="220">
        <f>IF(N541="základní",J541,0)</f>
        <v>0</v>
      </c>
      <c r="BF541" s="220">
        <f>IF(N541="snížená",J541,0)</f>
        <v>0</v>
      </c>
      <c r="BG541" s="220">
        <f>IF(N541="zákl. přenesená",J541,0)</f>
        <v>0</v>
      </c>
      <c r="BH541" s="220">
        <f>IF(N541="sníž. přenesená",J541,0)</f>
        <v>0</v>
      </c>
      <c r="BI541" s="220">
        <f>IF(N541="nulová",J541,0)</f>
        <v>0</v>
      </c>
      <c r="BJ541" s="20" t="s">
        <v>86</v>
      </c>
      <c r="BK541" s="220">
        <f>ROUND(I541*H541,2)</f>
        <v>0</v>
      </c>
      <c r="BL541" s="20" t="s">
        <v>261</v>
      </c>
      <c r="BM541" s="219" t="s">
        <v>1102</v>
      </c>
    </row>
    <row r="542" s="2" customFormat="1">
      <c r="A542" s="42"/>
      <c r="B542" s="43"/>
      <c r="C542" s="44"/>
      <c r="D542" s="221" t="s">
        <v>145</v>
      </c>
      <c r="E542" s="44"/>
      <c r="F542" s="222" t="s">
        <v>1103</v>
      </c>
      <c r="G542" s="44"/>
      <c r="H542" s="44"/>
      <c r="I542" s="223"/>
      <c r="J542" s="44"/>
      <c r="K542" s="44"/>
      <c r="L542" s="48"/>
      <c r="M542" s="224"/>
      <c r="N542" s="225"/>
      <c r="O542" s="88"/>
      <c r="P542" s="88"/>
      <c r="Q542" s="88"/>
      <c r="R542" s="88"/>
      <c r="S542" s="88"/>
      <c r="T542" s="89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T542" s="20" t="s">
        <v>145</v>
      </c>
      <c r="AU542" s="20" t="s">
        <v>88</v>
      </c>
    </row>
    <row r="543" s="13" customFormat="1">
      <c r="A543" s="13"/>
      <c r="B543" s="226"/>
      <c r="C543" s="227"/>
      <c r="D543" s="228" t="s">
        <v>147</v>
      </c>
      <c r="E543" s="229" t="s">
        <v>32</v>
      </c>
      <c r="F543" s="230" t="s">
        <v>889</v>
      </c>
      <c r="G543" s="227"/>
      <c r="H543" s="229" t="s">
        <v>32</v>
      </c>
      <c r="I543" s="231"/>
      <c r="J543" s="227"/>
      <c r="K543" s="227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147</v>
      </c>
      <c r="AU543" s="236" t="s">
        <v>88</v>
      </c>
      <c r="AV543" s="13" t="s">
        <v>86</v>
      </c>
      <c r="AW543" s="13" t="s">
        <v>39</v>
      </c>
      <c r="AX543" s="13" t="s">
        <v>78</v>
      </c>
      <c r="AY543" s="236" t="s">
        <v>136</v>
      </c>
    </row>
    <row r="544" s="14" customFormat="1">
      <c r="A544" s="14"/>
      <c r="B544" s="237"/>
      <c r="C544" s="238"/>
      <c r="D544" s="228" t="s">
        <v>147</v>
      </c>
      <c r="E544" s="239" t="s">
        <v>32</v>
      </c>
      <c r="F544" s="240" t="s">
        <v>1064</v>
      </c>
      <c r="G544" s="238"/>
      <c r="H544" s="241">
        <v>28.210000000000001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7" t="s">
        <v>147</v>
      </c>
      <c r="AU544" s="247" t="s">
        <v>88</v>
      </c>
      <c r="AV544" s="14" t="s">
        <v>88</v>
      </c>
      <c r="AW544" s="14" t="s">
        <v>39</v>
      </c>
      <c r="AX544" s="14" t="s">
        <v>78</v>
      </c>
      <c r="AY544" s="247" t="s">
        <v>136</v>
      </c>
    </row>
    <row r="545" s="14" customFormat="1">
      <c r="A545" s="14"/>
      <c r="B545" s="237"/>
      <c r="C545" s="238"/>
      <c r="D545" s="228" t="s">
        <v>147</v>
      </c>
      <c r="E545" s="239" t="s">
        <v>32</v>
      </c>
      <c r="F545" s="240" t="s">
        <v>1065</v>
      </c>
      <c r="G545" s="238"/>
      <c r="H545" s="241">
        <v>11.99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147</v>
      </c>
      <c r="AU545" s="247" t="s">
        <v>88</v>
      </c>
      <c r="AV545" s="14" t="s">
        <v>88</v>
      </c>
      <c r="AW545" s="14" t="s">
        <v>39</v>
      </c>
      <c r="AX545" s="14" t="s">
        <v>78</v>
      </c>
      <c r="AY545" s="247" t="s">
        <v>136</v>
      </c>
    </row>
    <row r="546" s="14" customFormat="1">
      <c r="A546" s="14"/>
      <c r="B546" s="237"/>
      <c r="C546" s="238"/>
      <c r="D546" s="228" t="s">
        <v>147</v>
      </c>
      <c r="E546" s="239" t="s">
        <v>32</v>
      </c>
      <c r="F546" s="240" t="s">
        <v>1066</v>
      </c>
      <c r="G546" s="238"/>
      <c r="H546" s="241">
        <v>0.59999999999999998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147</v>
      </c>
      <c r="AU546" s="247" t="s">
        <v>88</v>
      </c>
      <c r="AV546" s="14" t="s">
        <v>88</v>
      </c>
      <c r="AW546" s="14" t="s">
        <v>39</v>
      </c>
      <c r="AX546" s="14" t="s">
        <v>78</v>
      </c>
      <c r="AY546" s="247" t="s">
        <v>136</v>
      </c>
    </row>
    <row r="547" s="15" customFormat="1">
      <c r="A547" s="15"/>
      <c r="B547" s="248"/>
      <c r="C547" s="249"/>
      <c r="D547" s="228" t="s">
        <v>147</v>
      </c>
      <c r="E547" s="250" t="s">
        <v>32</v>
      </c>
      <c r="F547" s="251" t="s">
        <v>152</v>
      </c>
      <c r="G547" s="249"/>
      <c r="H547" s="252">
        <v>40.800000000000004</v>
      </c>
      <c r="I547" s="253"/>
      <c r="J547" s="249"/>
      <c r="K547" s="249"/>
      <c r="L547" s="254"/>
      <c r="M547" s="255"/>
      <c r="N547" s="256"/>
      <c r="O547" s="256"/>
      <c r="P547" s="256"/>
      <c r="Q547" s="256"/>
      <c r="R547" s="256"/>
      <c r="S547" s="256"/>
      <c r="T547" s="257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8" t="s">
        <v>147</v>
      </c>
      <c r="AU547" s="258" t="s">
        <v>88</v>
      </c>
      <c r="AV547" s="15" t="s">
        <v>143</v>
      </c>
      <c r="AW547" s="15" t="s">
        <v>39</v>
      </c>
      <c r="AX547" s="15" t="s">
        <v>86</v>
      </c>
      <c r="AY547" s="258" t="s">
        <v>136</v>
      </c>
    </row>
    <row r="548" s="2" customFormat="1" ht="16.5" customHeight="1">
      <c r="A548" s="42"/>
      <c r="B548" s="43"/>
      <c r="C548" s="208" t="s">
        <v>1104</v>
      </c>
      <c r="D548" s="208" t="s">
        <v>138</v>
      </c>
      <c r="E548" s="209" t="s">
        <v>1105</v>
      </c>
      <c r="F548" s="210" t="s">
        <v>1106</v>
      </c>
      <c r="G548" s="211" t="s">
        <v>141</v>
      </c>
      <c r="H548" s="212">
        <v>51.460000000000001</v>
      </c>
      <c r="I548" s="213"/>
      <c r="J548" s="214">
        <f>ROUND(I548*H548,2)</f>
        <v>0</v>
      </c>
      <c r="K548" s="210" t="s">
        <v>142</v>
      </c>
      <c r="L548" s="48"/>
      <c r="M548" s="215" t="s">
        <v>32</v>
      </c>
      <c r="N548" s="216" t="s">
        <v>49</v>
      </c>
      <c r="O548" s="88"/>
      <c r="P548" s="217">
        <f>O548*H548</f>
        <v>0</v>
      </c>
      <c r="Q548" s="217">
        <v>4.0000000000000003E-05</v>
      </c>
      <c r="R548" s="217">
        <f>Q548*H548</f>
        <v>0.0020584000000000002</v>
      </c>
      <c r="S548" s="217">
        <v>0</v>
      </c>
      <c r="T548" s="218">
        <f>S548*H548</f>
        <v>0</v>
      </c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R548" s="219" t="s">
        <v>261</v>
      </c>
      <c r="AT548" s="219" t="s">
        <v>138</v>
      </c>
      <c r="AU548" s="219" t="s">
        <v>88</v>
      </c>
      <c r="AY548" s="20" t="s">
        <v>136</v>
      </c>
      <c r="BE548" s="220">
        <f>IF(N548="základní",J548,0)</f>
        <v>0</v>
      </c>
      <c r="BF548" s="220">
        <f>IF(N548="snížená",J548,0)</f>
        <v>0</v>
      </c>
      <c r="BG548" s="220">
        <f>IF(N548="zákl. přenesená",J548,0)</f>
        <v>0</v>
      </c>
      <c r="BH548" s="220">
        <f>IF(N548="sníž. přenesená",J548,0)</f>
        <v>0</v>
      </c>
      <c r="BI548" s="220">
        <f>IF(N548="nulová",J548,0)</f>
        <v>0</v>
      </c>
      <c r="BJ548" s="20" t="s">
        <v>86</v>
      </c>
      <c r="BK548" s="220">
        <f>ROUND(I548*H548,2)</f>
        <v>0</v>
      </c>
      <c r="BL548" s="20" t="s">
        <v>261</v>
      </c>
      <c r="BM548" s="219" t="s">
        <v>1107</v>
      </c>
    </row>
    <row r="549" s="2" customFormat="1">
      <c r="A549" s="42"/>
      <c r="B549" s="43"/>
      <c r="C549" s="44"/>
      <c r="D549" s="221" t="s">
        <v>145</v>
      </c>
      <c r="E549" s="44"/>
      <c r="F549" s="222" t="s">
        <v>1108</v>
      </c>
      <c r="G549" s="44"/>
      <c r="H549" s="44"/>
      <c r="I549" s="223"/>
      <c r="J549" s="44"/>
      <c r="K549" s="44"/>
      <c r="L549" s="48"/>
      <c r="M549" s="224"/>
      <c r="N549" s="225"/>
      <c r="O549" s="88"/>
      <c r="P549" s="88"/>
      <c r="Q549" s="88"/>
      <c r="R549" s="88"/>
      <c r="S549" s="88"/>
      <c r="T549" s="89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T549" s="20" t="s">
        <v>145</v>
      </c>
      <c r="AU549" s="20" t="s">
        <v>88</v>
      </c>
    </row>
    <row r="550" s="13" customFormat="1">
      <c r="A550" s="13"/>
      <c r="B550" s="226"/>
      <c r="C550" s="227"/>
      <c r="D550" s="228" t="s">
        <v>147</v>
      </c>
      <c r="E550" s="229" t="s">
        <v>32</v>
      </c>
      <c r="F550" s="230" t="s">
        <v>889</v>
      </c>
      <c r="G550" s="227"/>
      <c r="H550" s="229" t="s">
        <v>32</v>
      </c>
      <c r="I550" s="231"/>
      <c r="J550" s="227"/>
      <c r="K550" s="227"/>
      <c r="L550" s="232"/>
      <c r="M550" s="233"/>
      <c r="N550" s="234"/>
      <c r="O550" s="234"/>
      <c r="P550" s="234"/>
      <c r="Q550" s="234"/>
      <c r="R550" s="234"/>
      <c r="S550" s="234"/>
      <c r="T550" s="23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6" t="s">
        <v>147</v>
      </c>
      <c r="AU550" s="236" t="s">
        <v>88</v>
      </c>
      <c r="AV550" s="13" t="s">
        <v>86</v>
      </c>
      <c r="AW550" s="13" t="s">
        <v>39</v>
      </c>
      <c r="AX550" s="13" t="s">
        <v>78</v>
      </c>
      <c r="AY550" s="236" t="s">
        <v>136</v>
      </c>
    </row>
    <row r="551" s="14" customFormat="1">
      <c r="A551" s="14"/>
      <c r="B551" s="237"/>
      <c r="C551" s="238"/>
      <c r="D551" s="228" t="s">
        <v>147</v>
      </c>
      <c r="E551" s="239" t="s">
        <v>32</v>
      </c>
      <c r="F551" s="240" t="s">
        <v>890</v>
      </c>
      <c r="G551" s="238"/>
      <c r="H551" s="241">
        <v>51.460000000000001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147</v>
      </c>
      <c r="AU551" s="247" t="s">
        <v>88</v>
      </c>
      <c r="AV551" s="14" t="s">
        <v>88</v>
      </c>
      <c r="AW551" s="14" t="s">
        <v>39</v>
      </c>
      <c r="AX551" s="14" t="s">
        <v>86</v>
      </c>
      <c r="AY551" s="247" t="s">
        <v>136</v>
      </c>
    </row>
    <row r="552" s="12" customFormat="1" ht="22.8" customHeight="1">
      <c r="A552" s="12"/>
      <c r="B552" s="192"/>
      <c r="C552" s="193"/>
      <c r="D552" s="194" t="s">
        <v>77</v>
      </c>
      <c r="E552" s="206" t="s">
        <v>629</v>
      </c>
      <c r="F552" s="206" t="s">
        <v>630</v>
      </c>
      <c r="G552" s="193"/>
      <c r="H552" s="193"/>
      <c r="I552" s="196"/>
      <c r="J552" s="207">
        <f>BK552</f>
        <v>0</v>
      </c>
      <c r="K552" s="193"/>
      <c r="L552" s="198"/>
      <c r="M552" s="199"/>
      <c r="N552" s="200"/>
      <c r="O552" s="200"/>
      <c r="P552" s="201">
        <f>SUM(P553:P562)</f>
        <v>0</v>
      </c>
      <c r="Q552" s="200"/>
      <c r="R552" s="201">
        <f>SUM(R553:R562)</f>
        <v>0.0014418</v>
      </c>
      <c r="S552" s="200"/>
      <c r="T552" s="202">
        <f>SUM(T553:T562)</f>
        <v>0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03" t="s">
        <v>88</v>
      </c>
      <c r="AT552" s="204" t="s">
        <v>77</v>
      </c>
      <c r="AU552" s="204" t="s">
        <v>86</v>
      </c>
      <c r="AY552" s="203" t="s">
        <v>136</v>
      </c>
      <c r="BK552" s="205">
        <f>SUM(BK553:BK562)</f>
        <v>0</v>
      </c>
    </row>
    <row r="553" s="2" customFormat="1" ht="21.75" customHeight="1">
      <c r="A553" s="42"/>
      <c r="B553" s="43"/>
      <c r="C553" s="208" t="s">
        <v>1109</v>
      </c>
      <c r="D553" s="208" t="s">
        <v>138</v>
      </c>
      <c r="E553" s="209" t="s">
        <v>632</v>
      </c>
      <c r="F553" s="210" t="s">
        <v>633</v>
      </c>
      <c r="G553" s="211" t="s">
        <v>141</v>
      </c>
      <c r="H553" s="212">
        <v>3.2040000000000002</v>
      </c>
      <c r="I553" s="213"/>
      <c r="J553" s="214">
        <f>ROUND(I553*H553,2)</f>
        <v>0</v>
      </c>
      <c r="K553" s="210" t="s">
        <v>142</v>
      </c>
      <c r="L553" s="48"/>
      <c r="M553" s="215" t="s">
        <v>32</v>
      </c>
      <c r="N553" s="216" t="s">
        <v>49</v>
      </c>
      <c r="O553" s="88"/>
      <c r="P553" s="217">
        <f>O553*H553</f>
        <v>0</v>
      </c>
      <c r="Q553" s="217">
        <v>6.9999999999999994E-05</v>
      </c>
      <c r="R553" s="217">
        <f>Q553*H553</f>
        <v>0.00022427999999999999</v>
      </c>
      <c r="S553" s="217">
        <v>0</v>
      </c>
      <c r="T553" s="218">
        <f>S553*H553</f>
        <v>0</v>
      </c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R553" s="219" t="s">
        <v>261</v>
      </c>
      <c r="AT553" s="219" t="s">
        <v>138</v>
      </c>
      <c r="AU553" s="219" t="s">
        <v>88</v>
      </c>
      <c r="AY553" s="20" t="s">
        <v>136</v>
      </c>
      <c r="BE553" s="220">
        <f>IF(N553="základní",J553,0)</f>
        <v>0</v>
      </c>
      <c r="BF553" s="220">
        <f>IF(N553="snížená",J553,0)</f>
        <v>0</v>
      </c>
      <c r="BG553" s="220">
        <f>IF(N553="zákl. přenesená",J553,0)</f>
        <v>0</v>
      </c>
      <c r="BH553" s="220">
        <f>IF(N553="sníž. přenesená",J553,0)</f>
        <v>0</v>
      </c>
      <c r="BI553" s="220">
        <f>IF(N553="nulová",J553,0)</f>
        <v>0</v>
      </c>
      <c r="BJ553" s="20" t="s">
        <v>86</v>
      </c>
      <c r="BK553" s="220">
        <f>ROUND(I553*H553,2)</f>
        <v>0</v>
      </c>
      <c r="BL553" s="20" t="s">
        <v>261</v>
      </c>
      <c r="BM553" s="219" t="s">
        <v>1110</v>
      </c>
    </row>
    <row r="554" s="2" customFormat="1">
      <c r="A554" s="42"/>
      <c r="B554" s="43"/>
      <c r="C554" s="44"/>
      <c r="D554" s="221" t="s">
        <v>145</v>
      </c>
      <c r="E554" s="44"/>
      <c r="F554" s="222" t="s">
        <v>635</v>
      </c>
      <c r="G554" s="44"/>
      <c r="H554" s="44"/>
      <c r="I554" s="223"/>
      <c r="J554" s="44"/>
      <c r="K554" s="44"/>
      <c r="L554" s="48"/>
      <c r="M554" s="224"/>
      <c r="N554" s="225"/>
      <c r="O554" s="88"/>
      <c r="P554" s="88"/>
      <c r="Q554" s="88"/>
      <c r="R554" s="88"/>
      <c r="S554" s="88"/>
      <c r="T554" s="89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T554" s="20" t="s">
        <v>145</v>
      </c>
      <c r="AU554" s="20" t="s">
        <v>88</v>
      </c>
    </row>
    <row r="555" s="13" customFormat="1">
      <c r="A555" s="13"/>
      <c r="B555" s="226"/>
      <c r="C555" s="227"/>
      <c r="D555" s="228" t="s">
        <v>147</v>
      </c>
      <c r="E555" s="229" t="s">
        <v>32</v>
      </c>
      <c r="F555" s="230" t="s">
        <v>636</v>
      </c>
      <c r="G555" s="227"/>
      <c r="H555" s="229" t="s">
        <v>32</v>
      </c>
      <c r="I555" s="231"/>
      <c r="J555" s="227"/>
      <c r="K555" s="227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147</v>
      </c>
      <c r="AU555" s="236" t="s">
        <v>88</v>
      </c>
      <c r="AV555" s="13" t="s">
        <v>86</v>
      </c>
      <c r="AW555" s="13" t="s">
        <v>39</v>
      </c>
      <c r="AX555" s="13" t="s">
        <v>78</v>
      </c>
      <c r="AY555" s="236" t="s">
        <v>136</v>
      </c>
    </row>
    <row r="556" s="14" customFormat="1">
      <c r="A556" s="14"/>
      <c r="B556" s="237"/>
      <c r="C556" s="238"/>
      <c r="D556" s="228" t="s">
        <v>147</v>
      </c>
      <c r="E556" s="239" t="s">
        <v>32</v>
      </c>
      <c r="F556" s="240" t="s">
        <v>637</v>
      </c>
      <c r="G556" s="238"/>
      <c r="H556" s="241">
        <v>3.2040000000000002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7" t="s">
        <v>147</v>
      </c>
      <c r="AU556" s="247" t="s">
        <v>88</v>
      </c>
      <c r="AV556" s="14" t="s">
        <v>88</v>
      </c>
      <c r="AW556" s="14" t="s">
        <v>39</v>
      </c>
      <c r="AX556" s="14" t="s">
        <v>86</v>
      </c>
      <c r="AY556" s="247" t="s">
        <v>136</v>
      </c>
    </row>
    <row r="557" s="2" customFormat="1" ht="16.5" customHeight="1">
      <c r="A557" s="42"/>
      <c r="B557" s="43"/>
      <c r="C557" s="208" t="s">
        <v>1111</v>
      </c>
      <c r="D557" s="208" t="s">
        <v>138</v>
      </c>
      <c r="E557" s="209" t="s">
        <v>639</v>
      </c>
      <c r="F557" s="210" t="s">
        <v>640</v>
      </c>
      <c r="G557" s="211" t="s">
        <v>141</v>
      </c>
      <c r="H557" s="212">
        <v>3.2040000000000002</v>
      </c>
      <c r="I557" s="213"/>
      <c r="J557" s="214">
        <f>ROUND(I557*H557,2)</f>
        <v>0</v>
      </c>
      <c r="K557" s="210" t="s">
        <v>142</v>
      </c>
      <c r="L557" s="48"/>
      <c r="M557" s="215" t="s">
        <v>32</v>
      </c>
      <c r="N557" s="216" t="s">
        <v>49</v>
      </c>
      <c r="O557" s="88"/>
      <c r="P557" s="217">
        <f>O557*H557</f>
        <v>0</v>
      </c>
      <c r="Q557" s="217">
        <v>0.00013999999999999999</v>
      </c>
      <c r="R557" s="217">
        <f>Q557*H557</f>
        <v>0.00044855999999999997</v>
      </c>
      <c r="S557" s="217">
        <v>0</v>
      </c>
      <c r="T557" s="218">
        <f>S557*H557</f>
        <v>0</v>
      </c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R557" s="219" t="s">
        <v>261</v>
      </c>
      <c r="AT557" s="219" t="s">
        <v>138</v>
      </c>
      <c r="AU557" s="219" t="s">
        <v>88</v>
      </c>
      <c r="AY557" s="20" t="s">
        <v>136</v>
      </c>
      <c r="BE557" s="220">
        <f>IF(N557="základní",J557,0)</f>
        <v>0</v>
      </c>
      <c r="BF557" s="220">
        <f>IF(N557="snížená",J557,0)</f>
        <v>0</v>
      </c>
      <c r="BG557" s="220">
        <f>IF(N557="zákl. přenesená",J557,0)</f>
        <v>0</v>
      </c>
      <c r="BH557" s="220">
        <f>IF(N557="sníž. přenesená",J557,0)</f>
        <v>0</v>
      </c>
      <c r="BI557" s="220">
        <f>IF(N557="nulová",J557,0)</f>
        <v>0</v>
      </c>
      <c r="BJ557" s="20" t="s">
        <v>86</v>
      </c>
      <c r="BK557" s="220">
        <f>ROUND(I557*H557,2)</f>
        <v>0</v>
      </c>
      <c r="BL557" s="20" t="s">
        <v>261</v>
      </c>
      <c r="BM557" s="219" t="s">
        <v>1112</v>
      </c>
    </row>
    <row r="558" s="2" customFormat="1">
      <c r="A558" s="42"/>
      <c r="B558" s="43"/>
      <c r="C558" s="44"/>
      <c r="D558" s="221" t="s">
        <v>145</v>
      </c>
      <c r="E558" s="44"/>
      <c r="F558" s="222" t="s">
        <v>642</v>
      </c>
      <c r="G558" s="44"/>
      <c r="H558" s="44"/>
      <c r="I558" s="223"/>
      <c r="J558" s="44"/>
      <c r="K558" s="44"/>
      <c r="L558" s="48"/>
      <c r="M558" s="224"/>
      <c r="N558" s="225"/>
      <c r="O558" s="88"/>
      <c r="P558" s="88"/>
      <c r="Q558" s="88"/>
      <c r="R558" s="88"/>
      <c r="S558" s="88"/>
      <c r="T558" s="89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T558" s="20" t="s">
        <v>145</v>
      </c>
      <c r="AU558" s="20" t="s">
        <v>88</v>
      </c>
    </row>
    <row r="559" s="2" customFormat="1" ht="16.5" customHeight="1">
      <c r="A559" s="42"/>
      <c r="B559" s="43"/>
      <c r="C559" s="208" t="s">
        <v>1113</v>
      </c>
      <c r="D559" s="208" t="s">
        <v>138</v>
      </c>
      <c r="E559" s="209" t="s">
        <v>644</v>
      </c>
      <c r="F559" s="210" t="s">
        <v>645</v>
      </c>
      <c r="G559" s="211" t="s">
        <v>141</v>
      </c>
      <c r="H559" s="212">
        <v>3.2040000000000002</v>
      </c>
      <c r="I559" s="213"/>
      <c r="J559" s="214">
        <f>ROUND(I559*H559,2)</f>
        <v>0</v>
      </c>
      <c r="K559" s="210" t="s">
        <v>142</v>
      </c>
      <c r="L559" s="48"/>
      <c r="M559" s="215" t="s">
        <v>32</v>
      </c>
      <c r="N559" s="216" t="s">
        <v>49</v>
      </c>
      <c r="O559" s="88"/>
      <c r="P559" s="217">
        <f>O559*H559</f>
        <v>0</v>
      </c>
      <c r="Q559" s="217">
        <v>0.00012</v>
      </c>
      <c r="R559" s="217">
        <f>Q559*H559</f>
        <v>0.00038448000000000003</v>
      </c>
      <c r="S559" s="217">
        <v>0</v>
      </c>
      <c r="T559" s="218">
        <f>S559*H559</f>
        <v>0</v>
      </c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R559" s="219" t="s">
        <v>261</v>
      </c>
      <c r="AT559" s="219" t="s">
        <v>138</v>
      </c>
      <c r="AU559" s="219" t="s">
        <v>88</v>
      </c>
      <c r="AY559" s="20" t="s">
        <v>136</v>
      </c>
      <c r="BE559" s="220">
        <f>IF(N559="základní",J559,0)</f>
        <v>0</v>
      </c>
      <c r="BF559" s="220">
        <f>IF(N559="snížená",J559,0)</f>
        <v>0</v>
      </c>
      <c r="BG559" s="220">
        <f>IF(N559="zákl. přenesená",J559,0)</f>
        <v>0</v>
      </c>
      <c r="BH559" s="220">
        <f>IF(N559="sníž. přenesená",J559,0)</f>
        <v>0</v>
      </c>
      <c r="BI559" s="220">
        <f>IF(N559="nulová",J559,0)</f>
        <v>0</v>
      </c>
      <c r="BJ559" s="20" t="s">
        <v>86</v>
      </c>
      <c r="BK559" s="220">
        <f>ROUND(I559*H559,2)</f>
        <v>0</v>
      </c>
      <c r="BL559" s="20" t="s">
        <v>261</v>
      </c>
      <c r="BM559" s="219" t="s">
        <v>1114</v>
      </c>
    </row>
    <row r="560" s="2" customFormat="1">
      <c r="A560" s="42"/>
      <c r="B560" s="43"/>
      <c r="C560" s="44"/>
      <c r="D560" s="221" t="s">
        <v>145</v>
      </c>
      <c r="E560" s="44"/>
      <c r="F560" s="222" t="s">
        <v>647</v>
      </c>
      <c r="G560" s="44"/>
      <c r="H560" s="44"/>
      <c r="I560" s="223"/>
      <c r="J560" s="44"/>
      <c r="K560" s="44"/>
      <c r="L560" s="48"/>
      <c r="M560" s="224"/>
      <c r="N560" s="225"/>
      <c r="O560" s="88"/>
      <c r="P560" s="88"/>
      <c r="Q560" s="88"/>
      <c r="R560" s="88"/>
      <c r="S560" s="88"/>
      <c r="T560" s="89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T560" s="20" t="s">
        <v>145</v>
      </c>
      <c r="AU560" s="20" t="s">
        <v>88</v>
      </c>
    </row>
    <row r="561" s="2" customFormat="1" ht="16.5" customHeight="1">
      <c r="A561" s="42"/>
      <c r="B561" s="43"/>
      <c r="C561" s="208" t="s">
        <v>1115</v>
      </c>
      <c r="D561" s="208" t="s">
        <v>138</v>
      </c>
      <c r="E561" s="209" t="s">
        <v>649</v>
      </c>
      <c r="F561" s="210" t="s">
        <v>650</v>
      </c>
      <c r="G561" s="211" t="s">
        <v>141</v>
      </c>
      <c r="H561" s="212">
        <v>3.2040000000000002</v>
      </c>
      <c r="I561" s="213"/>
      <c r="J561" s="214">
        <f>ROUND(I561*H561,2)</f>
        <v>0</v>
      </c>
      <c r="K561" s="210" t="s">
        <v>142</v>
      </c>
      <c r="L561" s="48"/>
      <c r="M561" s="215" t="s">
        <v>32</v>
      </c>
      <c r="N561" s="216" t="s">
        <v>49</v>
      </c>
      <c r="O561" s="88"/>
      <c r="P561" s="217">
        <f>O561*H561</f>
        <v>0</v>
      </c>
      <c r="Q561" s="217">
        <v>0.00012</v>
      </c>
      <c r="R561" s="217">
        <f>Q561*H561</f>
        <v>0.00038448000000000003</v>
      </c>
      <c r="S561" s="217">
        <v>0</v>
      </c>
      <c r="T561" s="218">
        <f>S561*H561</f>
        <v>0</v>
      </c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R561" s="219" t="s">
        <v>261</v>
      </c>
      <c r="AT561" s="219" t="s">
        <v>138</v>
      </c>
      <c r="AU561" s="219" t="s">
        <v>88</v>
      </c>
      <c r="AY561" s="20" t="s">
        <v>136</v>
      </c>
      <c r="BE561" s="220">
        <f>IF(N561="základní",J561,0)</f>
        <v>0</v>
      </c>
      <c r="BF561" s="220">
        <f>IF(N561="snížená",J561,0)</f>
        <v>0</v>
      </c>
      <c r="BG561" s="220">
        <f>IF(N561="zákl. přenesená",J561,0)</f>
        <v>0</v>
      </c>
      <c r="BH561" s="220">
        <f>IF(N561="sníž. přenesená",J561,0)</f>
        <v>0</v>
      </c>
      <c r="BI561" s="220">
        <f>IF(N561="nulová",J561,0)</f>
        <v>0</v>
      </c>
      <c r="BJ561" s="20" t="s">
        <v>86</v>
      </c>
      <c r="BK561" s="220">
        <f>ROUND(I561*H561,2)</f>
        <v>0</v>
      </c>
      <c r="BL561" s="20" t="s">
        <v>261</v>
      </c>
      <c r="BM561" s="219" t="s">
        <v>1116</v>
      </c>
    </row>
    <row r="562" s="2" customFormat="1">
      <c r="A562" s="42"/>
      <c r="B562" s="43"/>
      <c r="C562" s="44"/>
      <c r="D562" s="221" t="s">
        <v>145</v>
      </c>
      <c r="E562" s="44"/>
      <c r="F562" s="222" t="s">
        <v>652</v>
      </c>
      <c r="G562" s="44"/>
      <c r="H562" s="44"/>
      <c r="I562" s="223"/>
      <c r="J562" s="44"/>
      <c r="K562" s="44"/>
      <c r="L562" s="48"/>
      <c r="M562" s="224"/>
      <c r="N562" s="225"/>
      <c r="O562" s="88"/>
      <c r="P562" s="88"/>
      <c r="Q562" s="88"/>
      <c r="R562" s="88"/>
      <c r="S562" s="88"/>
      <c r="T562" s="89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T562" s="20" t="s">
        <v>145</v>
      </c>
      <c r="AU562" s="20" t="s">
        <v>88</v>
      </c>
    </row>
    <row r="563" s="12" customFormat="1" ht="22.8" customHeight="1">
      <c r="A563" s="12"/>
      <c r="B563" s="192"/>
      <c r="C563" s="193"/>
      <c r="D563" s="194" t="s">
        <v>77</v>
      </c>
      <c r="E563" s="206" t="s">
        <v>653</v>
      </c>
      <c r="F563" s="206" t="s">
        <v>654</v>
      </c>
      <c r="G563" s="193"/>
      <c r="H563" s="193"/>
      <c r="I563" s="196"/>
      <c r="J563" s="207">
        <f>BK563</f>
        <v>0</v>
      </c>
      <c r="K563" s="193"/>
      <c r="L563" s="198"/>
      <c r="M563" s="199"/>
      <c r="N563" s="200"/>
      <c r="O563" s="200"/>
      <c r="P563" s="201">
        <f>SUM(P564:P601)</f>
        <v>0</v>
      </c>
      <c r="Q563" s="200"/>
      <c r="R563" s="201">
        <f>SUM(R564:R601)</f>
        <v>0.31189718999999999</v>
      </c>
      <c r="S563" s="200"/>
      <c r="T563" s="202">
        <f>SUM(T564:T601)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03" t="s">
        <v>88</v>
      </c>
      <c r="AT563" s="204" t="s">
        <v>77</v>
      </c>
      <c r="AU563" s="204" t="s">
        <v>86</v>
      </c>
      <c r="AY563" s="203" t="s">
        <v>136</v>
      </c>
      <c r="BK563" s="205">
        <f>SUM(BK564:BK601)</f>
        <v>0</v>
      </c>
    </row>
    <row r="564" s="2" customFormat="1" ht="16.5" customHeight="1">
      <c r="A564" s="42"/>
      <c r="B564" s="43"/>
      <c r="C564" s="208" t="s">
        <v>1117</v>
      </c>
      <c r="D564" s="208" t="s">
        <v>138</v>
      </c>
      <c r="E564" s="209" t="s">
        <v>656</v>
      </c>
      <c r="F564" s="210" t="s">
        <v>657</v>
      </c>
      <c r="G564" s="211" t="s">
        <v>141</v>
      </c>
      <c r="H564" s="212">
        <v>945.14300000000003</v>
      </c>
      <c r="I564" s="213"/>
      <c r="J564" s="214">
        <f>ROUND(I564*H564,2)</f>
        <v>0</v>
      </c>
      <c r="K564" s="210" t="s">
        <v>142</v>
      </c>
      <c r="L564" s="48"/>
      <c r="M564" s="215" t="s">
        <v>32</v>
      </c>
      <c r="N564" s="216" t="s">
        <v>49</v>
      </c>
      <c r="O564" s="88"/>
      <c r="P564" s="217">
        <f>O564*H564</f>
        <v>0</v>
      </c>
      <c r="Q564" s="217">
        <v>0.00033</v>
      </c>
      <c r="R564" s="217">
        <f>Q564*H564</f>
        <v>0.31189718999999999</v>
      </c>
      <c r="S564" s="217">
        <v>0</v>
      </c>
      <c r="T564" s="218">
        <f>S564*H564</f>
        <v>0</v>
      </c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R564" s="219" t="s">
        <v>261</v>
      </c>
      <c r="AT564" s="219" t="s">
        <v>138</v>
      </c>
      <c r="AU564" s="219" t="s">
        <v>88</v>
      </c>
      <c r="AY564" s="20" t="s">
        <v>136</v>
      </c>
      <c r="BE564" s="220">
        <f>IF(N564="základní",J564,0)</f>
        <v>0</v>
      </c>
      <c r="BF564" s="220">
        <f>IF(N564="snížená",J564,0)</f>
        <v>0</v>
      </c>
      <c r="BG564" s="220">
        <f>IF(N564="zákl. přenesená",J564,0)</f>
        <v>0</v>
      </c>
      <c r="BH564" s="220">
        <f>IF(N564="sníž. přenesená",J564,0)</f>
        <v>0</v>
      </c>
      <c r="BI564" s="220">
        <f>IF(N564="nulová",J564,0)</f>
        <v>0</v>
      </c>
      <c r="BJ564" s="20" t="s">
        <v>86</v>
      </c>
      <c r="BK564" s="220">
        <f>ROUND(I564*H564,2)</f>
        <v>0</v>
      </c>
      <c r="BL564" s="20" t="s">
        <v>261</v>
      </c>
      <c r="BM564" s="219" t="s">
        <v>1118</v>
      </c>
    </row>
    <row r="565" s="2" customFormat="1">
      <c r="A565" s="42"/>
      <c r="B565" s="43"/>
      <c r="C565" s="44"/>
      <c r="D565" s="221" t="s">
        <v>145</v>
      </c>
      <c r="E565" s="44"/>
      <c r="F565" s="222" t="s">
        <v>659</v>
      </c>
      <c r="G565" s="44"/>
      <c r="H565" s="44"/>
      <c r="I565" s="223"/>
      <c r="J565" s="44"/>
      <c r="K565" s="44"/>
      <c r="L565" s="48"/>
      <c r="M565" s="224"/>
      <c r="N565" s="225"/>
      <c r="O565" s="88"/>
      <c r="P565" s="88"/>
      <c r="Q565" s="88"/>
      <c r="R565" s="88"/>
      <c r="S565" s="88"/>
      <c r="T565" s="89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T565" s="20" t="s">
        <v>145</v>
      </c>
      <c r="AU565" s="20" t="s">
        <v>88</v>
      </c>
    </row>
    <row r="566" s="13" customFormat="1">
      <c r="A566" s="13"/>
      <c r="B566" s="226"/>
      <c r="C566" s="227"/>
      <c r="D566" s="228" t="s">
        <v>147</v>
      </c>
      <c r="E566" s="229" t="s">
        <v>32</v>
      </c>
      <c r="F566" s="230" t="s">
        <v>660</v>
      </c>
      <c r="G566" s="227"/>
      <c r="H566" s="229" t="s">
        <v>32</v>
      </c>
      <c r="I566" s="231"/>
      <c r="J566" s="227"/>
      <c r="K566" s="227"/>
      <c r="L566" s="232"/>
      <c r="M566" s="233"/>
      <c r="N566" s="234"/>
      <c r="O566" s="234"/>
      <c r="P566" s="234"/>
      <c r="Q566" s="234"/>
      <c r="R566" s="234"/>
      <c r="S566" s="234"/>
      <c r="T566" s="23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6" t="s">
        <v>147</v>
      </c>
      <c r="AU566" s="236" t="s">
        <v>88</v>
      </c>
      <c r="AV566" s="13" t="s">
        <v>86</v>
      </c>
      <c r="AW566" s="13" t="s">
        <v>39</v>
      </c>
      <c r="AX566" s="13" t="s">
        <v>78</v>
      </c>
      <c r="AY566" s="236" t="s">
        <v>136</v>
      </c>
    </row>
    <row r="567" s="13" customFormat="1">
      <c r="A567" s="13"/>
      <c r="B567" s="226"/>
      <c r="C567" s="227"/>
      <c r="D567" s="228" t="s">
        <v>147</v>
      </c>
      <c r="E567" s="229" t="s">
        <v>32</v>
      </c>
      <c r="F567" s="230" t="s">
        <v>1119</v>
      </c>
      <c r="G567" s="227"/>
      <c r="H567" s="229" t="s">
        <v>32</v>
      </c>
      <c r="I567" s="231"/>
      <c r="J567" s="227"/>
      <c r="K567" s="227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147</v>
      </c>
      <c r="AU567" s="236" t="s">
        <v>88</v>
      </c>
      <c r="AV567" s="13" t="s">
        <v>86</v>
      </c>
      <c r="AW567" s="13" t="s">
        <v>39</v>
      </c>
      <c r="AX567" s="13" t="s">
        <v>78</v>
      </c>
      <c r="AY567" s="236" t="s">
        <v>136</v>
      </c>
    </row>
    <row r="568" s="14" customFormat="1">
      <c r="A568" s="14"/>
      <c r="B568" s="237"/>
      <c r="C568" s="238"/>
      <c r="D568" s="228" t="s">
        <v>147</v>
      </c>
      <c r="E568" s="239" t="s">
        <v>32</v>
      </c>
      <c r="F568" s="240" t="s">
        <v>1120</v>
      </c>
      <c r="G568" s="238"/>
      <c r="H568" s="241">
        <v>124.95999999999999</v>
      </c>
      <c r="I568" s="242"/>
      <c r="J568" s="238"/>
      <c r="K568" s="238"/>
      <c r="L568" s="243"/>
      <c r="M568" s="244"/>
      <c r="N568" s="245"/>
      <c r="O568" s="245"/>
      <c r="P568" s="245"/>
      <c r="Q568" s="245"/>
      <c r="R568" s="245"/>
      <c r="S568" s="245"/>
      <c r="T568" s="24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147</v>
      </c>
      <c r="AU568" s="247" t="s">
        <v>88</v>
      </c>
      <c r="AV568" s="14" t="s">
        <v>88</v>
      </c>
      <c r="AW568" s="14" t="s">
        <v>39</v>
      </c>
      <c r="AX568" s="14" t="s">
        <v>78</v>
      </c>
      <c r="AY568" s="247" t="s">
        <v>136</v>
      </c>
    </row>
    <row r="569" s="13" customFormat="1">
      <c r="A569" s="13"/>
      <c r="B569" s="226"/>
      <c r="C569" s="227"/>
      <c r="D569" s="228" t="s">
        <v>147</v>
      </c>
      <c r="E569" s="229" t="s">
        <v>32</v>
      </c>
      <c r="F569" s="230" t="s">
        <v>1121</v>
      </c>
      <c r="G569" s="227"/>
      <c r="H569" s="229" t="s">
        <v>32</v>
      </c>
      <c r="I569" s="231"/>
      <c r="J569" s="227"/>
      <c r="K569" s="227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147</v>
      </c>
      <c r="AU569" s="236" t="s">
        <v>88</v>
      </c>
      <c r="AV569" s="13" t="s">
        <v>86</v>
      </c>
      <c r="AW569" s="13" t="s">
        <v>39</v>
      </c>
      <c r="AX569" s="13" t="s">
        <v>78</v>
      </c>
      <c r="AY569" s="236" t="s">
        <v>136</v>
      </c>
    </row>
    <row r="570" s="14" customFormat="1">
      <c r="A570" s="14"/>
      <c r="B570" s="237"/>
      <c r="C570" s="238"/>
      <c r="D570" s="228" t="s">
        <v>147</v>
      </c>
      <c r="E570" s="239" t="s">
        <v>32</v>
      </c>
      <c r="F570" s="240" t="s">
        <v>1122</v>
      </c>
      <c r="G570" s="238"/>
      <c r="H570" s="241">
        <v>88.543999999999997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147</v>
      </c>
      <c r="AU570" s="247" t="s">
        <v>88</v>
      </c>
      <c r="AV570" s="14" t="s">
        <v>88</v>
      </c>
      <c r="AW570" s="14" t="s">
        <v>39</v>
      </c>
      <c r="AX570" s="14" t="s">
        <v>78</v>
      </c>
      <c r="AY570" s="247" t="s">
        <v>136</v>
      </c>
    </row>
    <row r="571" s="14" customFormat="1">
      <c r="A571" s="14"/>
      <c r="B571" s="237"/>
      <c r="C571" s="238"/>
      <c r="D571" s="228" t="s">
        <v>147</v>
      </c>
      <c r="E571" s="239" t="s">
        <v>32</v>
      </c>
      <c r="F571" s="240" t="s">
        <v>1123</v>
      </c>
      <c r="G571" s="238"/>
      <c r="H571" s="241">
        <v>48.552</v>
      </c>
      <c r="I571" s="242"/>
      <c r="J571" s="238"/>
      <c r="K571" s="238"/>
      <c r="L571" s="243"/>
      <c r="M571" s="244"/>
      <c r="N571" s="245"/>
      <c r="O571" s="245"/>
      <c r="P571" s="245"/>
      <c r="Q571" s="245"/>
      <c r="R571" s="245"/>
      <c r="S571" s="245"/>
      <c r="T571" s="24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7" t="s">
        <v>147</v>
      </c>
      <c r="AU571" s="247" t="s">
        <v>88</v>
      </c>
      <c r="AV571" s="14" t="s">
        <v>88</v>
      </c>
      <c r="AW571" s="14" t="s">
        <v>39</v>
      </c>
      <c r="AX571" s="14" t="s">
        <v>78</v>
      </c>
      <c r="AY571" s="247" t="s">
        <v>136</v>
      </c>
    </row>
    <row r="572" s="14" customFormat="1">
      <c r="A572" s="14"/>
      <c r="B572" s="237"/>
      <c r="C572" s="238"/>
      <c r="D572" s="228" t="s">
        <v>147</v>
      </c>
      <c r="E572" s="239" t="s">
        <v>32</v>
      </c>
      <c r="F572" s="240" t="s">
        <v>1124</v>
      </c>
      <c r="G572" s="238"/>
      <c r="H572" s="241">
        <v>-30.399999999999999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7" t="s">
        <v>147</v>
      </c>
      <c r="AU572" s="247" t="s">
        <v>88</v>
      </c>
      <c r="AV572" s="14" t="s">
        <v>88</v>
      </c>
      <c r="AW572" s="14" t="s">
        <v>39</v>
      </c>
      <c r="AX572" s="14" t="s">
        <v>78</v>
      </c>
      <c r="AY572" s="247" t="s">
        <v>136</v>
      </c>
    </row>
    <row r="573" s="13" customFormat="1">
      <c r="A573" s="13"/>
      <c r="B573" s="226"/>
      <c r="C573" s="227"/>
      <c r="D573" s="228" t="s">
        <v>147</v>
      </c>
      <c r="E573" s="229" t="s">
        <v>32</v>
      </c>
      <c r="F573" s="230" t="s">
        <v>1125</v>
      </c>
      <c r="G573" s="227"/>
      <c r="H573" s="229" t="s">
        <v>32</v>
      </c>
      <c r="I573" s="231"/>
      <c r="J573" s="227"/>
      <c r="K573" s="227"/>
      <c r="L573" s="232"/>
      <c r="M573" s="233"/>
      <c r="N573" s="234"/>
      <c r="O573" s="234"/>
      <c r="P573" s="234"/>
      <c r="Q573" s="234"/>
      <c r="R573" s="234"/>
      <c r="S573" s="234"/>
      <c r="T573" s="23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6" t="s">
        <v>147</v>
      </c>
      <c r="AU573" s="236" t="s">
        <v>88</v>
      </c>
      <c r="AV573" s="13" t="s">
        <v>86</v>
      </c>
      <c r="AW573" s="13" t="s">
        <v>39</v>
      </c>
      <c r="AX573" s="13" t="s">
        <v>78</v>
      </c>
      <c r="AY573" s="236" t="s">
        <v>136</v>
      </c>
    </row>
    <row r="574" s="14" customFormat="1">
      <c r="A574" s="14"/>
      <c r="B574" s="237"/>
      <c r="C574" s="238"/>
      <c r="D574" s="228" t="s">
        <v>147</v>
      </c>
      <c r="E574" s="239" t="s">
        <v>32</v>
      </c>
      <c r="F574" s="240" t="s">
        <v>1126</v>
      </c>
      <c r="G574" s="238"/>
      <c r="H574" s="241">
        <v>64.210999999999999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7" t="s">
        <v>147</v>
      </c>
      <c r="AU574" s="247" t="s">
        <v>88</v>
      </c>
      <c r="AV574" s="14" t="s">
        <v>88</v>
      </c>
      <c r="AW574" s="14" t="s">
        <v>39</v>
      </c>
      <c r="AX574" s="14" t="s">
        <v>78</v>
      </c>
      <c r="AY574" s="247" t="s">
        <v>136</v>
      </c>
    </row>
    <row r="575" s="14" customFormat="1">
      <c r="A575" s="14"/>
      <c r="B575" s="237"/>
      <c r="C575" s="238"/>
      <c r="D575" s="228" t="s">
        <v>147</v>
      </c>
      <c r="E575" s="239" t="s">
        <v>32</v>
      </c>
      <c r="F575" s="240" t="s">
        <v>1127</v>
      </c>
      <c r="G575" s="238"/>
      <c r="H575" s="241">
        <v>-11.571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7" t="s">
        <v>147</v>
      </c>
      <c r="AU575" s="247" t="s">
        <v>88</v>
      </c>
      <c r="AV575" s="14" t="s">
        <v>88</v>
      </c>
      <c r="AW575" s="14" t="s">
        <v>39</v>
      </c>
      <c r="AX575" s="14" t="s">
        <v>78</v>
      </c>
      <c r="AY575" s="247" t="s">
        <v>136</v>
      </c>
    </row>
    <row r="576" s="13" customFormat="1">
      <c r="A576" s="13"/>
      <c r="B576" s="226"/>
      <c r="C576" s="227"/>
      <c r="D576" s="228" t="s">
        <v>147</v>
      </c>
      <c r="E576" s="229" t="s">
        <v>32</v>
      </c>
      <c r="F576" s="230" t="s">
        <v>1128</v>
      </c>
      <c r="G576" s="227"/>
      <c r="H576" s="229" t="s">
        <v>32</v>
      </c>
      <c r="I576" s="231"/>
      <c r="J576" s="227"/>
      <c r="K576" s="227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147</v>
      </c>
      <c r="AU576" s="236" t="s">
        <v>88</v>
      </c>
      <c r="AV576" s="13" t="s">
        <v>86</v>
      </c>
      <c r="AW576" s="13" t="s">
        <v>39</v>
      </c>
      <c r="AX576" s="13" t="s">
        <v>78</v>
      </c>
      <c r="AY576" s="236" t="s">
        <v>136</v>
      </c>
    </row>
    <row r="577" s="14" customFormat="1">
      <c r="A577" s="14"/>
      <c r="B577" s="237"/>
      <c r="C577" s="238"/>
      <c r="D577" s="228" t="s">
        <v>147</v>
      </c>
      <c r="E577" s="239" t="s">
        <v>32</v>
      </c>
      <c r="F577" s="240" t="s">
        <v>1129</v>
      </c>
      <c r="G577" s="238"/>
      <c r="H577" s="241">
        <v>97.581999999999994</v>
      </c>
      <c r="I577" s="242"/>
      <c r="J577" s="238"/>
      <c r="K577" s="238"/>
      <c r="L577" s="243"/>
      <c r="M577" s="244"/>
      <c r="N577" s="245"/>
      <c r="O577" s="245"/>
      <c r="P577" s="245"/>
      <c r="Q577" s="245"/>
      <c r="R577" s="245"/>
      <c r="S577" s="245"/>
      <c r="T577" s="24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7" t="s">
        <v>147</v>
      </c>
      <c r="AU577" s="247" t="s">
        <v>88</v>
      </c>
      <c r="AV577" s="14" t="s">
        <v>88</v>
      </c>
      <c r="AW577" s="14" t="s">
        <v>39</v>
      </c>
      <c r="AX577" s="14" t="s">
        <v>78</v>
      </c>
      <c r="AY577" s="247" t="s">
        <v>136</v>
      </c>
    </row>
    <row r="578" s="14" customFormat="1">
      <c r="A578" s="14"/>
      <c r="B578" s="237"/>
      <c r="C578" s="238"/>
      <c r="D578" s="228" t="s">
        <v>147</v>
      </c>
      <c r="E578" s="239" t="s">
        <v>32</v>
      </c>
      <c r="F578" s="240" t="s">
        <v>1130</v>
      </c>
      <c r="G578" s="238"/>
      <c r="H578" s="241">
        <v>-23.141999999999999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147</v>
      </c>
      <c r="AU578" s="247" t="s">
        <v>88</v>
      </c>
      <c r="AV578" s="14" t="s">
        <v>88</v>
      </c>
      <c r="AW578" s="14" t="s">
        <v>39</v>
      </c>
      <c r="AX578" s="14" t="s">
        <v>78</v>
      </c>
      <c r="AY578" s="247" t="s">
        <v>136</v>
      </c>
    </row>
    <row r="579" s="13" customFormat="1">
      <c r="A579" s="13"/>
      <c r="B579" s="226"/>
      <c r="C579" s="227"/>
      <c r="D579" s="228" t="s">
        <v>147</v>
      </c>
      <c r="E579" s="229" t="s">
        <v>32</v>
      </c>
      <c r="F579" s="230" t="s">
        <v>1131</v>
      </c>
      <c r="G579" s="227"/>
      <c r="H579" s="229" t="s">
        <v>32</v>
      </c>
      <c r="I579" s="231"/>
      <c r="J579" s="227"/>
      <c r="K579" s="227"/>
      <c r="L579" s="232"/>
      <c r="M579" s="233"/>
      <c r="N579" s="234"/>
      <c r="O579" s="234"/>
      <c r="P579" s="234"/>
      <c r="Q579" s="234"/>
      <c r="R579" s="234"/>
      <c r="S579" s="234"/>
      <c r="T579" s="23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6" t="s">
        <v>147</v>
      </c>
      <c r="AU579" s="236" t="s">
        <v>88</v>
      </c>
      <c r="AV579" s="13" t="s">
        <v>86</v>
      </c>
      <c r="AW579" s="13" t="s">
        <v>39</v>
      </c>
      <c r="AX579" s="13" t="s">
        <v>78</v>
      </c>
      <c r="AY579" s="236" t="s">
        <v>136</v>
      </c>
    </row>
    <row r="580" s="14" customFormat="1">
      <c r="A580" s="14"/>
      <c r="B580" s="237"/>
      <c r="C580" s="238"/>
      <c r="D580" s="228" t="s">
        <v>147</v>
      </c>
      <c r="E580" s="239" t="s">
        <v>32</v>
      </c>
      <c r="F580" s="240" t="s">
        <v>1132</v>
      </c>
      <c r="G580" s="238"/>
      <c r="H580" s="241">
        <v>22.68</v>
      </c>
      <c r="I580" s="242"/>
      <c r="J580" s="238"/>
      <c r="K580" s="238"/>
      <c r="L580" s="243"/>
      <c r="M580" s="244"/>
      <c r="N580" s="245"/>
      <c r="O580" s="245"/>
      <c r="P580" s="245"/>
      <c r="Q580" s="245"/>
      <c r="R580" s="245"/>
      <c r="S580" s="245"/>
      <c r="T580" s="246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7" t="s">
        <v>147</v>
      </c>
      <c r="AU580" s="247" t="s">
        <v>88</v>
      </c>
      <c r="AV580" s="14" t="s">
        <v>88</v>
      </c>
      <c r="AW580" s="14" t="s">
        <v>39</v>
      </c>
      <c r="AX580" s="14" t="s">
        <v>78</v>
      </c>
      <c r="AY580" s="247" t="s">
        <v>136</v>
      </c>
    </row>
    <row r="581" s="13" customFormat="1">
      <c r="A581" s="13"/>
      <c r="B581" s="226"/>
      <c r="C581" s="227"/>
      <c r="D581" s="228" t="s">
        <v>147</v>
      </c>
      <c r="E581" s="229" t="s">
        <v>32</v>
      </c>
      <c r="F581" s="230" t="s">
        <v>1133</v>
      </c>
      <c r="G581" s="227"/>
      <c r="H581" s="229" t="s">
        <v>32</v>
      </c>
      <c r="I581" s="231"/>
      <c r="J581" s="227"/>
      <c r="K581" s="227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147</v>
      </c>
      <c r="AU581" s="236" t="s">
        <v>88</v>
      </c>
      <c r="AV581" s="13" t="s">
        <v>86</v>
      </c>
      <c r="AW581" s="13" t="s">
        <v>39</v>
      </c>
      <c r="AX581" s="13" t="s">
        <v>78</v>
      </c>
      <c r="AY581" s="236" t="s">
        <v>136</v>
      </c>
    </row>
    <row r="582" s="14" customFormat="1">
      <c r="A582" s="14"/>
      <c r="B582" s="237"/>
      <c r="C582" s="238"/>
      <c r="D582" s="228" t="s">
        <v>147</v>
      </c>
      <c r="E582" s="239" t="s">
        <v>32</v>
      </c>
      <c r="F582" s="240" t="s">
        <v>671</v>
      </c>
      <c r="G582" s="238"/>
      <c r="H582" s="241">
        <v>42.390000000000001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147</v>
      </c>
      <c r="AU582" s="247" t="s">
        <v>88</v>
      </c>
      <c r="AV582" s="14" t="s">
        <v>88</v>
      </c>
      <c r="AW582" s="14" t="s">
        <v>39</v>
      </c>
      <c r="AX582" s="14" t="s">
        <v>78</v>
      </c>
      <c r="AY582" s="247" t="s">
        <v>136</v>
      </c>
    </row>
    <row r="583" s="14" customFormat="1">
      <c r="A583" s="14"/>
      <c r="B583" s="237"/>
      <c r="C583" s="238"/>
      <c r="D583" s="228" t="s">
        <v>147</v>
      </c>
      <c r="E583" s="239" t="s">
        <v>32</v>
      </c>
      <c r="F583" s="240" t="s">
        <v>670</v>
      </c>
      <c r="G583" s="238"/>
      <c r="H583" s="241">
        <v>18.84</v>
      </c>
      <c r="I583" s="242"/>
      <c r="J583" s="238"/>
      <c r="K583" s="238"/>
      <c r="L583" s="243"/>
      <c r="M583" s="244"/>
      <c r="N583" s="245"/>
      <c r="O583" s="245"/>
      <c r="P583" s="245"/>
      <c r="Q583" s="245"/>
      <c r="R583" s="245"/>
      <c r="S583" s="245"/>
      <c r="T583" s="24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7" t="s">
        <v>147</v>
      </c>
      <c r="AU583" s="247" t="s">
        <v>88</v>
      </c>
      <c r="AV583" s="14" t="s">
        <v>88</v>
      </c>
      <c r="AW583" s="14" t="s">
        <v>39</v>
      </c>
      <c r="AX583" s="14" t="s">
        <v>78</v>
      </c>
      <c r="AY583" s="247" t="s">
        <v>136</v>
      </c>
    </row>
    <row r="584" s="16" customFormat="1">
      <c r="A584" s="16"/>
      <c r="B584" s="269"/>
      <c r="C584" s="270"/>
      <c r="D584" s="228" t="s">
        <v>147</v>
      </c>
      <c r="E584" s="271" t="s">
        <v>32</v>
      </c>
      <c r="F584" s="272" t="s">
        <v>483</v>
      </c>
      <c r="G584" s="270"/>
      <c r="H584" s="273">
        <v>442.6459999999999</v>
      </c>
      <c r="I584" s="274"/>
      <c r="J584" s="270"/>
      <c r="K584" s="270"/>
      <c r="L584" s="275"/>
      <c r="M584" s="276"/>
      <c r="N584" s="277"/>
      <c r="O584" s="277"/>
      <c r="P584" s="277"/>
      <c r="Q584" s="277"/>
      <c r="R584" s="277"/>
      <c r="S584" s="277"/>
      <c r="T584" s="278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T584" s="279" t="s">
        <v>147</v>
      </c>
      <c r="AU584" s="279" t="s">
        <v>88</v>
      </c>
      <c r="AV584" s="16" t="s">
        <v>159</v>
      </c>
      <c r="AW584" s="16" t="s">
        <v>39</v>
      </c>
      <c r="AX584" s="16" t="s">
        <v>78</v>
      </c>
      <c r="AY584" s="279" t="s">
        <v>136</v>
      </c>
    </row>
    <row r="585" s="13" customFormat="1">
      <c r="A585" s="13"/>
      <c r="B585" s="226"/>
      <c r="C585" s="227"/>
      <c r="D585" s="228" t="s">
        <v>147</v>
      </c>
      <c r="E585" s="229" t="s">
        <v>32</v>
      </c>
      <c r="F585" s="230" t="s">
        <v>1134</v>
      </c>
      <c r="G585" s="227"/>
      <c r="H585" s="229" t="s">
        <v>32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147</v>
      </c>
      <c r="AU585" s="236" t="s">
        <v>88</v>
      </c>
      <c r="AV585" s="13" t="s">
        <v>86</v>
      </c>
      <c r="AW585" s="13" t="s">
        <v>39</v>
      </c>
      <c r="AX585" s="13" t="s">
        <v>78</v>
      </c>
      <c r="AY585" s="236" t="s">
        <v>136</v>
      </c>
    </row>
    <row r="586" s="14" customFormat="1">
      <c r="A586" s="14"/>
      <c r="B586" s="237"/>
      <c r="C586" s="238"/>
      <c r="D586" s="228" t="s">
        <v>147</v>
      </c>
      <c r="E586" s="239" t="s">
        <v>32</v>
      </c>
      <c r="F586" s="240" t="s">
        <v>1135</v>
      </c>
      <c r="G586" s="238"/>
      <c r="H586" s="241">
        <v>157.22</v>
      </c>
      <c r="I586" s="242"/>
      <c r="J586" s="238"/>
      <c r="K586" s="238"/>
      <c r="L586" s="243"/>
      <c r="M586" s="244"/>
      <c r="N586" s="245"/>
      <c r="O586" s="245"/>
      <c r="P586" s="245"/>
      <c r="Q586" s="245"/>
      <c r="R586" s="245"/>
      <c r="S586" s="245"/>
      <c r="T586" s="24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7" t="s">
        <v>147</v>
      </c>
      <c r="AU586" s="247" t="s">
        <v>88</v>
      </c>
      <c r="AV586" s="14" t="s">
        <v>88</v>
      </c>
      <c r="AW586" s="14" t="s">
        <v>39</v>
      </c>
      <c r="AX586" s="14" t="s">
        <v>78</v>
      </c>
      <c r="AY586" s="247" t="s">
        <v>136</v>
      </c>
    </row>
    <row r="587" s="13" customFormat="1">
      <c r="A587" s="13"/>
      <c r="B587" s="226"/>
      <c r="C587" s="227"/>
      <c r="D587" s="228" t="s">
        <v>147</v>
      </c>
      <c r="E587" s="229" t="s">
        <v>32</v>
      </c>
      <c r="F587" s="230" t="s">
        <v>1136</v>
      </c>
      <c r="G587" s="227"/>
      <c r="H587" s="229" t="s">
        <v>32</v>
      </c>
      <c r="I587" s="231"/>
      <c r="J587" s="227"/>
      <c r="K587" s="227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147</v>
      </c>
      <c r="AU587" s="236" t="s">
        <v>88</v>
      </c>
      <c r="AV587" s="13" t="s">
        <v>86</v>
      </c>
      <c r="AW587" s="13" t="s">
        <v>39</v>
      </c>
      <c r="AX587" s="13" t="s">
        <v>78</v>
      </c>
      <c r="AY587" s="236" t="s">
        <v>136</v>
      </c>
    </row>
    <row r="588" s="14" customFormat="1">
      <c r="A588" s="14"/>
      <c r="B588" s="237"/>
      <c r="C588" s="238"/>
      <c r="D588" s="228" t="s">
        <v>147</v>
      </c>
      <c r="E588" s="239" t="s">
        <v>32</v>
      </c>
      <c r="F588" s="240" t="s">
        <v>1137</v>
      </c>
      <c r="G588" s="238"/>
      <c r="H588" s="241">
        <v>54.210999999999999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7" t="s">
        <v>147</v>
      </c>
      <c r="AU588" s="247" t="s">
        <v>88</v>
      </c>
      <c r="AV588" s="14" t="s">
        <v>88</v>
      </c>
      <c r="AW588" s="14" t="s">
        <v>39</v>
      </c>
      <c r="AX588" s="14" t="s">
        <v>78</v>
      </c>
      <c r="AY588" s="247" t="s">
        <v>136</v>
      </c>
    </row>
    <row r="589" s="13" customFormat="1">
      <c r="A589" s="13"/>
      <c r="B589" s="226"/>
      <c r="C589" s="227"/>
      <c r="D589" s="228" t="s">
        <v>147</v>
      </c>
      <c r="E589" s="229" t="s">
        <v>32</v>
      </c>
      <c r="F589" s="230" t="s">
        <v>842</v>
      </c>
      <c r="G589" s="227"/>
      <c r="H589" s="229" t="s">
        <v>32</v>
      </c>
      <c r="I589" s="231"/>
      <c r="J589" s="227"/>
      <c r="K589" s="227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147</v>
      </c>
      <c r="AU589" s="236" t="s">
        <v>88</v>
      </c>
      <c r="AV589" s="13" t="s">
        <v>86</v>
      </c>
      <c r="AW589" s="13" t="s">
        <v>39</v>
      </c>
      <c r="AX589" s="13" t="s">
        <v>78</v>
      </c>
      <c r="AY589" s="236" t="s">
        <v>136</v>
      </c>
    </row>
    <row r="590" s="14" customFormat="1">
      <c r="A590" s="14"/>
      <c r="B590" s="237"/>
      <c r="C590" s="238"/>
      <c r="D590" s="228" t="s">
        <v>147</v>
      </c>
      <c r="E590" s="239" t="s">
        <v>32</v>
      </c>
      <c r="F590" s="240" t="s">
        <v>1138</v>
      </c>
      <c r="G590" s="238"/>
      <c r="H590" s="241">
        <v>2.7999999999999998</v>
      </c>
      <c r="I590" s="242"/>
      <c r="J590" s="238"/>
      <c r="K590" s="238"/>
      <c r="L590" s="243"/>
      <c r="M590" s="244"/>
      <c r="N590" s="245"/>
      <c r="O590" s="245"/>
      <c r="P590" s="245"/>
      <c r="Q590" s="245"/>
      <c r="R590" s="245"/>
      <c r="S590" s="245"/>
      <c r="T590" s="24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7" t="s">
        <v>147</v>
      </c>
      <c r="AU590" s="247" t="s">
        <v>88</v>
      </c>
      <c r="AV590" s="14" t="s">
        <v>88</v>
      </c>
      <c r="AW590" s="14" t="s">
        <v>39</v>
      </c>
      <c r="AX590" s="14" t="s">
        <v>78</v>
      </c>
      <c r="AY590" s="247" t="s">
        <v>136</v>
      </c>
    </row>
    <row r="591" s="13" customFormat="1">
      <c r="A591" s="13"/>
      <c r="B591" s="226"/>
      <c r="C591" s="227"/>
      <c r="D591" s="228" t="s">
        <v>147</v>
      </c>
      <c r="E591" s="229" t="s">
        <v>32</v>
      </c>
      <c r="F591" s="230" t="s">
        <v>1139</v>
      </c>
      <c r="G591" s="227"/>
      <c r="H591" s="229" t="s">
        <v>32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147</v>
      </c>
      <c r="AU591" s="236" t="s">
        <v>88</v>
      </c>
      <c r="AV591" s="13" t="s">
        <v>86</v>
      </c>
      <c r="AW591" s="13" t="s">
        <v>39</v>
      </c>
      <c r="AX591" s="13" t="s">
        <v>78</v>
      </c>
      <c r="AY591" s="236" t="s">
        <v>136</v>
      </c>
    </row>
    <row r="592" s="14" customFormat="1">
      <c r="A592" s="14"/>
      <c r="B592" s="237"/>
      <c r="C592" s="238"/>
      <c r="D592" s="228" t="s">
        <v>147</v>
      </c>
      <c r="E592" s="239" t="s">
        <v>32</v>
      </c>
      <c r="F592" s="240" t="s">
        <v>1140</v>
      </c>
      <c r="G592" s="238"/>
      <c r="H592" s="241">
        <v>31.277999999999999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147</v>
      </c>
      <c r="AU592" s="247" t="s">
        <v>88</v>
      </c>
      <c r="AV592" s="14" t="s">
        <v>88</v>
      </c>
      <c r="AW592" s="14" t="s">
        <v>39</v>
      </c>
      <c r="AX592" s="14" t="s">
        <v>78</v>
      </c>
      <c r="AY592" s="247" t="s">
        <v>136</v>
      </c>
    </row>
    <row r="593" s="13" customFormat="1">
      <c r="A593" s="13"/>
      <c r="B593" s="226"/>
      <c r="C593" s="227"/>
      <c r="D593" s="228" t="s">
        <v>147</v>
      </c>
      <c r="E593" s="229" t="s">
        <v>32</v>
      </c>
      <c r="F593" s="230" t="s">
        <v>1141</v>
      </c>
      <c r="G593" s="227"/>
      <c r="H593" s="229" t="s">
        <v>32</v>
      </c>
      <c r="I593" s="231"/>
      <c r="J593" s="227"/>
      <c r="K593" s="227"/>
      <c r="L593" s="232"/>
      <c r="M593" s="233"/>
      <c r="N593" s="234"/>
      <c r="O593" s="234"/>
      <c r="P593" s="234"/>
      <c r="Q593" s="234"/>
      <c r="R593" s="234"/>
      <c r="S593" s="234"/>
      <c r="T593" s="23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6" t="s">
        <v>147</v>
      </c>
      <c r="AU593" s="236" t="s">
        <v>88</v>
      </c>
      <c r="AV593" s="13" t="s">
        <v>86</v>
      </c>
      <c r="AW593" s="13" t="s">
        <v>39</v>
      </c>
      <c r="AX593" s="13" t="s">
        <v>78</v>
      </c>
      <c r="AY593" s="236" t="s">
        <v>136</v>
      </c>
    </row>
    <row r="594" s="14" customFormat="1">
      <c r="A594" s="14"/>
      <c r="B594" s="237"/>
      <c r="C594" s="238"/>
      <c r="D594" s="228" t="s">
        <v>147</v>
      </c>
      <c r="E594" s="239" t="s">
        <v>32</v>
      </c>
      <c r="F594" s="240" t="s">
        <v>1142</v>
      </c>
      <c r="G594" s="238"/>
      <c r="H594" s="241">
        <v>13.103999999999999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7" t="s">
        <v>147</v>
      </c>
      <c r="AU594" s="247" t="s">
        <v>88</v>
      </c>
      <c r="AV594" s="14" t="s">
        <v>88</v>
      </c>
      <c r="AW594" s="14" t="s">
        <v>39</v>
      </c>
      <c r="AX594" s="14" t="s">
        <v>78</v>
      </c>
      <c r="AY594" s="247" t="s">
        <v>136</v>
      </c>
    </row>
    <row r="595" s="14" customFormat="1">
      <c r="A595" s="14"/>
      <c r="B595" s="237"/>
      <c r="C595" s="238"/>
      <c r="D595" s="228" t="s">
        <v>147</v>
      </c>
      <c r="E595" s="239" t="s">
        <v>32</v>
      </c>
      <c r="F595" s="240" t="s">
        <v>1143</v>
      </c>
      <c r="G595" s="238"/>
      <c r="H595" s="241">
        <v>12.428000000000001</v>
      </c>
      <c r="I595" s="242"/>
      <c r="J595" s="238"/>
      <c r="K595" s="238"/>
      <c r="L595" s="243"/>
      <c r="M595" s="244"/>
      <c r="N595" s="245"/>
      <c r="O595" s="245"/>
      <c r="P595" s="245"/>
      <c r="Q595" s="245"/>
      <c r="R595" s="245"/>
      <c r="S595" s="245"/>
      <c r="T595" s="24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7" t="s">
        <v>147</v>
      </c>
      <c r="AU595" s="247" t="s">
        <v>88</v>
      </c>
      <c r="AV595" s="14" t="s">
        <v>88</v>
      </c>
      <c r="AW595" s="14" t="s">
        <v>39</v>
      </c>
      <c r="AX595" s="14" t="s">
        <v>78</v>
      </c>
      <c r="AY595" s="247" t="s">
        <v>136</v>
      </c>
    </row>
    <row r="596" s="13" customFormat="1">
      <c r="A596" s="13"/>
      <c r="B596" s="226"/>
      <c r="C596" s="227"/>
      <c r="D596" s="228" t="s">
        <v>147</v>
      </c>
      <c r="E596" s="229" t="s">
        <v>32</v>
      </c>
      <c r="F596" s="230" t="s">
        <v>794</v>
      </c>
      <c r="G596" s="227"/>
      <c r="H596" s="229" t="s">
        <v>32</v>
      </c>
      <c r="I596" s="231"/>
      <c r="J596" s="227"/>
      <c r="K596" s="227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147</v>
      </c>
      <c r="AU596" s="236" t="s">
        <v>88</v>
      </c>
      <c r="AV596" s="13" t="s">
        <v>86</v>
      </c>
      <c r="AW596" s="13" t="s">
        <v>39</v>
      </c>
      <c r="AX596" s="13" t="s">
        <v>78</v>
      </c>
      <c r="AY596" s="236" t="s">
        <v>136</v>
      </c>
    </row>
    <row r="597" s="14" customFormat="1">
      <c r="A597" s="14"/>
      <c r="B597" s="237"/>
      <c r="C597" s="238"/>
      <c r="D597" s="228" t="s">
        <v>147</v>
      </c>
      <c r="E597" s="239" t="s">
        <v>32</v>
      </c>
      <c r="F597" s="240" t="s">
        <v>1144</v>
      </c>
      <c r="G597" s="238"/>
      <c r="H597" s="241">
        <v>312.45600000000002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7" t="s">
        <v>147</v>
      </c>
      <c r="AU597" s="247" t="s">
        <v>88</v>
      </c>
      <c r="AV597" s="14" t="s">
        <v>88</v>
      </c>
      <c r="AW597" s="14" t="s">
        <v>39</v>
      </c>
      <c r="AX597" s="14" t="s">
        <v>78</v>
      </c>
      <c r="AY597" s="247" t="s">
        <v>136</v>
      </c>
    </row>
    <row r="598" s="13" customFormat="1">
      <c r="A598" s="13"/>
      <c r="B598" s="226"/>
      <c r="C598" s="227"/>
      <c r="D598" s="228" t="s">
        <v>147</v>
      </c>
      <c r="E598" s="229" t="s">
        <v>32</v>
      </c>
      <c r="F598" s="230" t="s">
        <v>683</v>
      </c>
      <c r="G598" s="227"/>
      <c r="H598" s="229" t="s">
        <v>32</v>
      </c>
      <c r="I598" s="231"/>
      <c r="J598" s="227"/>
      <c r="K598" s="227"/>
      <c r="L598" s="232"/>
      <c r="M598" s="233"/>
      <c r="N598" s="234"/>
      <c r="O598" s="234"/>
      <c r="P598" s="234"/>
      <c r="Q598" s="234"/>
      <c r="R598" s="234"/>
      <c r="S598" s="234"/>
      <c r="T598" s="23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6" t="s">
        <v>147</v>
      </c>
      <c r="AU598" s="236" t="s">
        <v>88</v>
      </c>
      <c r="AV598" s="13" t="s">
        <v>86</v>
      </c>
      <c r="AW598" s="13" t="s">
        <v>39</v>
      </c>
      <c r="AX598" s="13" t="s">
        <v>78</v>
      </c>
      <c r="AY598" s="236" t="s">
        <v>136</v>
      </c>
    </row>
    <row r="599" s="14" customFormat="1">
      <c r="A599" s="14"/>
      <c r="B599" s="237"/>
      <c r="C599" s="238"/>
      <c r="D599" s="228" t="s">
        <v>147</v>
      </c>
      <c r="E599" s="239" t="s">
        <v>32</v>
      </c>
      <c r="F599" s="240" t="s">
        <v>1145</v>
      </c>
      <c r="G599" s="238"/>
      <c r="H599" s="241">
        <v>-81</v>
      </c>
      <c r="I599" s="242"/>
      <c r="J599" s="238"/>
      <c r="K599" s="238"/>
      <c r="L599" s="243"/>
      <c r="M599" s="244"/>
      <c r="N599" s="245"/>
      <c r="O599" s="245"/>
      <c r="P599" s="245"/>
      <c r="Q599" s="245"/>
      <c r="R599" s="245"/>
      <c r="S599" s="245"/>
      <c r="T599" s="24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7" t="s">
        <v>147</v>
      </c>
      <c r="AU599" s="247" t="s">
        <v>88</v>
      </c>
      <c r="AV599" s="14" t="s">
        <v>88</v>
      </c>
      <c r="AW599" s="14" t="s">
        <v>39</v>
      </c>
      <c r="AX599" s="14" t="s">
        <v>78</v>
      </c>
      <c r="AY599" s="247" t="s">
        <v>136</v>
      </c>
    </row>
    <row r="600" s="16" customFormat="1">
      <c r="A600" s="16"/>
      <c r="B600" s="269"/>
      <c r="C600" s="270"/>
      <c r="D600" s="228" t="s">
        <v>147</v>
      </c>
      <c r="E600" s="271" t="s">
        <v>32</v>
      </c>
      <c r="F600" s="272" t="s">
        <v>483</v>
      </c>
      <c r="G600" s="270"/>
      <c r="H600" s="273">
        <v>502.49700000000007</v>
      </c>
      <c r="I600" s="274"/>
      <c r="J600" s="270"/>
      <c r="K600" s="270"/>
      <c r="L600" s="275"/>
      <c r="M600" s="276"/>
      <c r="N600" s="277"/>
      <c r="O600" s="277"/>
      <c r="P600" s="277"/>
      <c r="Q600" s="277"/>
      <c r="R600" s="277"/>
      <c r="S600" s="277"/>
      <c r="T600" s="278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T600" s="279" t="s">
        <v>147</v>
      </c>
      <c r="AU600" s="279" t="s">
        <v>88</v>
      </c>
      <c r="AV600" s="16" t="s">
        <v>159</v>
      </c>
      <c r="AW600" s="16" t="s">
        <v>39</v>
      </c>
      <c r="AX600" s="16" t="s">
        <v>78</v>
      </c>
      <c r="AY600" s="279" t="s">
        <v>136</v>
      </c>
    </row>
    <row r="601" s="15" customFormat="1">
      <c r="A601" s="15"/>
      <c r="B601" s="248"/>
      <c r="C601" s="249"/>
      <c r="D601" s="228" t="s">
        <v>147</v>
      </c>
      <c r="E601" s="250" t="s">
        <v>32</v>
      </c>
      <c r="F601" s="251" t="s">
        <v>152</v>
      </c>
      <c r="G601" s="249"/>
      <c r="H601" s="252">
        <v>945.14300000000003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8" t="s">
        <v>147</v>
      </c>
      <c r="AU601" s="258" t="s">
        <v>88</v>
      </c>
      <c r="AV601" s="15" t="s">
        <v>143</v>
      </c>
      <c r="AW601" s="15" t="s">
        <v>39</v>
      </c>
      <c r="AX601" s="15" t="s">
        <v>86</v>
      </c>
      <c r="AY601" s="258" t="s">
        <v>136</v>
      </c>
    </row>
    <row r="602" s="12" customFormat="1" ht="25.92" customHeight="1">
      <c r="A602" s="12"/>
      <c r="B602" s="192"/>
      <c r="C602" s="193"/>
      <c r="D602" s="194" t="s">
        <v>77</v>
      </c>
      <c r="E602" s="195" t="s">
        <v>685</v>
      </c>
      <c r="F602" s="195" t="s">
        <v>686</v>
      </c>
      <c r="G602" s="193"/>
      <c r="H602" s="193"/>
      <c r="I602" s="196"/>
      <c r="J602" s="197">
        <f>BK602</f>
        <v>0</v>
      </c>
      <c r="K602" s="193"/>
      <c r="L602" s="198"/>
      <c r="M602" s="199"/>
      <c r="N602" s="200"/>
      <c r="O602" s="200"/>
      <c r="P602" s="201">
        <f>SUM(P603:P614)</f>
        <v>0</v>
      </c>
      <c r="Q602" s="200"/>
      <c r="R602" s="201">
        <f>SUM(R603:R614)</f>
        <v>0</v>
      </c>
      <c r="S602" s="200"/>
      <c r="T602" s="202">
        <f>SUM(T603:T614)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03" t="s">
        <v>143</v>
      </c>
      <c r="AT602" s="204" t="s">
        <v>77</v>
      </c>
      <c r="AU602" s="204" t="s">
        <v>78</v>
      </c>
      <c r="AY602" s="203" t="s">
        <v>136</v>
      </c>
      <c r="BK602" s="205">
        <f>SUM(BK603:BK614)</f>
        <v>0</v>
      </c>
    </row>
    <row r="603" s="2" customFormat="1" ht="16.5" customHeight="1">
      <c r="A603" s="42"/>
      <c r="B603" s="43"/>
      <c r="C603" s="208" t="s">
        <v>1146</v>
      </c>
      <c r="D603" s="208" t="s">
        <v>138</v>
      </c>
      <c r="E603" s="209" t="s">
        <v>688</v>
      </c>
      <c r="F603" s="210" t="s">
        <v>689</v>
      </c>
      <c r="G603" s="211" t="s">
        <v>690</v>
      </c>
      <c r="H603" s="212">
        <v>20</v>
      </c>
      <c r="I603" s="213"/>
      <c r="J603" s="214">
        <f>ROUND(I603*H603,2)</f>
        <v>0</v>
      </c>
      <c r="K603" s="210" t="s">
        <v>32</v>
      </c>
      <c r="L603" s="48"/>
      <c r="M603" s="215" t="s">
        <v>32</v>
      </c>
      <c r="N603" s="216" t="s">
        <v>49</v>
      </c>
      <c r="O603" s="88"/>
      <c r="P603" s="217">
        <f>O603*H603</f>
        <v>0</v>
      </c>
      <c r="Q603" s="217">
        <v>0</v>
      </c>
      <c r="R603" s="217">
        <f>Q603*H603</f>
        <v>0</v>
      </c>
      <c r="S603" s="217">
        <v>0</v>
      </c>
      <c r="T603" s="218">
        <f>S603*H603</f>
        <v>0</v>
      </c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R603" s="219" t="s">
        <v>691</v>
      </c>
      <c r="AT603" s="219" t="s">
        <v>138</v>
      </c>
      <c r="AU603" s="219" t="s">
        <v>86</v>
      </c>
      <c r="AY603" s="20" t="s">
        <v>136</v>
      </c>
      <c r="BE603" s="220">
        <f>IF(N603="základní",J603,0)</f>
        <v>0</v>
      </c>
      <c r="BF603" s="220">
        <f>IF(N603="snížená",J603,0)</f>
        <v>0</v>
      </c>
      <c r="BG603" s="220">
        <f>IF(N603="zákl. přenesená",J603,0)</f>
        <v>0</v>
      </c>
      <c r="BH603" s="220">
        <f>IF(N603="sníž. přenesená",J603,0)</f>
        <v>0</v>
      </c>
      <c r="BI603" s="220">
        <f>IF(N603="nulová",J603,0)</f>
        <v>0</v>
      </c>
      <c r="BJ603" s="20" t="s">
        <v>86</v>
      </c>
      <c r="BK603" s="220">
        <f>ROUND(I603*H603,2)</f>
        <v>0</v>
      </c>
      <c r="BL603" s="20" t="s">
        <v>691</v>
      </c>
      <c r="BM603" s="219" t="s">
        <v>1147</v>
      </c>
    </row>
    <row r="604" s="2" customFormat="1" ht="16.5" customHeight="1">
      <c r="A604" s="42"/>
      <c r="B604" s="43"/>
      <c r="C604" s="208" t="s">
        <v>1148</v>
      </c>
      <c r="D604" s="208" t="s">
        <v>138</v>
      </c>
      <c r="E604" s="209" t="s">
        <v>694</v>
      </c>
      <c r="F604" s="210" t="s">
        <v>695</v>
      </c>
      <c r="G604" s="211" t="s">
        <v>696</v>
      </c>
      <c r="H604" s="212">
        <v>30</v>
      </c>
      <c r="I604" s="213"/>
      <c r="J604" s="214">
        <f>ROUND(I604*H604,2)</f>
        <v>0</v>
      </c>
      <c r="K604" s="210" t="s">
        <v>32</v>
      </c>
      <c r="L604" s="48"/>
      <c r="M604" s="215" t="s">
        <v>32</v>
      </c>
      <c r="N604" s="216" t="s">
        <v>49</v>
      </c>
      <c r="O604" s="88"/>
      <c r="P604" s="217">
        <f>O604*H604</f>
        <v>0</v>
      </c>
      <c r="Q604" s="217">
        <v>0</v>
      </c>
      <c r="R604" s="217">
        <f>Q604*H604</f>
        <v>0</v>
      </c>
      <c r="S604" s="217">
        <v>0</v>
      </c>
      <c r="T604" s="218">
        <f>S604*H604</f>
        <v>0</v>
      </c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R604" s="219" t="s">
        <v>691</v>
      </c>
      <c r="AT604" s="219" t="s">
        <v>138</v>
      </c>
      <c r="AU604" s="219" t="s">
        <v>86</v>
      </c>
      <c r="AY604" s="20" t="s">
        <v>136</v>
      </c>
      <c r="BE604" s="220">
        <f>IF(N604="základní",J604,0)</f>
        <v>0</v>
      </c>
      <c r="BF604" s="220">
        <f>IF(N604="snížená",J604,0)</f>
        <v>0</v>
      </c>
      <c r="BG604" s="220">
        <f>IF(N604="zákl. přenesená",J604,0)</f>
        <v>0</v>
      </c>
      <c r="BH604" s="220">
        <f>IF(N604="sníž. přenesená",J604,0)</f>
        <v>0</v>
      </c>
      <c r="BI604" s="220">
        <f>IF(N604="nulová",J604,0)</f>
        <v>0</v>
      </c>
      <c r="BJ604" s="20" t="s">
        <v>86</v>
      </c>
      <c r="BK604" s="220">
        <f>ROUND(I604*H604,2)</f>
        <v>0</v>
      </c>
      <c r="BL604" s="20" t="s">
        <v>691</v>
      </c>
      <c r="BM604" s="219" t="s">
        <v>1149</v>
      </c>
    </row>
    <row r="605" s="2" customFormat="1" ht="16.5" customHeight="1">
      <c r="A605" s="42"/>
      <c r="B605" s="43"/>
      <c r="C605" s="208" t="s">
        <v>1150</v>
      </c>
      <c r="D605" s="208" t="s">
        <v>138</v>
      </c>
      <c r="E605" s="209" t="s">
        <v>699</v>
      </c>
      <c r="F605" s="210" t="s">
        <v>700</v>
      </c>
      <c r="G605" s="211" t="s">
        <v>264</v>
      </c>
      <c r="H605" s="212">
        <v>4</v>
      </c>
      <c r="I605" s="213"/>
      <c r="J605" s="214">
        <f>ROUND(I605*H605,2)</f>
        <v>0</v>
      </c>
      <c r="K605" s="210" t="s">
        <v>32</v>
      </c>
      <c r="L605" s="48"/>
      <c r="M605" s="215" t="s">
        <v>32</v>
      </c>
      <c r="N605" s="216" t="s">
        <v>49</v>
      </c>
      <c r="O605" s="88"/>
      <c r="P605" s="217">
        <f>O605*H605</f>
        <v>0</v>
      </c>
      <c r="Q605" s="217">
        <v>0</v>
      </c>
      <c r="R605" s="217">
        <f>Q605*H605</f>
        <v>0</v>
      </c>
      <c r="S605" s="217">
        <v>0</v>
      </c>
      <c r="T605" s="218">
        <f>S605*H605</f>
        <v>0</v>
      </c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R605" s="219" t="s">
        <v>691</v>
      </c>
      <c r="AT605" s="219" t="s">
        <v>138</v>
      </c>
      <c r="AU605" s="219" t="s">
        <v>86</v>
      </c>
      <c r="AY605" s="20" t="s">
        <v>136</v>
      </c>
      <c r="BE605" s="220">
        <f>IF(N605="základní",J605,0)</f>
        <v>0</v>
      </c>
      <c r="BF605" s="220">
        <f>IF(N605="snížená",J605,0)</f>
        <v>0</v>
      </c>
      <c r="BG605" s="220">
        <f>IF(N605="zákl. přenesená",J605,0)</f>
        <v>0</v>
      </c>
      <c r="BH605" s="220">
        <f>IF(N605="sníž. přenesená",J605,0)</f>
        <v>0</v>
      </c>
      <c r="BI605" s="220">
        <f>IF(N605="nulová",J605,0)</f>
        <v>0</v>
      </c>
      <c r="BJ605" s="20" t="s">
        <v>86</v>
      </c>
      <c r="BK605" s="220">
        <f>ROUND(I605*H605,2)</f>
        <v>0</v>
      </c>
      <c r="BL605" s="20" t="s">
        <v>691</v>
      </c>
      <c r="BM605" s="219" t="s">
        <v>1151</v>
      </c>
    </row>
    <row r="606" s="13" customFormat="1">
      <c r="A606" s="13"/>
      <c r="B606" s="226"/>
      <c r="C606" s="227"/>
      <c r="D606" s="228" t="s">
        <v>147</v>
      </c>
      <c r="E606" s="229" t="s">
        <v>32</v>
      </c>
      <c r="F606" s="230" t="s">
        <v>1152</v>
      </c>
      <c r="G606" s="227"/>
      <c r="H606" s="229" t="s">
        <v>32</v>
      </c>
      <c r="I606" s="231"/>
      <c r="J606" s="227"/>
      <c r="K606" s="227"/>
      <c r="L606" s="232"/>
      <c r="M606" s="233"/>
      <c r="N606" s="234"/>
      <c r="O606" s="234"/>
      <c r="P606" s="234"/>
      <c r="Q606" s="234"/>
      <c r="R606" s="234"/>
      <c r="S606" s="234"/>
      <c r="T606" s="23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6" t="s">
        <v>147</v>
      </c>
      <c r="AU606" s="236" t="s">
        <v>86</v>
      </c>
      <c r="AV606" s="13" t="s">
        <v>86</v>
      </c>
      <c r="AW606" s="13" t="s">
        <v>39</v>
      </c>
      <c r="AX606" s="13" t="s">
        <v>78</v>
      </c>
      <c r="AY606" s="236" t="s">
        <v>136</v>
      </c>
    </row>
    <row r="607" s="14" customFormat="1">
      <c r="A607" s="14"/>
      <c r="B607" s="237"/>
      <c r="C607" s="238"/>
      <c r="D607" s="228" t="s">
        <v>147</v>
      </c>
      <c r="E607" s="239" t="s">
        <v>32</v>
      </c>
      <c r="F607" s="240" t="s">
        <v>1153</v>
      </c>
      <c r="G607" s="238"/>
      <c r="H607" s="241">
        <v>4</v>
      </c>
      <c r="I607" s="242"/>
      <c r="J607" s="238"/>
      <c r="K607" s="238"/>
      <c r="L607" s="243"/>
      <c r="M607" s="244"/>
      <c r="N607" s="245"/>
      <c r="O607" s="245"/>
      <c r="P607" s="245"/>
      <c r="Q607" s="245"/>
      <c r="R607" s="245"/>
      <c r="S607" s="245"/>
      <c r="T607" s="24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7" t="s">
        <v>147</v>
      </c>
      <c r="AU607" s="247" t="s">
        <v>86</v>
      </c>
      <c r="AV607" s="14" t="s">
        <v>88</v>
      </c>
      <c r="AW607" s="14" t="s">
        <v>39</v>
      </c>
      <c r="AX607" s="14" t="s">
        <v>86</v>
      </c>
      <c r="AY607" s="247" t="s">
        <v>136</v>
      </c>
    </row>
    <row r="608" s="2" customFormat="1" ht="16.5" customHeight="1">
      <c r="A608" s="42"/>
      <c r="B608" s="43"/>
      <c r="C608" s="208" t="s">
        <v>1154</v>
      </c>
      <c r="D608" s="208" t="s">
        <v>138</v>
      </c>
      <c r="E608" s="209" t="s">
        <v>705</v>
      </c>
      <c r="F608" s="210" t="s">
        <v>706</v>
      </c>
      <c r="G608" s="211" t="s">
        <v>690</v>
      </c>
      <c r="H608" s="212">
        <v>128</v>
      </c>
      <c r="I608" s="213"/>
      <c r="J608" s="214">
        <f>ROUND(I608*H608,2)</f>
        <v>0</v>
      </c>
      <c r="K608" s="210" t="s">
        <v>32</v>
      </c>
      <c r="L608" s="48"/>
      <c r="M608" s="215" t="s">
        <v>32</v>
      </c>
      <c r="N608" s="216" t="s">
        <v>49</v>
      </c>
      <c r="O608" s="88"/>
      <c r="P608" s="217">
        <f>O608*H608</f>
        <v>0</v>
      </c>
      <c r="Q608" s="217">
        <v>0</v>
      </c>
      <c r="R608" s="217">
        <f>Q608*H608</f>
        <v>0</v>
      </c>
      <c r="S608" s="217">
        <v>0</v>
      </c>
      <c r="T608" s="218">
        <f>S608*H608</f>
        <v>0</v>
      </c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R608" s="219" t="s">
        <v>691</v>
      </c>
      <c r="AT608" s="219" t="s">
        <v>138</v>
      </c>
      <c r="AU608" s="219" t="s">
        <v>86</v>
      </c>
      <c r="AY608" s="20" t="s">
        <v>136</v>
      </c>
      <c r="BE608" s="220">
        <f>IF(N608="základní",J608,0)</f>
        <v>0</v>
      </c>
      <c r="BF608" s="220">
        <f>IF(N608="snížená",J608,0)</f>
        <v>0</v>
      </c>
      <c r="BG608" s="220">
        <f>IF(N608="zákl. přenesená",J608,0)</f>
        <v>0</v>
      </c>
      <c r="BH608" s="220">
        <f>IF(N608="sníž. přenesená",J608,0)</f>
        <v>0</v>
      </c>
      <c r="BI608" s="220">
        <f>IF(N608="nulová",J608,0)</f>
        <v>0</v>
      </c>
      <c r="BJ608" s="20" t="s">
        <v>86</v>
      </c>
      <c r="BK608" s="220">
        <f>ROUND(I608*H608,2)</f>
        <v>0</v>
      </c>
      <c r="BL608" s="20" t="s">
        <v>691</v>
      </c>
      <c r="BM608" s="219" t="s">
        <v>1155</v>
      </c>
    </row>
    <row r="609" s="13" customFormat="1">
      <c r="A609" s="13"/>
      <c r="B609" s="226"/>
      <c r="C609" s="227"/>
      <c r="D609" s="228" t="s">
        <v>147</v>
      </c>
      <c r="E609" s="229" t="s">
        <v>32</v>
      </c>
      <c r="F609" s="230" t="s">
        <v>708</v>
      </c>
      <c r="G609" s="227"/>
      <c r="H609" s="229" t="s">
        <v>32</v>
      </c>
      <c r="I609" s="231"/>
      <c r="J609" s="227"/>
      <c r="K609" s="227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147</v>
      </c>
      <c r="AU609" s="236" t="s">
        <v>86</v>
      </c>
      <c r="AV609" s="13" t="s">
        <v>86</v>
      </c>
      <c r="AW609" s="13" t="s">
        <v>39</v>
      </c>
      <c r="AX609" s="13" t="s">
        <v>78</v>
      </c>
      <c r="AY609" s="236" t="s">
        <v>136</v>
      </c>
    </row>
    <row r="610" s="14" customFormat="1">
      <c r="A610" s="14"/>
      <c r="B610" s="237"/>
      <c r="C610" s="238"/>
      <c r="D610" s="228" t="s">
        <v>147</v>
      </c>
      <c r="E610" s="239" t="s">
        <v>32</v>
      </c>
      <c r="F610" s="240" t="s">
        <v>709</v>
      </c>
      <c r="G610" s="238"/>
      <c r="H610" s="241">
        <v>128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147</v>
      </c>
      <c r="AU610" s="247" t="s">
        <v>86</v>
      </c>
      <c r="AV610" s="14" t="s">
        <v>88</v>
      </c>
      <c r="AW610" s="14" t="s">
        <v>39</v>
      </c>
      <c r="AX610" s="14" t="s">
        <v>86</v>
      </c>
      <c r="AY610" s="247" t="s">
        <v>136</v>
      </c>
    </row>
    <row r="611" s="2" customFormat="1" ht="16.5" customHeight="1">
      <c r="A611" s="42"/>
      <c r="B611" s="43"/>
      <c r="C611" s="208" t="s">
        <v>1156</v>
      </c>
      <c r="D611" s="208" t="s">
        <v>138</v>
      </c>
      <c r="E611" s="209" t="s">
        <v>1157</v>
      </c>
      <c r="F611" s="210" t="s">
        <v>1158</v>
      </c>
      <c r="G611" s="211" t="s">
        <v>690</v>
      </c>
      <c r="H611" s="212">
        <v>32</v>
      </c>
      <c r="I611" s="213"/>
      <c r="J611" s="214">
        <f>ROUND(I611*H611,2)</f>
        <v>0</v>
      </c>
      <c r="K611" s="210" t="s">
        <v>32</v>
      </c>
      <c r="L611" s="48"/>
      <c r="M611" s="215" t="s">
        <v>32</v>
      </c>
      <c r="N611" s="216" t="s">
        <v>49</v>
      </c>
      <c r="O611" s="88"/>
      <c r="P611" s="217">
        <f>O611*H611</f>
        <v>0</v>
      </c>
      <c r="Q611" s="217">
        <v>0</v>
      </c>
      <c r="R611" s="217">
        <f>Q611*H611</f>
        <v>0</v>
      </c>
      <c r="S611" s="217">
        <v>0</v>
      </c>
      <c r="T611" s="218">
        <f>S611*H611</f>
        <v>0</v>
      </c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R611" s="219" t="s">
        <v>691</v>
      </c>
      <c r="AT611" s="219" t="s">
        <v>138</v>
      </c>
      <c r="AU611" s="219" t="s">
        <v>86</v>
      </c>
      <c r="AY611" s="20" t="s">
        <v>136</v>
      </c>
      <c r="BE611" s="220">
        <f>IF(N611="základní",J611,0)</f>
        <v>0</v>
      </c>
      <c r="BF611" s="220">
        <f>IF(N611="snížená",J611,0)</f>
        <v>0</v>
      </c>
      <c r="BG611" s="220">
        <f>IF(N611="zákl. přenesená",J611,0)</f>
        <v>0</v>
      </c>
      <c r="BH611" s="220">
        <f>IF(N611="sníž. přenesená",J611,0)</f>
        <v>0</v>
      </c>
      <c r="BI611" s="220">
        <f>IF(N611="nulová",J611,0)</f>
        <v>0</v>
      </c>
      <c r="BJ611" s="20" t="s">
        <v>86</v>
      </c>
      <c r="BK611" s="220">
        <f>ROUND(I611*H611,2)</f>
        <v>0</v>
      </c>
      <c r="BL611" s="20" t="s">
        <v>691</v>
      </c>
      <c r="BM611" s="219" t="s">
        <v>1159</v>
      </c>
    </row>
    <row r="612" s="13" customFormat="1">
      <c r="A612" s="13"/>
      <c r="B612" s="226"/>
      <c r="C612" s="227"/>
      <c r="D612" s="228" t="s">
        <v>147</v>
      </c>
      <c r="E612" s="229" t="s">
        <v>32</v>
      </c>
      <c r="F612" s="230" t="s">
        <v>1160</v>
      </c>
      <c r="G612" s="227"/>
      <c r="H612" s="229" t="s">
        <v>32</v>
      </c>
      <c r="I612" s="231"/>
      <c r="J612" s="227"/>
      <c r="K612" s="227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147</v>
      </c>
      <c r="AU612" s="236" t="s">
        <v>86</v>
      </c>
      <c r="AV612" s="13" t="s">
        <v>86</v>
      </c>
      <c r="AW612" s="13" t="s">
        <v>39</v>
      </c>
      <c r="AX612" s="13" t="s">
        <v>78</v>
      </c>
      <c r="AY612" s="236" t="s">
        <v>136</v>
      </c>
    </row>
    <row r="613" s="14" customFormat="1">
      <c r="A613" s="14"/>
      <c r="B613" s="237"/>
      <c r="C613" s="238"/>
      <c r="D613" s="228" t="s">
        <v>147</v>
      </c>
      <c r="E613" s="239" t="s">
        <v>32</v>
      </c>
      <c r="F613" s="240" t="s">
        <v>1161</v>
      </c>
      <c r="G613" s="238"/>
      <c r="H613" s="241">
        <v>32</v>
      </c>
      <c r="I613" s="242"/>
      <c r="J613" s="238"/>
      <c r="K613" s="238"/>
      <c r="L613" s="243"/>
      <c r="M613" s="244"/>
      <c r="N613" s="245"/>
      <c r="O613" s="245"/>
      <c r="P613" s="245"/>
      <c r="Q613" s="245"/>
      <c r="R613" s="245"/>
      <c r="S613" s="245"/>
      <c r="T613" s="24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7" t="s">
        <v>147</v>
      </c>
      <c r="AU613" s="247" t="s">
        <v>86</v>
      </c>
      <c r="AV613" s="14" t="s">
        <v>88</v>
      </c>
      <c r="AW613" s="14" t="s">
        <v>39</v>
      </c>
      <c r="AX613" s="14" t="s">
        <v>86</v>
      </c>
      <c r="AY613" s="247" t="s">
        <v>136</v>
      </c>
    </row>
    <row r="614" s="2" customFormat="1" ht="16.5" customHeight="1">
      <c r="A614" s="42"/>
      <c r="B614" s="43"/>
      <c r="C614" s="208" t="s">
        <v>1162</v>
      </c>
      <c r="D614" s="208" t="s">
        <v>138</v>
      </c>
      <c r="E614" s="209" t="s">
        <v>1163</v>
      </c>
      <c r="F614" s="210" t="s">
        <v>1164</v>
      </c>
      <c r="G614" s="211" t="s">
        <v>1165</v>
      </c>
      <c r="H614" s="212">
        <v>1</v>
      </c>
      <c r="I614" s="213"/>
      <c r="J614" s="214">
        <f>ROUND(I614*H614,2)</f>
        <v>0</v>
      </c>
      <c r="K614" s="210" t="s">
        <v>32</v>
      </c>
      <c r="L614" s="48"/>
      <c r="M614" s="284" t="s">
        <v>32</v>
      </c>
      <c r="N614" s="285" t="s">
        <v>49</v>
      </c>
      <c r="O614" s="286"/>
      <c r="P614" s="287">
        <f>O614*H614</f>
        <v>0</v>
      </c>
      <c r="Q614" s="287">
        <v>0</v>
      </c>
      <c r="R614" s="287">
        <f>Q614*H614</f>
        <v>0</v>
      </c>
      <c r="S614" s="287">
        <v>0</v>
      </c>
      <c r="T614" s="288">
        <f>S614*H614</f>
        <v>0</v>
      </c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R614" s="219" t="s">
        <v>691</v>
      </c>
      <c r="AT614" s="219" t="s">
        <v>138</v>
      </c>
      <c r="AU614" s="219" t="s">
        <v>86</v>
      </c>
      <c r="AY614" s="20" t="s">
        <v>136</v>
      </c>
      <c r="BE614" s="220">
        <f>IF(N614="základní",J614,0)</f>
        <v>0</v>
      </c>
      <c r="BF614" s="220">
        <f>IF(N614="snížená",J614,0)</f>
        <v>0</v>
      </c>
      <c r="BG614" s="220">
        <f>IF(N614="zákl. přenesená",J614,0)</f>
        <v>0</v>
      </c>
      <c r="BH614" s="220">
        <f>IF(N614="sníž. přenesená",J614,0)</f>
        <v>0</v>
      </c>
      <c r="BI614" s="220">
        <f>IF(N614="nulová",J614,0)</f>
        <v>0</v>
      </c>
      <c r="BJ614" s="20" t="s">
        <v>86</v>
      </c>
      <c r="BK614" s="220">
        <f>ROUND(I614*H614,2)</f>
        <v>0</v>
      </c>
      <c r="BL614" s="20" t="s">
        <v>691</v>
      </c>
      <c r="BM614" s="219" t="s">
        <v>1166</v>
      </c>
    </row>
    <row r="615" s="2" customFormat="1" ht="6.96" customHeight="1">
      <c r="A615" s="42"/>
      <c r="B615" s="63"/>
      <c r="C615" s="64"/>
      <c r="D615" s="64"/>
      <c r="E615" s="64"/>
      <c r="F615" s="64"/>
      <c r="G615" s="64"/>
      <c r="H615" s="64"/>
      <c r="I615" s="64"/>
      <c r="J615" s="64"/>
      <c r="K615" s="64"/>
      <c r="L615" s="48"/>
      <c r="M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</row>
  </sheetData>
  <sheetProtection sheet="1" autoFilter="0" formatColumns="0" formatRows="0" objects="1" scenarios="1" spinCount="100000" saltValue="QJyEiNGLWhUGNbE53WnlmXqSpc+aXZannvJMno+hpJANFw3u+uXmDeJkd5v1N82Nz01zPKJJ1w1pPUdlhPygzA==" hashValue="rbK2yt9rsEjuaZNmmNhyy73LFJR//+/M21srhxcCe5L+GHGU79NNEBmn+MW5YBGRtis5JqPIYtMD7DrsYK5lLg==" algorithmName="SHA-512" password="CC35"/>
  <autoFilter ref="C98:K614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113106123"/>
    <hyperlink ref="F108" r:id="rId2" display="https://podminky.urs.cz/item/CS_URS_2025_01/113106125"/>
    <hyperlink ref="F112" r:id="rId3" display="https://podminky.urs.cz/item/CS_URS_2025_01/132212121"/>
    <hyperlink ref="F119" r:id="rId4" display="https://podminky.urs.cz/item/CS_URS_2025_01/151101101"/>
    <hyperlink ref="F123" r:id="rId5" display="https://podminky.urs.cz/item/CS_URS_2025_01/151101111"/>
    <hyperlink ref="F125" r:id="rId6" display="https://podminky.urs.cz/item/CS_URS_2025_01/162211311"/>
    <hyperlink ref="F130" r:id="rId7" display="https://podminky.urs.cz/item/CS_URS_2025_01/162211319"/>
    <hyperlink ref="F135" r:id="rId8" display="https://podminky.urs.cz/item/CS_URS_2025_01/162651112"/>
    <hyperlink ref="F143" r:id="rId9" display="https://podminky.urs.cz/item/CS_URS_2025_01/167111101"/>
    <hyperlink ref="F147" r:id="rId10" display="https://podminky.urs.cz/item/CS_URS_2025_01/171201221"/>
    <hyperlink ref="F150" r:id="rId11" display="https://podminky.urs.cz/item/CS_URS_2025_01/174111101"/>
    <hyperlink ref="F178" r:id="rId12" display="https://podminky.urs.cz/item/CS_URS_2025_01/596211110"/>
    <hyperlink ref="F183" r:id="rId13" display="https://podminky.urs.cz/item/CS_URS_2025_01/596411131"/>
    <hyperlink ref="F187" r:id="rId14" display="https://podminky.urs.cz/item/CS_URS_2025_01/596811220"/>
    <hyperlink ref="F197" r:id="rId15" display="https://podminky.urs.cz/item/CS_URS_2025_01/612311131"/>
    <hyperlink ref="F228" r:id="rId16" display="https://podminky.urs.cz/item/CS_URS_2025_01/612324111"/>
    <hyperlink ref="F233" r:id="rId17" display="https://podminky.urs.cz/item/CS_URS_2025_01/612324191"/>
    <hyperlink ref="F236" r:id="rId18" display="https://podminky.urs.cz/item/CS_URS_2025_01/612325131"/>
    <hyperlink ref="F241" r:id="rId19" display="https://podminky.urs.cz/item/CS_URS_2025_01/612325191"/>
    <hyperlink ref="F248" r:id="rId20" display="https://podminky.urs.cz/item/CS_URS_2025_01/619991011"/>
    <hyperlink ref="F268" r:id="rId21" display="https://podminky.urs.cz/item/CS_URS_2025_01/635111242"/>
    <hyperlink ref="F278" r:id="rId22" display="https://podminky.urs.cz/item/CS_URS_2025_01/919726123"/>
    <hyperlink ref="F289" r:id="rId23" display="https://podminky.urs.cz/item/CS_URS_2025_01/949101111"/>
    <hyperlink ref="F293" r:id="rId24" display="https://podminky.urs.cz/item/CS_URS_2025_01/952901111"/>
    <hyperlink ref="F297" r:id="rId25" display="https://podminky.urs.cz/item/CS_URS_2025_01/977131110"/>
    <hyperlink ref="F301" r:id="rId26" display="https://podminky.urs.cz/item/CS_URS_2025_01/978013191"/>
    <hyperlink ref="F347" r:id="rId27" display="https://podminky.urs.cz/item/CS_URS_2025_01/979054441"/>
    <hyperlink ref="F351" r:id="rId28" display="https://podminky.urs.cz/item/CS_URS_2025_01/979054451"/>
    <hyperlink ref="F356" r:id="rId29" display="https://podminky.urs.cz/item/CS_URS_2025_01/985131311"/>
    <hyperlink ref="F382" r:id="rId30" display="https://podminky.urs.cz/item/CS_URS_2025_01/997013211"/>
    <hyperlink ref="F394" r:id="rId31" display="https://podminky.urs.cz/item/CS_URS_2025_01/997013501"/>
    <hyperlink ref="F403" r:id="rId32" display="https://podminky.urs.cz/item/CS_URS_2025_01/997013509"/>
    <hyperlink ref="F406" r:id="rId33" display="https://podminky.urs.cz/item/CS_URS_2025_01/997013631"/>
    <hyperlink ref="F415" r:id="rId34" display="https://podminky.urs.cz/item/CS_URS_2025_01/997221151"/>
    <hyperlink ref="F422" r:id="rId35" display="https://podminky.urs.cz/item/CS_URS_2025_01/998018001"/>
    <hyperlink ref="F430" r:id="rId36" display="https://podminky.urs.cz/item/CS_URS_2025_01/711161212"/>
    <hyperlink ref="F434" r:id="rId37" display="https://podminky.urs.cz/item/CS_URS_2025_01/711161384"/>
    <hyperlink ref="F438" r:id="rId38" display="https://podminky.urs.cz/item/CS_URS_2025_01/998711101"/>
    <hyperlink ref="F441" r:id="rId39" display="https://podminky.urs.cz/item/CS_URS_2025_01/713131151"/>
    <hyperlink ref="F447" r:id="rId40" display="https://podminky.urs.cz/item/CS_URS_2025_01/998713101"/>
    <hyperlink ref="F495" r:id="rId41" display="https://podminky.urs.cz/item/CS_URS_2025_01/766622131"/>
    <hyperlink ref="F499" r:id="rId42" display="https://podminky.urs.cz/item/CS_URS_2025_01/766622831"/>
    <hyperlink ref="F503" r:id="rId43" display="https://podminky.urs.cz/item/CS_URS_2025_01/766691911"/>
    <hyperlink ref="F506" r:id="rId44" display="https://podminky.urs.cz/item/CS_URS_2025_01/771121011"/>
    <hyperlink ref="F510" r:id="rId45" display="https://podminky.urs.cz/item/CS_URS_2025_01/771151024"/>
    <hyperlink ref="F512" r:id="rId46" display="https://podminky.urs.cz/item/CS_URS_2025_01/771473113"/>
    <hyperlink ref="F521" r:id="rId47" display="https://podminky.urs.cz/item/CS_URS_2025_01/771574115"/>
    <hyperlink ref="F527" r:id="rId48" display="https://podminky.urs.cz/item/CS_URS_2025_01/771591264"/>
    <hyperlink ref="F534" r:id="rId49" display="https://podminky.urs.cz/item/CS_URS_2025_01/998771101"/>
    <hyperlink ref="F537" r:id="rId50" display="https://podminky.urs.cz/item/CS_URS_2025_01/776201811"/>
    <hyperlink ref="F542" r:id="rId51" display="https://podminky.urs.cz/item/CS_URS_2025_01/777111121"/>
    <hyperlink ref="F549" r:id="rId52" display="https://podminky.urs.cz/item/CS_URS_2025_01/777111123"/>
    <hyperlink ref="F554" r:id="rId53" display="https://podminky.urs.cz/item/CS_URS_2025_01/783301303"/>
    <hyperlink ref="F558" r:id="rId54" display="https://podminky.urs.cz/item/CS_URS_2025_01/783314101"/>
    <hyperlink ref="F560" r:id="rId55" display="https://podminky.urs.cz/item/CS_URS_2025_01/783315101"/>
    <hyperlink ref="F562" r:id="rId56" display="https://podminky.urs.cz/item/CS_URS_2025_01/783317101"/>
    <hyperlink ref="F565" r:id="rId57" display="https://podminky.urs.cz/item/CS_URS_2025_01/7843210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Sanační opatření části suterénu obj. Opuštěná 9/2, Brno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1167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26. 2. 2021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32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ROUND(J93,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ROUND((SUM(BE93:BE361)),  2)</f>
        <v>0</v>
      </c>
      <c r="G33" s="42"/>
      <c r="H33" s="42"/>
      <c r="I33" s="152">
        <v>0.20999999999999999</v>
      </c>
      <c r="J33" s="151">
        <f>ROUND(((SUM(BE93:BE361))*I33),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ROUND((SUM(BF93:BF361)),  2)</f>
        <v>0</v>
      </c>
      <c r="G34" s="42"/>
      <c r="H34" s="42"/>
      <c r="I34" s="152">
        <v>0.14999999999999999</v>
      </c>
      <c r="J34" s="151">
        <f>ROUND(((SUM(BF93:BF361))*I34),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ROUND((SUM(BG93:BG361)),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ROUND((SUM(BH93:BH361)),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ROUND((SUM(BI93:BI361)),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Sanační opatření části suterénu obj. Opuštěná 9/2, Brno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ROU123 - SO 03 křídlo C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Brno</v>
      </c>
      <c r="G52" s="44"/>
      <c r="H52" s="44"/>
      <c r="I52" s="35" t="s">
        <v>24</v>
      </c>
      <c r="J52" s="76" t="str">
        <f>IF(J12="","",J12)</f>
        <v>26. 2. 2021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Šlapanice</v>
      </c>
      <c r="G54" s="44"/>
      <c r="H54" s="44"/>
      <c r="I54" s="35" t="s">
        <v>37</v>
      </c>
      <c r="J54" s="40" t="str">
        <f>E21</f>
        <v>Studio Zlamal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 xml:space="preserve"> 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J93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104</v>
      </c>
    </row>
    <row r="60" s="9" customFormat="1" ht="24.96" customHeight="1">
      <c r="A60" s="9"/>
      <c r="B60" s="169"/>
      <c r="C60" s="170"/>
      <c r="D60" s="171" t="s">
        <v>105</v>
      </c>
      <c r="E60" s="172"/>
      <c r="F60" s="172"/>
      <c r="G60" s="172"/>
      <c r="H60" s="172"/>
      <c r="I60" s="172"/>
      <c r="J60" s="173">
        <f>J94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106</v>
      </c>
      <c r="E61" s="178"/>
      <c r="F61" s="178"/>
      <c r="G61" s="178"/>
      <c r="H61" s="178"/>
      <c r="I61" s="178"/>
      <c r="J61" s="179">
        <f>J95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107</v>
      </c>
      <c r="E62" s="178"/>
      <c r="F62" s="178"/>
      <c r="G62" s="178"/>
      <c r="H62" s="178"/>
      <c r="I62" s="178"/>
      <c r="J62" s="179">
        <f>J153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1168</v>
      </c>
      <c r="E63" s="178"/>
      <c r="F63" s="178"/>
      <c r="G63" s="178"/>
      <c r="H63" s="178"/>
      <c r="I63" s="178"/>
      <c r="J63" s="179">
        <f>J169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108</v>
      </c>
      <c r="E64" s="178"/>
      <c r="F64" s="178"/>
      <c r="G64" s="178"/>
      <c r="H64" s="178"/>
      <c r="I64" s="178"/>
      <c r="J64" s="179">
        <f>J174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109</v>
      </c>
      <c r="E65" s="178"/>
      <c r="F65" s="178"/>
      <c r="G65" s="178"/>
      <c r="H65" s="178"/>
      <c r="I65" s="178"/>
      <c r="J65" s="179">
        <f>J190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110</v>
      </c>
      <c r="E66" s="178"/>
      <c r="F66" s="178"/>
      <c r="G66" s="178"/>
      <c r="H66" s="178"/>
      <c r="I66" s="178"/>
      <c r="J66" s="179">
        <f>J232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111</v>
      </c>
      <c r="E67" s="178"/>
      <c r="F67" s="178"/>
      <c r="G67" s="178"/>
      <c r="H67" s="178"/>
      <c r="I67" s="178"/>
      <c r="J67" s="179">
        <f>J282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112</v>
      </c>
      <c r="E68" s="178"/>
      <c r="F68" s="178"/>
      <c r="G68" s="178"/>
      <c r="H68" s="178"/>
      <c r="I68" s="178"/>
      <c r="J68" s="179">
        <f>J325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9"/>
      <c r="C69" s="170"/>
      <c r="D69" s="171" t="s">
        <v>113</v>
      </c>
      <c r="E69" s="172"/>
      <c r="F69" s="172"/>
      <c r="G69" s="172"/>
      <c r="H69" s="172"/>
      <c r="I69" s="172"/>
      <c r="J69" s="173">
        <f>J328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5"/>
      <c r="C70" s="176"/>
      <c r="D70" s="177" t="s">
        <v>114</v>
      </c>
      <c r="E70" s="178"/>
      <c r="F70" s="178"/>
      <c r="G70" s="178"/>
      <c r="H70" s="178"/>
      <c r="I70" s="178"/>
      <c r="J70" s="179">
        <f>J329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115</v>
      </c>
      <c r="E71" s="178"/>
      <c r="F71" s="178"/>
      <c r="G71" s="178"/>
      <c r="H71" s="178"/>
      <c r="I71" s="178"/>
      <c r="J71" s="179">
        <f>J342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119</v>
      </c>
      <c r="E72" s="178"/>
      <c r="F72" s="178"/>
      <c r="G72" s="178"/>
      <c r="H72" s="178"/>
      <c r="I72" s="178"/>
      <c r="J72" s="179">
        <f>J351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9"/>
      <c r="C73" s="170"/>
      <c r="D73" s="171" t="s">
        <v>120</v>
      </c>
      <c r="E73" s="172"/>
      <c r="F73" s="172"/>
      <c r="G73" s="172"/>
      <c r="H73" s="172"/>
      <c r="I73" s="172"/>
      <c r="J73" s="173">
        <f>J359</f>
        <v>0</v>
      </c>
      <c r="K73" s="170"/>
      <c r="L73" s="17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9" s="2" customFormat="1" ht="6.96" customHeight="1">
      <c r="A79" s="42"/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4.96" customHeight="1">
      <c r="A80" s="42"/>
      <c r="B80" s="43"/>
      <c r="C80" s="26" t="s">
        <v>121</v>
      </c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16</v>
      </c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6.5" customHeight="1">
      <c r="A83" s="42"/>
      <c r="B83" s="43"/>
      <c r="C83" s="44"/>
      <c r="D83" s="44"/>
      <c r="E83" s="164" t="str">
        <f>E7</f>
        <v>Sanační opatření části suterénu obj. Opuštěná 9/2, Brno</v>
      </c>
      <c r="F83" s="35"/>
      <c r="G83" s="35"/>
      <c r="H83" s="35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5" t="s">
        <v>99</v>
      </c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73" t="str">
        <f>E9</f>
        <v>ROU123 - SO 03 křídlo C</v>
      </c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2" customHeight="1">
      <c r="A87" s="42"/>
      <c r="B87" s="43"/>
      <c r="C87" s="35" t="s">
        <v>22</v>
      </c>
      <c r="D87" s="44"/>
      <c r="E87" s="44"/>
      <c r="F87" s="30" t="str">
        <f>F12</f>
        <v>Brno</v>
      </c>
      <c r="G87" s="44"/>
      <c r="H87" s="44"/>
      <c r="I87" s="35" t="s">
        <v>24</v>
      </c>
      <c r="J87" s="76" t="str">
        <f>IF(J12="","",J12)</f>
        <v>26. 2. 2021</v>
      </c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5.15" customHeight="1">
      <c r="A89" s="42"/>
      <c r="B89" s="43"/>
      <c r="C89" s="35" t="s">
        <v>30</v>
      </c>
      <c r="D89" s="44"/>
      <c r="E89" s="44"/>
      <c r="F89" s="30" t="str">
        <f>E15</f>
        <v>Město Šlapanice</v>
      </c>
      <c r="G89" s="44"/>
      <c r="H89" s="44"/>
      <c r="I89" s="35" t="s">
        <v>37</v>
      </c>
      <c r="J89" s="40" t="str">
        <f>E21</f>
        <v>Studio Zlamal</v>
      </c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5.15" customHeight="1">
      <c r="A90" s="42"/>
      <c r="B90" s="43"/>
      <c r="C90" s="35" t="s">
        <v>35</v>
      </c>
      <c r="D90" s="44"/>
      <c r="E90" s="44"/>
      <c r="F90" s="30" t="str">
        <f>IF(E18="","",E18)</f>
        <v>Vyplň údaj</v>
      </c>
      <c r="G90" s="44"/>
      <c r="H90" s="44"/>
      <c r="I90" s="35" t="s">
        <v>40</v>
      </c>
      <c r="J90" s="40" t="str">
        <f>E24</f>
        <v xml:space="preserve"> </v>
      </c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0.32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11" customFormat="1" ht="29.28" customHeight="1">
      <c r="A92" s="181"/>
      <c r="B92" s="182"/>
      <c r="C92" s="183" t="s">
        <v>122</v>
      </c>
      <c r="D92" s="184" t="s">
        <v>63</v>
      </c>
      <c r="E92" s="184" t="s">
        <v>59</v>
      </c>
      <c r="F92" s="184" t="s">
        <v>60</v>
      </c>
      <c r="G92" s="184" t="s">
        <v>123</v>
      </c>
      <c r="H92" s="184" t="s">
        <v>124</v>
      </c>
      <c r="I92" s="184" t="s">
        <v>125</v>
      </c>
      <c r="J92" s="184" t="s">
        <v>103</v>
      </c>
      <c r="K92" s="185" t="s">
        <v>126</v>
      </c>
      <c r="L92" s="186"/>
      <c r="M92" s="96" t="s">
        <v>32</v>
      </c>
      <c r="N92" s="97" t="s">
        <v>48</v>
      </c>
      <c r="O92" s="97" t="s">
        <v>127</v>
      </c>
      <c r="P92" s="97" t="s">
        <v>128</v>
      </c>
      <c r="Q92" s="97" t="s">
        <v>129</v>
      </c>
      <c r="R92" s="97" t="s">
        <v>130</v>
      </c>
      <c r="S92" s="97" t="s">
        <v>131</v>
      </c>
      <c r="T92" s="98" t="s">
        <v>132</v>
      </c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</row>
    <row r="93" s="2" customFormat="1" ht="22.8" customHeight="1">
      <c r="A93" s="42"/>
      <c r="B93" s="43"/>
      <c r="C93" s="103" t="s">
        <v>133</v>
      </c>
      <c r="D93" s="44"/>
      <c r="E93" s="44"/>
      <c r="F93" s="44"/>
      <c r="G93" s="44"/>
      <c r="H93" s="44"/>
      <c r="I93" s="44"/>
      <c r="J93" s="187">
        <f>BK93</f>
        <v>0</v>
      </c>
      <c r="K93" s="44"/>
      <c r="L93" s="48"/>
      <c r="M93" s="99"/>
      <c r="N93" s="188"/>
      <c r="O93" s="100"/>
      <c r="P93" s="189">
        <f>P94+P328+P359</f>
        <v>0</v>
      </c>
      <c r="Q93" s="100"/>
      <c r="R93" s="189">
        <f>R94+R328+R359</f>
        <v>14.267756529999998</v>
      </c>
      <c r="S93" s="100"/>
      <c r="T93" s="190">
        <f>T94+T328+T359</f>
        <v>8.4190829999999988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77</v>
      </c>
      <c r="AU93" s="20" t="s">
        <v>104</v>
      </c>
      <c r="BK93" s="191">
        <f>BK94+BK328+BK359</f>
        <v>0</v>
      </c>
    </row>
    <row r="94" s="12" customFormat="1" ht="25.92" customHeight="1">
      <c r="A94" s="12"/>
      <c r="B94" s="192"/>
      <c r="C94" s="193"/>
      <c r="D94" s="194" t="s">
        <v>77</v>
      </c>
      <c r="E94" s="195" t="s">
        <v>134</v>
      </c>
      <c r="F94" s="195" t="s">
        <v>135</v>
      </c>
      <c r="G94" s="193"/>
      <c r="H94" s="193"/>
      <c r="I94" s="196"/>
      <c r="J94" s="197">
        <f>BK94</f>
        <v>0</v>
      </c>
      <c r="K94" s="193"/>
      <c r="L94" s="198"/>
      <c r="M94" s="199"/>
      <c r="N94" s="200"/>
      <c r="O94" s="200"/>
      <c r="P94" s="201">
        <f>P95+P153+P169+P174+P190+P232+P282+P325</f>
        <v>0</v>
      </c>
      <c r="Q94" s="200"/>
      <c r="R94" s="201">
        <f>R95+R153+R169+R174+R190+R232+R282+R325</f>
        <v>14.224666219999998</v>
      </c>
      <c r="S94" s="200"/>
      <c r="T94" s="202">
        <f>T95+T153+T169+T174+T190+T232+T282+T325</f>
        <v>8.4190829999999988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3" t="s">
        <v>86</v>
      </c>
      <c r="AT94" s="204" t="s">
        <v>77</v>
      </c>
      <c r="AU94" s="204" t="s">
        <v>78</v>
      </c>
      <c r="AY94" s="203" t="s">
        <v>136</v>
      </c>
      <c r="BK94" s="205">
        <f>BK95+BK153+BK169+BK174+BK190+BK232+BK282+BK325</f>
        <v>0</v>
      </c>
    </row>
    <row r="95" s="12" customFormat="1" ht="22.8" customHeight="1">
      <c r="A95" s="12"/>
      <c r="B95" s="192"/>
      <c r="C95" s="193"/>
      <c r="D95" s="194" t="s">
        <v>77</v>
      </c>
      <c r="E95" s="206" t="s">
        <v>86</v>
      </c>
      <c r="F95" s="206" t="s">
        <v>137</v>
      </c>
      <c r="G95" s="193"/>
      <c r="H95" s="193"/>
      <c r="I95" s="196"/>
      <c r="J95" s="207">
        <f>BK95</f>
        <v>0</v>
      </c>
      <c r="K95" s="193"/>
      <c r="L95" s="198"/>
      <c r="M95" s="199"/>
      <c r="N95" s="200"/>
      <c r="O95" s="200"/>
      <c r="P95" s="201">
        <f>SUM(P96:P152)</f>
        <v>0</v>
      </c>
      <c r="Q95" s="200"/>
      <c r="R95" s="201">
        <f>SUM(R96:R152)</f>
        <v>0.0088199999999999997</v>
      </c>
      <c r="S95" s="200"/>
      <c r="T95" s="202">
        <f>SUM(T96:T152)</f>
        <v>6.9320249999999994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3" t="s">
        <v>86</v>
      </c>
      <c r="AT95" s="204" t="s">
        <v>77</v>
      </c>
      <c r="AU95" s="204" t="s">
        <v>86</v>
      </c>
      <c r="AY95" s="203" t="s">
        <v>136</v>
      </c>
      <c r="BK95" s="205">
        <f>SUM(BK96:BK152)</f>
        <v>0</v>
      </c>
    </row>
    <row r="96" s="2" customFormat="1" ht="37.8" customHeight="1">
      <c r="A96" s="42"/>
      <c r="B96" s="43"/>
      <c r="C96" s="208" t="s">
        <v>86</v>
      </c>
      <c r="D96" s="208" t="s">
        <v>138</v>
      </c>
      <c r="E96" s="209" t="s">
        <v>139</v>
      </c>
      <c r="F96" s="210" t="s">
        <v>140</v>
      </c>
      <c r="G96" s="211" t="s">
        <v>141</v>
      </c>
      <c r="H96" s="212">
        <v>20.699999999999999</v>
      </c>
      <c r="I96" s="213"/>
      <c r="J96" s="214">
        <f>ROUND(I96*H96,2)</f>
        <v>0</v>
      </c>
      <c r="K96" s="210" t="s">
        <v>142</v>
      </c>
      <c r="L96" s="48"/>
      <c r="M96" s="215" t="s">
        <v>32</v>
      </c>
      <c r="N96" s="216" t="s">
        <v>49</v>
      </c>
      <c r="O96" s="88"/>
      <c r="P96" s="217">
        <f>O96*H96</f>
        <v>0</v>
      </c>
      <c r="Q96" s="217">
        <v>0</v>
      </c>
      <c r="R96" s="217">
        <f>Q96*H96</f>
        <v>0</v>
      </c>
      <c r="S96" s="217">
        <v>0.26000000000000001</v>
      </c>
      <c r="T96" s="218">
        <f>S96*H96</f>
        <v>5.3819999999999997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19" t="s">
        <v>143</v>
      </c>
      <c r="AT96" s="219" t="s">
        <v>138</v>
      </c>
      <c r="AU96" s="219" t="s">
        <v>88</v>
      </c>
      <c r="AY96" s="20" t="s">
        <v>136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86</v>
      </c>
      <c r="BK96" s="220">
        <f>ROUND(I96*H96,2)</f>
        <v>0</v>
      </c>
      <c r="BL96" s="20" t="s">
        <v>143</v>
      </c>
      <c r="BM96" s="219" t="s">
        <v>1169</v>
      </c>
    </row>
    <row r="97" s="2" customFormat="1">
      <c r="A97" s="42"/>
      <c r="B97" s="43"/>
      <c r="C97" s="44"/>
      <c r="D97" s="221" t="s">
        <v>145</v>
      </c>
      <c r="E97" s="44"/>
      <c r="F97" s="222" t="s">
        <v>146</v>
      </c>
      <c r="G97" s="44"/>
      <c r="H97" s="44"/>
      <c r="I97" s="223"/>
      <c r="J97" s="44"/>
      <c r="K97" s="44"/>
      <c r="L97" s="48"/>
      <c r="M97" s="224"/>
      <c r="N97" s="225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145</v>
      </c>
      <c r="AU97" s="20" t="s">
        <v>88</v>
      </c>
    </row>
    <row r="98" s="13" customFormat="1">
      <c r="A98" s="13"/>
      <c r="B98" s="226"/>
      <c r="C98" s="227"/>
      <c r="D98" s="228" t="s">
        <v>147</v>
      </c>
      <c r="E98" s="229" t="s">
        <v>32</v>
      </c>
      <c r="F98" s="230" t="s">
        <v>148</v>
      </c>
      <c r="G98" s="227"/>
      <c r="H98" s="229" t="s">
        <v>32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147</v>
      </c>
      <c r="AU98" s="236" t="s">
        <v>88</v>
      </c>
      <c r="AV98" s="13" t="s">
        <v>86</v>
      </c>
      <c r="AW98" s="13" t="s">
        <v>39</v>
      </c>
      <c r="AX98" s="13" t="s">
        <v>78</v>
      </c>
      <c r="AY98" s="236" t="s">
        <v>136</v>
      </c>
    </row>
    <row r="99" s="14" customFormat="1">
      <c r="A99" s="14"/>
      <c r="B99" s="237"/>
      <c r="C99" s="238"/>
      <c r="D99" s="228" t="s">
        <v>147</v>
      </c>
      <c r="E99" s="239" t="s">
        <v>32</v>
      </c>
      <c r="F99" s="240" t="s">
        <v>1170</v>
      </c>
      <c r="G99" s="238"/>
      <c r="H99" s="241">
        <v>20.699999999999999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147</v>
      </c>
      <c r="AU99" s="247" t="s">
        <v>88</v>
      </c>
      <c r="AV99" s="14" t="s">
        <v>88</v>
      </c>
      <c r="AW99" s="14" t="s">
        <v>39</v>
      </c>
      <c r="AX99" s="14" t="s">
        <v>78</v>
      </c>
      <c r="AY99" s="247" t="s">
        <v>136</v>
      </c>
    </row>
    <row r="100" s="15" customFormat="1">
      <c r="A100" s="15"/>
      <c r="B100" s="248"/>
      <c r="C100" s="249"/>
      <c r="D100" s="228" t="s">
        <v>147</v>
      </c>
      <c r="E100" s="250" t="s">
        <v>32</v>
      </c>
      <c r="F100" s="251" t="s">
        <v>152</v>
      </c>
      <c r="G100" s="249"/>
      <c r="H100" s="252">
        <v>20.699999999999999</v>
      </c>
      <c r="I100" s="253"/>
      <c r="J100" s="249"/>
      <c r="K100" s="249"/>
      <c r="L100" s="254"/>
      <c r="M100" s="255"/>
      <c r="N100" s="256"/>
      <c r="O100" s="256"/>
      <c r="P100" s="256"/>
      <c r="Q100" s="256"/>
      <c r="R100" s="256"/>
      <c r="S100" s="256"/>
      <c r="T100" s="257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8" t="s">
        <v>147</v>
      </c>
      <c r="AU100" s="258" t="s">
        <v>88</v>
      </c>
      <c r="AV100" s="15" t="s">
        <v>143</v>
      </c>
      <c r="AW100" s="15" t="s">
        <v>39</v>
      </c>
      <c r="AX100" s="15" t="s">
        <v>86</v>
      </c>
      <c r="AY100" s="258" t="s">
        <v>136</v>
      </c>
    </row>
    <row r="101" s="2" customFormat="1" ht="37.8" customHeight="1">
      <c r="A101" s="42"/>
      <c r="B101" s="43"/>
      <c r="C101" s="208" t="s">
        <v>88</v>
      </c>
      <c r="D101" s="208" t="s">
        <v>138</v>
      </c>
      <c r="E101" s="209" t="s">
        <v>718</v>
      </c>
      <c r="F101" s="210" t="s">
        <v>719</v>
      </c>
      <c r="G101" s="211" t="s">
        <v>141</v>
      </c>
      <c r="H101" s="212">
        <v>6.8890000000000002</v>
      </c>
      <c r="I101" s="213"/>
      <c r="J101" s="214">
        <f>ROUND(I101*H101,2)</f>
        <v>0</v>
      </c>
      <c r="K101" s="210" t="s">
        <v>142</v>
      </c>
      <c r="L101" s="48"/>
      <c r="M101" s="215" t="s">
        <v>32</v>
      </c>
      <c r="N101" s="216" t="s">
        <v>49</v>
      </c>
      <c r="O101" s="88"/>
      <c r="P101" s="217">
        <f>O101*H101</f>
        <v>0</v>
      </c>
      <c r="Q101" s="217">
        <v>0</v>
      </c>
      <c r="R101" s="217">
        <f>Q101*H101</f>
        <v>0</v>
      </c>
      <c r="S101" s="217">
        <v>0.22500000000000001</v>
      </c>
      <c r="T101" s="218">
        <f>S101*H101</f>
        <v>1.550025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19" t="s">
        <v>143</v>
      </c>
      <c r="AT101" s="219" t="s">
        <v>138</v>
      </c>
      <c r="AU101" s="219" t="s">
        <v>88</v>
      </c>
      <c r="AY101" s="20" t="s">
        <v>136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86</v>
      </c>
      <c r="BK101" s="220">
        <f>ROUND(I101*H101,2)</f>
        <v>0</v>
      </c>
      <c r="BL101" s="20" t="s">
        <v>143</v>
      </c>
      <c r="BM101" s="219" t="s">
        <v>1171</v>
      </c>
    </row>
    <row r="102" s="2" customFormat="1">
      <c r="A102" s="42"/>
      <c r="B102" s="43"/>
      <c r="C102" s="44"/>
      <c r="D102" s="221" t="s">
        <v>145</v>
      </c>
      <c r="E102" s="44"/>
      <c r="F102" s="222" t="s">
        <v>721</v>
      </c>
      <c r="G102" s="44"/>
      <c r="H102" s="44"/>
      <c r="I102" s="223"/>
      <c r="J102" s="44"/>
      <c r="K102" s="44"/>
      <c r="L102" s="48"/>
      <c r="M102" s="224"/>
      <c r="N102" s="225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145</v>
      </c>
      <c r="AU102" s="20" t="s">
        <v>88</v>
      </c>
    </row>
    <row r="103" s="13" customFormat="1">
      <c r="A103" s="13"/>
      <c r="B103" s="226"/>
      <c r="C103" s="227"/>
      <c r="D103" s="228" t="s">
        <v>147</v>
      </c>
      <c r="E103" s="229" t="s">
        <v>32</v>
      </c>
      <c r="F103" s="230" t="s">
        <v>148</v>
      </c>
      <c r="G103" s="227"/>
      <c r="H103" s="229" t="s">
        <v>32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147</v>
      </c>
      <c r="AU103" s="236" t="s">
        <v>88</v>
      </c>
      <c r="AV103" s="13" t="s">
        <v>86</v>
      </c>
      <c r="AW103" s="13" t="s">
        <v>39</v>
      </c>
      <c r="AX103" s="13" t="s">
        <v>78</v>
      </c>
      <c r="AY103" s="236" t="s">
        <v>136</v>
      </c>
    </row>
    <row r="104" s="14" customFormat="1">
      <c r="A104" s="14"/>
      <c r="B104" s="237"/>
      <c r="C104" s="238"/>
      <c r="D104" s="228" t="s">
        <v>147</v>
      </c>
      <c r="E104" s="239" t="s">
        <v>32</v>
      </c>
      <c r="F104" s="240" t="s">
        <v>1172</v>
      </c>
      <c r="G104" s="238"/>
      <c r="H104" s="241">
        <v>6.8890000000000002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147</v>
      </c>
      <c r="AU104" s="247" t="s">
        <v>88</v>
      </c>
      <c r="AV104" s="14" t="s">
        <v>88</v>
      </c>
      <c r="AW104" s="14" t="s">
        <v>39</v>
      </c>
      <c r="AX104" s="14" t="s">
        <v>86</v>
      </c>
      <c r="AY104" s="247" t="s">
        <v>136</v>
      </c>
    </row>
    <row r="105" s="2" customFormat="1" ht="24.15" customHeight="1">
      <c r="A105" s="42"/>
      <c r="B105" s="43"/>
      <c r="C105" s="208" t="s">
        <v>159</v>
      </c>
      <c r="D105" s="208" t="s">
        <v>138</v>
      </c>
      <c r="E105" s="209" t="s">
        <v>160</v>
      </c>
      <c r="F105" s="210" t="s">
        <v>161</v>
      </c>
      <c r="G105" s="211" t="s">
        <v>162</v>
      </c>
      <c r="H105" s="212">
        <v>18.596</v>
      </c>
      <c r="I105" s="213"/>
      <c r="J105" s="214">
        <f>ROUND(I105*H105,2)</f>
        <v>0</v>
      </c>
      <c r="K105" s="210" t="s">
        <v>142</v>
      </c>
      <c r="L105" s="48"/>
      <c r="M105" s="215" t="s">
        <v>32</v>
      </c>
      <c r="N105" s="216" t="s">
        <v>49</v>
      </c>
      <c r="O105" s="88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19" t="s">
        <v>143</v>
      </c>
      <c r="AT105" s="219" t="s">
        <v>138</v>
      </c>
      <c r="AU105" s="219" t="s">
        <v>88</v>
      </c>
      <c r="AY105" s="20" t="s">
        <v>136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86</v>
      </c>
      <c r="BK105" s="220">
        <f>ROUND(I105*H105,2)</f>
        <v>0</v>
      </c>
      <c r="BL105" s="20" t="s">
        <v>143</v>
      </c>
      <c r="BM105" s="219" t="s">
        <v>1173</v>
      </c>
    </row>
    <row r="106" s="2" customFormat="1">
      <c r="A106" s="42"/>
      <c r="B106" s="43"/>
      <c r="C106" s="44"/>
      <c r="D106" s="221" t="s">
        <v>145</v>
      </c>
      <c r="E106" s="44"/>
      <c r="F106" s="222" t="s">
        <v>164</v>
      </c>
      <c r="G106" s="44"/>
      <c r="H106" s="44"/>
      <c r="I106" s="223"/>
      <c r="J106" s="44"/>
      <c r="K106" s="44"/>
      <c r="L106" s="48"/>
      <c r="M106" s="224"/>
      <c r="N106" s="225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145</v>
      </c>
      <c r="AU106" s="20" t="s">
        <v>88</v>
      </c>
    </row>
    <row r="107" s="13" customFormat="1">
      <c r="A107" s="13"/>
      <c r="B107" s="226"/>
      <c r="C107" s="227"/>
      <c r="D107" s="228" t="s">
        <v>147</v>
      </c>
      <c r="E107" s="229" t="s">
        <v>32</v>
      </c>
      <c r="F107" s="230" t="s">
        <v>1174</v>
      </c>
      <c r="G107" s="227"/>
      <c r="H107" s="229" t="s">
        <v>32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147</v>
      </c>
      <c r="AU107" s="236" t="s">
        <v>88</v>
      </c>
      <c r="AV107" s="13" t="s">
        <v>86</v>
      </c>
      <c r="AW107" s="13" t="s">
        <v>39</v>
      </c>
      <c r="AX107" s="13" t="s">
        <v>78</v>
      </c>
      <c r="AY107" s="236" t="s">
        <v>136</v>
      </c>
    </row>
    <row r="108" s="13" customFormat="1">
      <c r="A108" s="13"/>
      <c r="B108" s="226"/>
      <c r="C108" s="227"/>
      <c r="D108" s="228" t="s">
        <v>147</v>
      </c>
      <c r="E108" s="229" t="s">
        <v>32</v>
      </c>
      <c r="F108" s="230" t="s">
        <v>1175</v>
      </c>
      <c r="G108" s="227"/>
      <c r="H108" s="229" t="s">
        <v>32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147</v>
      </c>
      <c r="AU108" s="236" t="s">
        <v>88</v>
      </c>
      <c r="AV108" s="13" t="s">
        <v>86</v>
      </c>
      <c r="AW108" s="13" t="s">
        <v>39</v>
      </c>
      <c r="AX108" s="13" t="s">
        <v>78</v>
      </c>
      <c r="AY108" s="236" t="s">
        <v>136</v>
      </c>
    </row>
    <row r="109" s="14" customFormat="1">
      <c r="A109" s="14"/>
      <c r="B109" s="237"/>
      <c r="C109" s="238"/>
      <c r="D109" s="228" t="s">
        <v>147</v>
      </c>
      <c r="E109" s="239" t="s">
        <v>32</v>
      </c>
      <c r="F109" s="240" t="s">
        <v>1176</v>
      </c>
      <c r="G109" s="238"/>
      <c r="H109" s="241">
        <v>4.7939999999999996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147</v>
      </c>
      <c r="AU109" s="247" t="s">
        <v>88</v>
      </c>
      <c r="AV109" s="14" t="s">
        <v>88</v>
      </c>
      <c r="AW109" s="14" t="s">
        <v>39</v>
      </c>
      <c r="AX109" s="14" t="s">
        <v>78</v>
      </c>
      <c r="AY109" s="247" t="s">
        <v>136</v>
      </c>
    </row>
    <row r="110" s="13" customFormat="1">
      <c r="A110" s="13"/>
      <c r="B110" s="226"/>
      <c r="C110" s="227"/>
      <c r="D110" s="228" t="s">
        <v>147</v>
      </c>
      <c r="E110" s="229" t="s">
        <v>32</v>
      </c>
      <c r="F110" s="230" t="s">
        <v>1177</v>
      </c>
      <c r="G110" s="227"/>
      <c r="H110" s="229" t="s">
        <v>32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147</v>
      </c>
      <c r="AU110" s="236" t="s">
        <v>88</v>
      </c>
      <c r="AV110" s="13" t="s">
        <v>86</v>
      </c>
      <c r="AW110" s="13" t="s">
        <v>39</v>
      </c>
      <c r="AX110" s="13" t="s">
        <v>78</v>
      </c>
      <c r="AY110" s="236" t="s">
        <v>136</v>
      </c>
    </row>
    <row r="111" s="14" customFormat="1">
      <c r="A111" s="14"/>
      <c r="B111" s="237"/>
      <c r="C111" s="238"/>
      <c r="D111" s="228" t="s">
        <v>147</v>
      </c>
      <c r="E111" s="239" t="s">
        <v>32</v>
      </c>
      <c r="F111" s="240" t="s">
        <v>1178</v>
      </c>
      <c r="G111" s="238"/>
      <c r="H111" s="241">
        <v>13.802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147</v>
      </c>
      <c r="AU111" s="247" t="s">
        <v>88</v>
      </c>
      <c r="AV111" s="14" t="s">
        <v>88</v>
      </c>
      <c r="AW111" s="14" t="s">
        <v>39</v>
      </c>
      <c r="AX111" s="14" t="s">
        <v>78</v>
      </c>
      <c r="AY111" s="247" t="s">
        <v>136</v>
      </c>
    </row>
    <row r="112" s="15" customFormat="1">
      <c r="A112" s="15"/>
      <c r="B112" s="248"/>
      <c r="C112" s="249"/>
      <c r="D112" s="228" t="s">
        <v>147</v>
      </c>
      <c r="E112" s="250" t="s">
        <v>32</v>
      </c>
      <c r="F112" s="251" t="s">
        <v>152</v>
      </c>
      <c r="G112" s="249"/>
      <c r="H112" s="252">
        <v>18.596</v>
      </c>
      <c r="I112" s="253"/>
      <c r="J112" s="249"/>
      <c r="K112" s="249"/>
      <c r="L112" s="254"/>
      <c r="M112" s="255"/>
      <c r="N112" s="256"/>
      <c r="O112" s="256"/>
      <c r="P112" s="256"/>
      <c r="Q112" s="256"/>
      <c r="R112" s="256"/>
      <c r="S112" s="256"/>
      <c r="T112" s="257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8" t="s">
        <v>147</v>
      </c>
      <c r="AU112" s="258" t="s">
        <v>88</v>
      </c>
      <c r="AV112" s="15" t="s">
        <v>143</v>
      </c>
      <c r="AW112" s="15" t="s">
        <v>39</v>
      </c>
      <c r="AX112" s="15" t="s">
        <v>86</v>
      </c>
      <c r="AY112" s="258" t="s">
        <v>136</v>
      </c>
    </row>
    <row r="113" s="2" customFormat="1" ht="21.75" customHeight="1">
      <c r="A113" s="42"/>
      <c r="B113" s="43"/>
      <c r="C113" s="208" t="s">
        <v>143</v>
      </c>
      <c r="D113" s="208" t="s">
        <v>138</v>
      </c>
      <c r="E113" s="209" t="s">
        <v>173</v>
      </c>
      <c r="F113" s="210" t="s">
        <v>174</v>
      </c>
      <c r="G113" s="211" t="s">
        <v>141</v>
      </c>
      <c r="H113" s="212">
        <v>10.5</v>
      </c>
      <c r="I113" s="213"/>
      <c r="J113" s="214">
        <f>ROUND(I113*H113,2)</f>
        <v>0</v>
      </c>
      <c r="K113" s="210" t="s">
        <v>142</v>
      </c>
      <c r="L113" s="48"/>
      <c r="M113" s="215" t="s">
        <v>32</v>
      </c>
      <c r="N113" s="216" t="s">
        <v>49</v>
      </c>
      <c r="O113" s="88"/>
      <c r="P113" s="217">
        <f>O113*H113</f>
        <v>0</v>
      </c>
      <c r="Q113" s="217">
        <v>0.00084000000000000003</v>
      </c>
      <c r="R113" s="217">
        <f>Q113*H113</f>
        <v>0.0088199999999999997</v>
      </c>
      <c r="S113" s="217">
        <v>0</v>
      </c>
      <c r="T113" s="218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19" t="s">
        <v>143</v>
      </c>
      <c r="AT113" s="219" t="s">
        <v>138</v>
      </c>
      <c r="AU113" s="219" t="s">
        <v>88</v>
      </c>
      <c r="AY113" s="20" t="s">
        <v>136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86</v>
      </c>
      <c r="BK113" s="220">
        <f>ROUND(I113*H113,2)</f>
        <v>0</v>
      </c>
      <c r="BL113" s="20" t="s">
        <v>143</v>
      </c>
      <c r="BM113" s="219" t="s">
        <v>1179</v>
      </c>
    </row>
    <row r="114" s="2" customFormat="1">
      <c r="A114" s="42"/>
      <c r="B114" s="43"/>
      <c r="C114" s="44"/>
      <c r="D114" s="221" t="s">
        <v>145</v>
      </c>
      <c r="E114" s="44"/>
      <c r="F114" s="222" t="s">
        <v>176</v>
      </c>
      <c r="G114" s="44"/>
      <c r="H114" s="44"/>
      <c r="I114" s="223"/>
      <c r="J114" s="44"/>
      <c r="K114" s="44"/>
      <c r="L114" s="48"/>
      <c r="M114" s="224"/>
      <c r="N114" s="225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145</v>
      </c>
      <c r="AU114" s="20" t="s">
        <v>88</v>
      </c>
    </row>
    <row r="115" s="13" customFormat="1">
      <c r="A115" s="13"/>
      <c r="B115" s="226"/>
      <c r="C115" s="227"/>
      <c r="D115" s="228" t="s">
        <v>147</v>
      </c>
      <c r="E115" s="229" t="s">
        <v>32</v>
      </c>
      <c r="F115" s="230" t="s">
        <v>1174</v>
      </c>
      <c r="G115" s="227"/>
      <c r="H115" s="229" t="s">
        <v>32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147</v>
      </c>
      <c r="AU115" s="236" t="s">
        <v>88</v>
      </c>
      <c r="AV115" s="13" t="s">
        <v>86</v>
      </c>
      <c r="AW115" s="13" t="s">
        <v>39</v>
      </c>
      <c r="AX115" s="13" t="s">
        <v>78</v>
      </c>
      <c r="AY115" s="236" t="s">
        <v>136</v>
      </c>
    </row>
    <row r="116" s="13" customFormat="1">
      <c r="A116" s="13"/>
      <c r="B116" s="226"/>
      <c r="C116" s="227"/>
      <c r="D116" s="228" t="s">
        <v>147</v>
      </c>
      <c r="E116" s="229" t="s">
        <v>32</v>
      </c>
      <c r="F116" s="230" t="s">
        <v>1177</v>
      </c>
      <c r="G116" s="227"/>
      <c r="H116" s="229" t="s">
        <v>32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147</v>
      </c>
      <c r="AU116" s="236" t="s">
        <v>88</v>
      </c>
      <c r="AV116" s="13" t="s">
        <v>86</v>
      </c>
      <c r="AW116" s="13" t="s">
        <v>39</v>
      </c>
      <c r="AX116" s="13" t="s">
        <v>78</v>
      </c>
      <c r="AY116" s="236" t="s">
        <v>136</v>
      </c>
    </row>
    <row r="117" s="14" customFormat="1">
      <c r="A117" s="14"/>
      <c r="B117" s="237"/>
      <c r="C117" s="238"/>
      <c r="D117" s="228" t="s">
        <v>147</v>
      </c>
      <c r="E117" s="239" t="s">
        <v>32</v>
      </c>
      <c r="F117" s="240" t="s">
        <v>1180</v>
      </c>
      <c r="G117" s="238"/>
      <c r="H117" s="241">
        <v>10.5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147</v>
      </c>
      <c r="AU117" s="247" t="s">
        <v>88</v>
      </c>
      <c r="AV117" s="14" t="s">
        <v>88</v>
      </c>
      <c r="AW117" s="14" t="s">
        <v>39</v>
      </c>
      <c r="AX117" s="14" t="s">
        <v>86</v>
      </c>
      <c r="AY117" s="247" t="s">
        <v>136</v>
      </c>
    </row>
    <row r="118" s="2" customFormat="1" ht="24.15" customHeight="1">
      <c r="A118" s="42"/>
      <c r="B118" s="43"/>
      <c r="C118" s="208" t="s">
        <v>181</v>
      </c>
      <c r="D118" s="208" t="s">
        <v>138</v>
      </c>
      <c r="E118" s="209" t="s">
        <v>182</v>
      </c>
      <c r="F118" s="210" t="s">
        <v>183</v>
      </c>
      <c r="G118" s="211" t="s">
        <v>141</v>
      </c>
      <c r="H118" s="212">
        <v>10.5</v>
      </c>
      <c r="I118" s="213"/>
      <c r="J118" s="214">
        <f>ROUND(I118*H118,2)</f>
        <v>0</v>
      </c>
      <c r="K118" s="210" t="s">
        <v>142</v>
      </c>
      <c r="L118" s="48"/>
      <c r="M118" s="215" t="s">
        <v>32</v>
      </c>
      <c r="N118" s="216" t="s">
        <v>49</v>
      </c>
      <c r="O118" s="88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19" t="s">
        <v>143</v>
      </c>
      <c r="AT118" s="219" t="s">
        <v>138</v>
      </c>
      <c r="AU118" s="219" t="s">
        <v>88</v>
      </c>
      <c r="AY118" s="20" t="s">
        <v>136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86</v>
      </c>
      <c r="BK118" s="220">
        <f>ROUND(I118*H118,2)</f>
        <v>0</v>
      </c>
      <c r="BL118" s="20" t="s">
        <v>143</v>
      </c>
      <c r="BM118" s="219" t="s">
        <v>1181</v>
      </c>
    </row>
    <row r="119" s="2" customFormat="1">
      <c r="A119" s="42"/>
      <c r="B119" s="43"/>
      <c r="C119" s="44"/>
      <c r="D119" s="221" t="s">
        <v>145</v>
      </c>
      <c r="E119" s="44"/>
      <c r="F119" s="222" t="s">
        <v>185</v>
      </c>
      <c r="G119" s="44"/>
      <c r="H119" s="44"/>
      <c r="I119" s="223"/>
      <c r="J119" s="44"/>
      <c r="K119" s="44"/>
      <c r="L119" s="48"/>
      <c r="M119" s="224"/>
      <c r="N119" s="225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145</v>
      </c>
      <c r="AU119" s="20" t="s">
        <v>88</v>
      </c>
    </row>
    <row r="120" s="2" customFormat="1" ht="33" customHeight="1">
      <c r="A120" s="42"/>
      <c r="B120" s="43"/>
      <c r="C120" s="208" t="s">
        <v>186</v>
      </c>
      <c r="D120" s="208" t="s">
        <v>138</v>
      </c>
      <c r="E120" s="209" t="s">
        <v>187</v>
      </c>
      <c r="F120" s="210" t="s">
        <v>188</v>
      </c>
      <c r="G120" s="211" t="s">
        <v>162</v>
      </c>
      <c r="H120" s="212">
        <v>27.443999999999999</v>
      </c>
      <c r="I120" s="213"/>
      <c r="J120" s="214">
        <f>ROUND(I120*H120,2)</f>
        <v>0</v>
      </c>
      <c r="K120" s="210" t="s">
        <v>142</v>
      </c>
      <c r="L120" s="48"/>
      <c r="M120" s="215" t="s">
        <v>32</v>
      </c>
      <c r="N120" s="216" t="s">
        <v>49</v>
      </c>
      <c r="O120" s="88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19" t="s">
        <v>143</v>
      </c>
      <c r="AT120" s="219" t="s">
        <v>138</v>
      </c>
      <c r="AU120" s="219" t="s">
        <v>88</v>
      </c>
      <c r="AY120" s="20" t="s">
        <v>136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86</v>
      </c>
      <c r="BK120" s="220">
        <f>ROUND(I120*H120,2)</f>
        <v>0</v>
      </c>
      <c r="BL120" s="20" t="s">
        <v>143</v>
      </c>
      <c r="BM120" s="219" t="s">
        <v>1182</v>
      </c>
    </row>
    <row r="121" s="2" customFormat="1">
      <c r="A121" s="42"/>
      <c r="B121" s="43"/>
      <c r="C121" s="44"/>
      <c r="D121" s="221" t="s">
        <v>145</v>
      </c>
      <c r="E121" s="44"/>
      <c r="F121" s="222" t="s">
        <v>190</v>
      </c>
      <c r="G121" s="44"/>
      <c r="H121" s="44"/>
      <c r="I121" s="223"/>
      <c r="J121" s="44"/>
      <c r="K121" s="44"/>
      <c r="L121" s="48"/>
      <c r="M121" s="224"/>
      <c r="N121" s="225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145</v>
      </c>
      <c r="AU121" s="20" t="s">
        <v>88</v>
      </c>
    </row>
    <row r="122" s="13" customFormat="1">
      <c r="A122" s="13"/>
      <c r="B122" s="226"/>
      <c r="C122" s="227"/>
      <c r="D122" s="228" t="s">
        <v>147</v>
      </c>
      <c r="E122" s="229" t="s">
        <v>32</v>
      </c>
      <c r="F122" s="230" t="s">
        <v>193</v>
      </c>
      <c r="G122" s="227"/>
      <c r="H122" s="229" t="s">
        <v>32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147</v>
      </c>
      <c r="AU122" s="236" t="s">
        <v>88</v>
      </c>
      <c r="AV122" s="13" t="s">
        <v>86</v>
      </c>
      <c r="AW122" s="13" t="s">
        <v>39</v>
      </c>
      <c r="AX122" s="13" t="s">
        <v>78</v>
      </c>
      <c r="AY122" s="236" t="s">
        <v>136</v>
      </c>
    </row>
    <row r="123" s="14" customFormat="1">
      <c r="A123" s="14"/>
      <c r="B123" s="237"/>
      <c r="C123" s="238"/>
      <c r="D123" s="228" t="s">
        <v>147</v>
      </c>
      <c r="E123" s="239" t="s">
        <v>32</v>
      </c>
      <c r="F123" s="240" t="s">
        <v>1183</v>
      </c>
      <c r="G123" s="238"/>
      <c r="H123" s="241">
        <v>27.443999999999999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147</v>
      </c>
      <c r="AU123" s="247" t="s">
        <v>88</v>
      </c>
      <c r="AV123" s="14" t="s">
        <v>88</v>
      </c>
      <c r="AW123" s="14" t="s">
        <v>39</v>
      </c>
      <c r="AX123" s="14" t="s">
        <v>78</v>
      </c>
      <c r="AY123" s="247" t="s">
        <v>136</v>
      </c>
    </row>
    <row r="124" s="15" customFormat="1">
      <c r="A124" s="15"/>
      <c r="B124" s="248"/>
      <c r="C124" s="249"/>
      <c r="D124" s="228" t="s">
        <v>147</v>
      </c>
      <c r="E124" s="250" t="s">
        <v>32</v>
      </c>
      <c r="F124" s="251" t="s">
        <v>152</v>
      </c>
      <c r="G124" s="249"/>
      <c r="H124" s="252">
        <v>27.443999999999999</v>
      </c>
      <c r="I124" s="253"/>
      <c r="J124" s="249"/>
      <c r="K124" s="249"/>
      <c r="L124" s="254"/>
      <c r="M124" s="255"/>
      <c r="N124" s="256"/>
      <c r="O124" s="256"/>
      <c r="P124" s="256"/>
      <c r="Q124" s="256"/>
      <c r="R124" s="256"/>
      <c r="S124" s="256"/>
      <c r="T124" s="257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8" t="s">
        <v>147</v>
      </c>
      <c r="AU124" s="258" t="s">
        <v>88</v>
      </c>
      <c r="AV124" s="15" t="s">
        <v>143</v>
      </c>
      <c r="AW124" s="15" t="s">
        <v>39</v>
      </c>
      <c r="AX124" s="15" t="s">
        <v>86</v>
      </c>
      <c r="AY124" s="258" t="s">
        <v>136</v>
      </c>
    </row>
    <row r="125" s="2" customFormat="1" ht="33" customHeight="1">
      <c r="A125" s="42"/>
      <c r="B125" s="43"/>
      <c r="C125" s="208" t="s">
        <v>195</v>
      </c>
      <c r="D125" s="208" t="s">
        <v>138</v>
      </c>
      <c r="E125" s="209" t="s">
        <v>196</v>
      </c>
      <c r="F125" s="210" t="s">
        <v>197</v>
      </c>
      <c r="G125" s="211" t="s">
        <v>162</v>
      </c>
      <c r="H125" s="212">
        <v>27.443999999999999</v>
      </c>
      <c r="I125" s="213"/>
      <c r="J125" s="214">
        <f>ROUND(I125*H125,2)</f>
        <v>0</v>
      </c>
      <c r="K125" s="210" t="s">
        <v>142</v>
      </c>
      <c r="L125" s="48"/>
      <c r="M125" s="215" t="s">
        <v>32</v>
      </c>
      <c r="N125" s="216" t="s">
        <v>49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19" t="s">
        <v>143</v>
      </c>
      <c r="AT125" s="219" t="s">
        <v>138</v>
      </c>
      <c r="AU125" s="219" t="s">
        <v>88</v>
      </c>
      <c r="AY125" s="20" t="s">
        <v>136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86</v>
      </c>
      <c r="BK125" s="220">
        <f>ROUND(I125*H125,2)</f>
        <v>0</v>
      </c>
      <c r="BL125" s="20" t="s">
        <v>143</v>
      </c>
      <c r="BM125" s="219" t="s">
        <v>1184</v>
      </c>
    </row>
    <row r="126" s="2" customFormat="1">
      <c r="A126" s="42"/>
      <c r="B126" s="43"/>
      <c r="C126" s="44"/>
      <c r="D126" s="221" t="s">
        <v>145</v>
      </c>
      <c r="E126" s="44"/>
      <c r="F126" s="222" t="s">
        <v>199</v>
      </c>
      <c r="G126" s="44"/>
      <c r="H126" s="44"/>
      <c r="I126" s="223"/>
      <c r="J126" s="44"/>
      <c r="K126" s="44"/>
      <c r="L126" s="48"/>
      <c r="M126" s="224"/>
      <c r="N126" s="225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145</v>
      </c>
      <c r="AU126" s="20" t="s">
        <v>88</v>
      </c>
    </row>
    <row r="127" s="13" customFormat="1">
      <c r="A127" s="13"/>
      <c r="B127" s="226"/>
      <c r="C127" s="227"/>
      <c r="D127" s="228" t="s">
        <v>147</v>
      </c>
      <c r="E127" s="229" t="s">
        <v>32</v>
      </c>
      <c r="F127" s="230" t="s">
        <v>200</v>
      </c>
      <c r="G127" s="227"/>
      <c r="H127" s="229" t="s">
        <v>32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147</v>
      </c>
      <c r="AU127" s="236" t="s">
        <v>88</v>
      </c>
      <c r="AV127" s="13" t="s">
        <v>86</v>
      </c>
      <c r="AW127" s="13" t="s">
        <v>39</v>
      </c>
      <c r="AX127" s="13" t="s">
        <v>78</v>
      </c>
      <c r="AY127" s="236" t="s">
        <v>136</v>
      </c>
    </row>
    <row r="128" s="13" customFormat="1">
      <c r="A128" s="13"/>
      <c r="B128" s="226"/>
      <c r="C128" s="227"/>
      <c r="D128" s="228" t="s">
        <v>147</v>
      </c>
      <c r="E128" s="229" t="s">
        <v>32</v>
      </c>
      <c r="F128" s="230" t="s">
        <v>193</v>
      </c>
      <c r="G128" s="227"/>
      <c r="H128" s="229" t="s">
        <v>32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147</v>
      </c>
      <c r="AU128" s="236" t="s">
        <v>88</v>
      </c>
      <c r="AV128" s="13" t="s">
        <v>86</v>
      </c>
      <c r="AW128" s="13" t="s">
        <v>39</v>
      </c>
      <c r="AX128" s="13" t="s">
        <v>78</v>
      </c>
      <c r="AY128" s="236" t="s">
        <v>136</v>
      </c>
    </row>
    <row r="129" s="14" customFormat="1">
      <c r="A129" s="14"/>
      <c r="B129" s="237"/>
      <c r="C129" s="238"/>
      <c r="D129" s="228" t="s">
        <v>147</v>
      </c>
      <c r="E129" s="239" t="s">
        <v>32</v>
      </c>
      <c r="F129" s="240" t="s">
        <v>1183</v>
      </c>
      <c r="G129" s="238"/>
      <c r="H129" s="241">
        <v>27.443999999999999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147</v>
      </c>
      <c r="AU129" s="247" t="s">
        <v>88</v>
      </c>
      <c r="AV129" s="14" t="s">
        <v>88</v>
      </c>
      <c r="AW129" s="14" t="s">
        <v>39</v>
      </c>
      <c r="AX129" s="14" t="s">
        <v>78</v>
      </c>
      <c r="AY129" s="247" t="s">
        <v>136</v>
      </c>
    </row>
    <row r="130" s="15" customFormat="1">
      <c r="A130" s="15"/>
      <c r="B130" s="248"/>
      <c r="C130" s="249"/>
      <c r="D130" s="228" t="s">
        <v>147</v>
      </c>
      <c r="E130" s="250" t="s">
        <v>32</v>
      </c>
      <c r="F130" s="251" t="s">
        <v>152</v>
      </c>
      <c r="G130" s="249"/>
      <c r="H130" s="252">
        <v>27.443999999999999</v>
      </c>
      <c r="I130" s="253"/>
      <c r="J130" s="249"/>
      <c r="K130" s="249"/>
      <c r="L130" s="254"/>
      <c r="M130" s="255"/>
      <c r="N130" s="256"/>
      <c r="O130" s="256"/>
      <c r="P130" s="256"/>
      <c r="Q130" s="256"/>
      <c r="R130" s="256"/>
      <c r="S130" s="256"/>
      <c r="T130" s="25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8" t="s">
        <v>147</v>
      </c>
      <c r="AU130" s="258" t="s">
        <v>88</v>
      </c>
      <c r="AV130" s="15" t="s">
        <v>143</v>
      </c>
      <c r="AW130" s="15" t="s">
        <v>39</v>
      </c>
      <c r="AX130" s="15" t="s">
        <v>86</v>
      </c>
      <c r="AY130" s="258" t="s">
        <v>136</v>
      </c>
    </row>
    <row r="131" s="2" customFormat="1" ht="37.8" customHeight="1">
      <c r="A131" s="42"/>
      <c r="B131" s="43"/>
      <c r="C131" s="208" t="s">
        <v>201</v>
      </c>
      <c r="D131" s="208" t="s">
        <v>138</v>
      </c>
      <c r="E131" s="209" t="s">
        <v>202</v>
      </c>
      <c r="F131" s="210" t="s">
        <v>203</v>
      </c>
      <c r="G131" s="211" t="s">
        <v>162</v>
      </c>
      <c r="H131" s="212">
        <v>4.8739999999999997</v>
      </c>
      <c r="I131" s="213"/>
      <c r="J131" s="214">
        <f>ROUND(I131*H131,2)</f>
        <v>0</v>
      </c>
      <c r="K131" s="210" t="s">
        <v>142</v>
      </c>
      <c r="L131" s="48"/>
      <c r="M131" s="215" t="s">
        <v>32</v>
      </c>
      <c r="N131" s="216" t="s">
        <v>49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143</v>
      </c>
      <c r="AT131" s="219" t="s">
        <v>138</v>
      </c>
      <c r="AU131" s="219" t="s">
        <v>88</v>
      </c>
      <c r="AY131" s="20" t="s">
        <v>136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86</v>
      </c>
      <c r="BK131" s="220">
        <f>ROUND(I131*H131,2)</f>
        <v>0</v>
      </c>
      <c r="BL131" s="20" t="s">
        <v>143</v>
      </c>
      <c r="BM131" s="219" t="s">
        <v>1185</v>
      </c>
    </row>
    <row r="132" s="2" customFormat="1">
      <c r="A132" s="42"/>
      <c r="B132" s="43"/>
      <c r="C132" s="44"/>
      <c r="D132" s="221" t="s">
        <v>145</v>
      </c>
      <c r="E132" s="44"/>
      <c r="F132" s="222" t="s">
        <v>205</v>
      </c>
      <c r="G132" s="44"/>
      <c r="H132" s="44"/>
      <c r="I132" s="223"/>
      <c r="J132" s="44"/>
      <c r="K132" s="44"/>
      <c r="L132" s="48"/>
      <c r="M132" s="224"/>
      <c r="N132" s="225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145</v>
      </c>
      <c r="AU132" s="20" t="s">
        <v>88</v>
      </c>
    </row>
    <row r="133" s="13" customFormat="1">
      <c r="A133" s="13"/>
      <c r="B133" s="226"/>
      <c r="C133" s="227"/>
      <c r="D133" s="228" t="s">
        <v>147</v>
      </c>
      <c r="E133" s="229" t="s">
        <v>32</v>
      </c>
      <c r="F133" s="230" t="s">
        <v>206</v>
      </c>
      <c r="G133" s="227"/>
      <c r="H133" s="229" t="s">
        <v>32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147</v>
      </c>
      <c r="AU133" s="236" t="s">
        <v>88</v>
      </c>
      <c r="AV133" s="13" t="s">
        <v>86</v>
      </c>
      <c r="AW133" s="13" t="s">
        <v>39</v>
      </c>
      <c r="AX133" s="13" t="s">
        <v>78</v>
      </c>
      <c r="AY133" s="236" t="s">
        <v>136</v>
      </c>
    </row>
    <row r="134" s="13" customFormat="1">
      <c r="A134" s="13"/>
      <c r="B134" s="226"/>
      <c r="C134" s="227"/>
      <c r="D134" s="228" t="s">
        <v>147</v>
      </c>
      <c r="E134" s="229" t="s">
        <v>32</v>
      </c>
      <c r="F134" s="230" t="s">
        <v>207</v>
      </c>
      <c r="G134" s="227"/>
      <c r="H134" s="229" t="s">
        <v>32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147</v>
      </c>
      <c r="AU134" s="236" t="s">
        <v>88</v>
      </c>
      <c r="AV134" s="13" t="s">
        <v>86</v>
      </c>
      <c r="AW134" s="13" t="s">
        <v>39</v>
      </c>
      <c r="AX134" s="13" t="s">
        <v>78</v>
      </c>
      <c r="AY134" s="236" t="s">
        <v>136</v>
      </c>
    </row>
    <row r="135" s="14" customFormat="1">
      <c r="A135" s="14"/>
      <c r="B135" s="237"/>
      <c r="C135" s="238"/>
      <c r="D135" s="228" t="s">
        <v>147</v>
      </c>
      <c r="E135" s="239" t="s">
        <v>32</v>
      </c>
      <c r="F135" s="240" t="s">
        <v>1186</v>
      </c>
      <c r="G135" s="238"/>
      <c r="H135" s="241">
        <v>4.1399999999999997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147</v>
      </c>
      <c r="AU135" s="247" t="s">
        <v>88</v>
      </c>
      <c r="AV135" s="14" t="s">
        <v>88</v>
      </c>
      <c r="AW135" s="14" t="s">
        <v>39</v>
      </c>
      <c r="AX135" s="14" t="s">
        <v>78</v>
      </c>
      <c r="AY135" s="247" t="s">
        <v>136</v>
      </c>
    </row>
    <row r="136" s="13" customFormat="1">
      <c r="A136" s="13"/>
      <c r="B136" s="226"/>
      <c r="C136" s="227"/>
      <c r="D136" s="228" t="s">
        <v>147</v>
      </c>
      <c r="E136" s="229" t="s">
        <v>32</v>
      </c>
      <c r="F136" s="230" t="s">
        <v>211</v>
      </c>
      <c r="G136" s="227"/>
      <c r="H136" s="229" t="s">
        <v>32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147</v>
      </c>
      <c r="AU136" s="236" t="s">
        <v>88</v>
      </c>
      <c r="AV136" s="13" t="s">
        <v>86</v>
      </c>
      <c r="AW136" s="13" t="s">
        <v>39</v>
      </c>
      <c r="AX136" s="13" t="s">
        <v>78</v>
      </c>
      <c r="AY136" s="236" t="s">
        <v>136</v>
      </c>
    </row>
    <row r="137" s="14" customFormat="1">
      <c r="A137" s="14"/>
      <c r="B137" s="237"/>
      <c r="C137" s="238"/>
      <c r="D137" s="228" t="s">
        <v>147</v>
      </c>
      <c r="E137" s="239" t="s">
        <v>32</v>
      </c>
      <c r="F137" s="240" t="s">
        <v>1187</v>
      </c>
      <c r="G137" s="238"/>
      <c r="H137" s="241">
        <v>0.73399999999999999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147</v>
      </c>
      <c r="AU137" s="247" t="s">
        <v>88</v>
      </c>
      <c r="AV137" s="14" t="s">
        <v>88</v>
      </c>
      <c r="AW137" s="14" t="s">
        <v>39</v>
      </c>
      <c r="AX137" s="14" t="s">
        <v>78</v>
      </c>
      <c r="AY137" s="247" t="s">
        <v>136</v>
      </c>
    </row>
    <row r="138" s="15" customFormat="1">
      <c r="A138" s="15"/>
      <c r="B138" s="248"/>
      <c r="C138" s="249"/>
      <c r="D138" s="228" t="s">
        <v>147</v>
      </c>
      <c r="E138" s="250" t="s">
        <v>32</v>
      </c>
      <c r="F138" s="251" t="s">
        <v>152</v>
      </c>
      <c r="G138" s="249"/>
      <c r="H138" s="252">
        <v>4.8739999999999997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8" t="s">
        <v>147</v>
      </c>
      <c r="AU138" s="258" t="s">
        <v>88</v>
      </c>
      <c r="AV138" s="15" t="s">
        <v>143</v>
      </c>
      <c r="AW138" s="15" t="s">
        <v>39</v>
      </c>
      <c r="AX138" s="15" t="s">
        <v>86</v>
      </c>
      <c r="AY138" s="258" t="s">
        <v>136</v>
      </c>
    </row>
    <row r="139" s="2" customFormat="1" ht="24.15" customHeight="1">
      <c r="A139" s="42"/>
      <c r="B139" s="43"/>
      <c r="C139" s="208" t="s">
        <v>213</v>
      </c>
      <c r="D139" s="208" t="s">
        <v>138</v>
      </c>
      <c r="E139" s="209" t="s">
        <v>214</v>
      </c>
      <c r="F139" s="210" t="s">
        <v>215</v>
      </c>
      <c r="G139" s="211" t="s">
        <v>162</v>
      </c>
      <c r="H139" s="212">
        <v>13.722</v>
      </c>
      <c r="I139" s="213"/>
      <c r="J139" s="214">
        <f>ROUND(I139*H139,2)</f>
        <v>0</v>
      </c>
      <c r="K139" s="210" t="s">
        <v>142</v>
      </c>
      <c r="L139" s="48"/>
      <c r="M139" s="215" t="s">
        <v>32</v>
      </c>
      <c r="N139" s="216" t="s">
        <v>49</v>
      </c>
      <c r="O139" s="88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19" t="s">
        <v>143</v>
      </c>
      <c r="AT139" s="219" t="s">
        <v>138</v>
      </c>
      <c r="AU139" s="219" t="s">
        <v>88</v>
      </c>
      <c r="AY139" s="20" t="s">
        <v>136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86</v>
      </c>
      <c r="BK139" s="220">
        <f>ROUND(I139*H139,2)</f>
        <v>0</v>
      </c>
      <c r="BL139" s="20" t="s">
        <v>143</v>
      </c>
      <c r="BM139" s="219" t="s">
        <v>1188</v>
      </c>
    </row>
    <row r="140" s="2" customFormat="1">
      <c r="A140" s="42"/>
      <c r="B140" s="43"/>
      <c r="C140" s="44"/>
      <c r="D140" s="221" t="s">
        <v>145</v>
      </c>
      <c r="E140" s="44"/>
      <c r="F140" s="222" t="s">
        <v>217</v>
      </c>
      <c r="G140" s="44"/>
      <c r="H140" s="44"/>
      <c r="I140" s="223"/>
      <c r="J140" s="44"/>
      <c r="K140" s="44"/>
      <c r="L140" s="48"/>
      <c r="M140" s="224"/>
      <c r="N140" s="225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145</v>
      </c>
      <c r="AU140" s="20" t="s">
        <v>88</v>
      </c>
    </row>
    <row r="141" s="13" customFormat="1">
      <c r="A141" s="13"/>
      <c r="B141" s="226"/>
      <c r="C141" s="227"/>
      <c r="D141" s="228" t="s">
        <v>147</v>
      </c>
      <c r="E141" s="229" t="s">
        <v>32</v>
      </c>
      <c r="F141" s="230" t="s">
        <v>220</v>
      </c>
      <c r="G141" s="227"/>
      <c r="H141" s="229" t="s">
        <v>32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147</v>
      </c>
      <c r="AU141" s="236" t="s">
        <v>88</v>
      </c>
      <c r="AV141" s="13" t="s">
        <v>86</v>
      </c>
      <c r="AW141" s="13" t="s">
        <v>39</v>
      </c>
      <c r="AX141" s="13" t="s">
        <v>78</v>
      </c>
      <c r="AY141" s="236" t="s">
        <v>136</v>
      </c>
    </row>
    <row r="142" s="14" customFormat="1">
      <c r="A142" s="14"/>
      <c r="B142" s="237"/>
      <c r="C142" s="238"/>
      <c r="D142" s="228" t="s">
        <v>147</v>
      </c>
      <c r="E142" s="239" t="s">
        <v>32</v>
      </c>
      <c r="F142" s="240" t="s">
        <v>1189</v>
      </c>
      <c r="G142" s="238"/>
      <c r="H142" s="241">
        <v>13.722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147</v>
      </c>
      <c r="AU142" s="247" t="s">
        <v>88</v>
      </c>
      <c r="AV142" s="14" t="s">
        <v>88</v>
      </c>
      <c r="AW142" s="14" t="s">
        <v>39</v>
      </c>
      <c r="AX142" s="14" t="s">
        <v>86</v>
      </c>
      <c r="AY142" s="247" t="s">
        <v>136</v>
      </c>
    </row>
    <row r="143" s="2" customFormat="1" ht="24.15" customHeight="1">
      <c r="A143" s="42"/>
      <c r="B143" s="43"/>
      <c r="C143" s="208" t="s">
        <v>222</v>
      </c>
      <c r="D143" s="208" t="s">
        <v>138</v>
      </c>
      <c r="E143" s="209" t="s">
        <v>223</v>
      </c>
      <c r="F143" s="210" t="s">
        <v>224</v>
      </c>
      <c r="G143" s="211" t="s">
        <v>225</v>
      </c>
      <c r="H143" s="212">
        <v>9.7479999999999993</v>
      </c>
      <c r="I143" s="213"/>
      <c r="J143" s="214">
        <f>ROUND(I143*H143,2)</f>
        <v>0</v>
      </c>
      <c r="K143" s="210" t="s">
        <v>142</v>
      </c>
      <c r="L143" s="48"/>
      <c r="M143" s="215" t="s">
        <v>32</v>
      </c>
      <c r="N143" s="216" t="s">
        <v>49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19" t="s">
        <v>143</v>
      </c>
      <c r="AT143" s="219" t="s">
        <v>138</v>
      </c>
      <c r="AU143" s="219" t="s">
        <v>88</v>
      </c>
      <c r="AY143" s="20" t="s">
        <v>136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86</v>
      </c>
      <c r="BK143" s="220">
        <f>ROUND(I143*H143,2)</f>
        <v>0</v>
      </c>
      <c r="BL143" s="20" t="s">
        <v>143</v>
      </c>
      <c r="BM143" s="219" t="s">
        <v>1190</v>
      </c>
    </row>
    <row r="144" s="2" customFormat="1">
      <c r="A144" s="42"/>
      <c r="B144" s="43"/>
      <c r="C144" s="44"/>
      <c r="D144" s="221" t="s">
        <v>145</v>
      </c>
      <c r="E144" s="44"/>
      <c r="F144" s="222" t="s">
        <v>227</v>
      </c>
      <c r="G144" s="44"/>
      <c r="H144" s="44"/>
      <c r="I144" s="223"/>
      <c r="J144" s="44"/>
      <c r="K144" s="44"/>
      <c r="L144" s="48"/>
      <c r="M144" s="224"/>
      <c r="N144" s="225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145</v>
      </c>
      <c r="AU144" s="20" t="s">
        <v>88</v>
      </c>
    </row>
    <row r="145" s="14" customFormat="1">
      <c r="A145" s="14"/>
      <c r="B145" s="237"/>
      <c r="C145" s="238"/>
      <c r="D145" s="228" t="s">
        <v>147</v>
      </c>
      <c r="E145" s="239" t="s">
        <v>32</v>
      </c>
      <c r="F145" s="240" t="s">
        <v>1191</v>
      </c>
      <c r="G145" s="238"/>
      <c r="H145" s="241">
        <v>9.7479999999999993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147</v>
      </c>
      <c r="AU145" s="247" t="s">
        <v>88</v>
      </c>
      <c r="AV145" s="14" t="s">
        <v>88</v>
      </c>
      <c r="AW145" s="14" t="s">
        <v>39</v>
      </c>
      <c r="AX145" s="14" t="s">
        <v>86</v>
      </c>
      <c r="AY145" s="247" t="s">
        <v>136</v>
      </c>
    </row>
    <row r="146" s="2" customFormat="1" ht="24.15" customHeight="1">
      <c r="A146" s="42"/>
      <c r="B146" s="43"/>
      <c r="C146" s="208" t="s">
        <v>232</v>
      </c>
      <c r="D146" s="208" t="s">
        <v>138</v>
      </c>
      <c r="E146" s="209" t="s">
        <v>233</v>
      </c>
      <c r="F146" s="210" t="s">
        <v>234</v>
      </c>
      <c r="G146" s="211" t="s">
        <v>162</v>
      </c>
      <c r="H146" s="212">
        <v>13.722</v>
      </c>
      <c r="I146" s="213"/>
      <c r="J146" s="214">
        <f>ROUND(I146*H146,2)</f>
        <v>0</v>
      </c>
      <c r="K146" s="210" t="s">
        <v>142</v>
      </c>
      <c r="L146" s="48"/>
      <c r="M146" s="215" t="s">
        <v>32</v>
      </c>
      <c r="N146" s="216" t="s">
        <v>49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143</v>
      </c>
      <c r="AT146" s="219" t="s">
        <v>138</v>
      </c>
      <c r="AU146" s="219" t="s">
        <v>88</v>
      </c>
      <c r="AY146" s="20" t="s">
        <v>136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86</v>
      </c>
      <c r="BK146" s="220">
        <f>ROUND(I146*H146,2)</f>
        <v>0</v>
      </c>
      <c r="BL146" s="20" t="s">
        <v>143</v>
      </c>
      <c r="BM146" s="219" t="s">
        <v>1192</v>
      </c>
    </row>
    <row r="147" s="2" customFormat="1">
      <c r="A147" s="42"/>
      <c r="B147" s="43"/>
      <c r="C147" s="44"/>
      <c r="D147" s="221" t="s">
        <v>145</v>
      </c>
      <c r="E147" s="44"/>
      <c r="F147" s="222" t="s">
        <v>236</v>
      </c>
      <c r="G147" s="44"/>
      <c r="H147" s="44"/>
      <c r="I147" s="223"/>
      <c r="J147" s="44"/>
      <c r="K147" s="44"/>
      <c r="L147" s="48"/>
      <c r="M147" s="224"/>
      <c r="N147" s="225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145</v>
      </c>
      <c r="AU147" s="20" t="s">
        <v>88</v>
      </c>
    </row>
    <row r="148" s="13" customFormat="1">
      <c r="A148" s="13"/>
      <c r="B148" s="226"/>
      <c r="C148" s="227"/>
      <c r="D148" s="228" t="s">
        <v>147</v>
      </c>
      <c r="E148" s="229" t="s">
        <v>32</v>
      </c>
      <c r="F148" s="230" t="s">
        <v>228</v>
      </c>
      <c r="G148" s="227"/>
      <c r="H148" s="229" t="s">
        <v>32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147</v>
      </c>
      <c r="AU148" s="236" t="s">
        <v>88</v>
      </c>
      <c r="AV148" s="13" t="s">
        <v>86</v>
      </c>
      <c r="AW148" s="13" t="s">
        <v>39</v>
      </c>
      <c r="AX148" s="13" t="s">
        <v>78</v>
      </c>
      <c r="AY148" s="236" t="s">
        <v>136</v>
      </c>
    </row>
    <row r="149" s="14" customFormat="1">
      <c r="A149" s="14"/>
      <c r="B149" s="237"/>
      <c r="C149" s="238"/>
      <c r="D149" s="228" t="s">
        <v>147</v>
      </c>
      <c r="E149" s="239" t="s">
        <v>32</v>
      </c>
      <c r="F149" s="240" t="s">
        <v>1193</v>
      </c>
      <c r="G149" s="238"/>
      <c r="H149" s="241">
        <v>18.596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147</v>
      </c>
      <c r="AU149" s="247" t="s">
        <v>88</v>
      </c>
      <c r="AV149" s="14" t="s">
        <v>88</v>
      </c>
      <c r="AW149" s="14" t="s">
        <v>39</v>
      </c>
      <c r="AX149" s="14" t="s">
        <v>78</v>
      </c>
      <c r="AY149" s="247" t="s">
        <v>136</v>
      </c>
    </row>
    <row r="150" s="13" customFormat="1">
      <c r="A150" s="13"/>
      <c r="B150" s="226"/>
      <c r="C150" s="227"/>
      <c r="D150" s="228" t="s">
        <v>147</v>
      </c>
      <c r="E150" s="229" t="s">
        <v>32</v>
      </c>
      <c r="F150" s="230" t="s">
        <v>230</v>
      </c>
      <c r="G150" s="227"/>
      <c r="H150" s="229" t="s">
        <v>32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147</v>
      </c>
      <c r="AU150" s="236" t="s">
        <v>88</v>
      </c>
      <c r="AV150" s="13" t="s">
        <v>86</v>
      </c>
      <c r="AW150" s="13" t="s">
        <v>39</v>
      </c>
      <c r="AX150" s="13" t="s">
        <v>78</v>
      </c>
      <c r="AY150" s="236" t="s">
        <v>136</v>
      </c>
    </row>
    <row r="151" s="14" customFormat="1">
      <c r="A151" s="14"/>
      <c r="B151" s="237"/>
      <c r="C151" s="238"/>
      <c r="D151" s="228" t="s">
        <v>147</v>
      </c>
      <c r="E151" s="239" t="s">
        <v>32</v>
      </c>
      <c r="F151" s="240" t="s">
        <v>1194</v>
      </c>
      <c r="G151" s="238"/>
      <c r="H151" s="241">
        <v>-4.8739999999999997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147</v>
      </c>
      <c r="AU151" s="247" t="s">
        <v>88</v>
      </c>
      <c r="AV151" s="14" t="s">
        <v>88</v>
      </c>
      <c r="AW151" s="14" t="s">
        <v>39</v>
      </c>
      <c r="AX151" s="14" t="s">
        <v>78</v>
      </c>
      <c r="AY151" s="247" t="s">
        <v>136</v>
      </c>
    </row>
    <row r="152" s="15" customFormat="1">
      <c r="A152" s="15"/>
      <c r="B152" s="248"/>
      <c r="C152" s="249"/>
      <c r="D152" s="228" t="s">
        <v>147</v>
      </c>
      <c r="E152" s="250" t="s">
        <v>32</v>
      </c>
      <c r="F152" s="251" t="s">
        <v>152</v>
      </c>
      <c r="G152" s="249"/>
      <c r="H152" s="252">
        <v>13.722000000000001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147</v>
      </c>
      <c r="AU152" s="258" t="s">
        <v>88</v>
      </c>
      <c r="AV152" s="15" t="s">
        <v>143</v>
      </c>
      <c r="AW152" s="15" t="s">
        <v>39</v>
      </c>
      <c r="AX152" s="15" t="s">
        <v>86</v>
      </c>
      <c r="AY152" s="258" t="s">
        <v>136</v>
      </c>
    </row>
    <row r="153" s="12" customFormat="1" ht="22.8" customHeight="1">
      <c r="A153" s="12"/>
      <c r="B153" s="192"/>
      <c r="C153" s="193"/>
      <c r="D153" s="194" t="s">
        <v>77</v>
      </c>
      <c r="E153" s="206" t="s">
        <v>159</v>
      </c>
      <c r="F153" s="206" t="s">
        <v>244</v>
      </c>
      <c r="G153" s="193"/>
      <c r="H153" s="193"/>
      <c r="I153" s="196"/>
      <c r="J153" s="207">
        <f>BK153</f>
        <v>0</v>
      </c>
      <c r="K153" s="193"/>
      <c r="L153" s="198"/>
      <c r="M153" s="199"/>
      <c r="N153" s="200"/>
      <c r="O153" s="200"/>
      <c r="P153" s="201">
        <f>SUM(P154:P168)</f>
        <v>0</v>
      </c>
      <c r="Q153" s="200"/>
      <c r="R153" s="201">
        <f>SUM(R154:R168)</f>
        <v>0</v>
      </c>
      <c r="S153" s="200"/>
      <c r="T153" s="202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3" t="s">
        <v>86</v>
      </c>
      <c r="AT153" s="204" t="s">
        <v>77</v>
      </c>
      <c r="AU153" s="204" t="s">
        <v>86</v>
      </c>
      <c r="AY153" s="203" t="s">
        <v>136</v>
      </c>
      <c r="BK153" s="205">
        <f>SUM(BK154:BK168)</f>
        <v>0</v>
      </c>
    </row>
    <row r="154" s="2" customFormat="1" ht="24.15" customHeight="1">
      <c r="A154" s="42"/>
      <c r="B154" s="43"/>
      <c r="C154" s="208" t="s">
        <v>237</v>
      </c>
      <c r="D154" s="208" t="s">
        <v>138</v>
      </c>
      <c r="E154" s="209" t="s">
        <v>246</v>
      </c>
      <c r="F154" s="210" t="s">
        <v>247</v>
      </c>
      <c r="G154" s="211" t="s">
        <v>141</v>
      </c>
      <c r="H154" s="212">
        <v>33.409999999999997</v>
      </c>
      <c r="I154" s="213"/>
      <c r="J154" s="214">
        <f>ROUND(I154*H154,2)</f>
        <v>0</v>
      </c>
      <c r="K154" s="210" t="s">
        <v>32</v>
      </c>
      <c r="L154" s="48"/>
      <c r="M154" s="215" t="s">
        <v>32</v>
      </c>
      <c r="N154" s="216" t="s">
        <v>49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19" t="s">
        <v>143</v>
      </c>
      <c r="AT154" s="219" t="s">
        <v>138</v>
      </c>
      <c r="AU154" s="219" t="s">
        <v>88</v>
      </c>
      <c r="AY154" s="20" t="s">
        <v>136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86</v>
      </c>
      <c r="BK154" s="220">
        <f>ROUND(I154*H154,2)</f>
        <v>0</v>
      </c>
      <c r="BL154" s="20" t="s">
        <v>143</v>
      </c>
      <c r="BM154" s="219" t="s">
        <v>1195</v>
      </c>
    </row>
    <row r="155" s="13" customFormat="1">
      <c r="A155" s="13"/>
      <c r="B155" s="226"/>
      <c r="C155" s="227"/>
      <c r="D155" s="228" t="s">
        <v>147</v>
      </c>
      <c r="E155" s="229" t="s">
        <v>32</v>
      </c>
      <c r="F155" s="230" t="s">
        <v>249</v>
      </c>
      <c r="G155" s="227"/>
      <c r="H155" s="229" t="s">
        <v>32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147</v>
      </c>
      <c r="AU155" s="236" t="s">
        <v>88</v>
      </c>
      <c r="AV155" s="13" t="s">
        <v>86</v>
      </c>
      <c r="AW155" s="13" t="s">
        <v>39</v>
      </c>
      <c r="AX155" s="13" t="s">
        <v>78</v>
      </c>
      <c r="AY155" s="236" t="s">
        <v>136</v>
      </c>
    </row>
    <row r="156" s="13" customFormat="1">
      <c r="A156" s="13"/>
      <c r="B156" s="226"/>
      <c r="C156" s="227"/>
      <c r="D156" s="228" t="s">
        <v>147</v>
      </c>
      <c r="E156" s="229" t="s">
        <v>32</v>
      </c>
      <c r="F156" s="230" t="s">
        <v>250</v>
      </c>
      <c r="G156" s="227"/>
      <c r="H156" s="229" t="s">
        <v>32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147</v>
      </c>
      <c r="AU156" s="236" t="s">
        <v>88</v>
      </c>
      <c r="AV156" s="13" t="s">
        <v>86</v>
      </c>
      <c r="AW156" s="13" t="s">
        <v>39</v>
      </c>
      <c r="AX156" s="13" t="s">
        <v>78</v>
      </c>
      <c r="AY156" s="236" t="s">
        <v>136</v>
      </c>
    </row>
    <row r="157" s="14" customFormat="1">
      <c r="A157" s="14"/>
      <c r="B157" s="237"/>
      <c r="C157" s="238"/>
      <c r="D157" s="228" t="s">
        <v>147</v>
      </c>
      <c r="E157" s="239" t="s">
        <v>32</v>
      </c>
      <c r="F157" s="240" t="s">
        <v>1196</v>
      </c>
      <c r="G157" s="238"/>
      <c r="H157" s="241">
        <v>33.409999999999997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147</v>
      </c>
      <c r="AU157" s="247" t="s">
        <v>88</v>
      </c>
      <c r="AV157" s="14" t="s">
        <v>88</v>
      </c>
      <c r="AW157" s="14" t="s">
        <v>39</v>
      </c>
      <c r="AX157" s="14" t="s">
        <v>86</v>
      </c>
      <c r="AY157" s="247" t="s">
        <v>136</v>
      </c>
    </row>
    <row r="158" s="2" customFormat="1" ht="16.5" customHeight="1">
      <c r="A158" s="42"/>
      <c r="B158" s="43"/>
      <c r="C158" s="208" t="s">
        <v>245</v>
      </c>
      <c r="D158" s="208" t="s">
        <v>138</v>
      </c>
      <c r="E158" s="209" t="s">
        <v>253</v>
      </c>
      <c r="F158" s="210" t="s">
        <v>254</v>
      </c>
      <c r="G158" s="211" t="s">
        <v>141</v>
      </c>
      <c r="H158" s="212">
        <v>2.7599999999999998</v>
      </c>
      <c r="I158" s="213"/>
      <c r="J158" s="214">
        <f>ROUND(I158*H158,2)</f>
        <v>0</v>
      </c>
      <c r="K158" s="210" t="s">
        <v>32</v>
      </c>
      <c r="L158" s="48"/>
      <c r="M158" s="215" t="s">
        <v>32</v>
      </c>
      <c r="N158" s="216" t="s">
        <v>49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19" t="s">
        <v>143</v>
      </c>
      <c r="AT158" s="219" t="s">
        <v>138</v>
      </c>
      <c r="AU158" s="219" t="s">
        <v>88</v>
      </c>
      <c r="AY158" s="20" t="s">
        <v>136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86</v>
      </c>
      <c r="BK158" s="220">
        <f>ROUND(I158*H158,2)</f>
        <v>0</v>
      </c>
      <c r="BL158" s="20" t="s">
        <v>143</v>
      </c>
      <c r="BM158" s="219" t="s">
        <v>1197</v>
      </c>
    </row>
    <row r="159" s="13" customFormat="1">
      <c r="A159" s="13"/>
      <c r="B159" s="226"/>
      <c r="C159" s="227"/>
      <c r="D159" s="228" t="s">
        <v>147</v>
      </c>
      <c r="E159" s="229" t="s">
        <v>32</v>
      </c>
      <c r="F159" s="230" t="s">
        <v>249</v>
      </c>
      <c r="G159" s="227"/>
      <c r="H159" s="229" t="s">
        <v>32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147</v>
      </c>
      <c r="AU159" s="236" t="s">
        <v>88</v>
      </c>
      <c r="AV159" s="13" t="s">
        <v>86</v>
      </c>
      <c r="AW159" s="13" t="s">
        <v>39</v>
      </c>
      <c r="AX159" s="13" t="s">
        <v>78</v>
      </c>
      <c r="AY159" s="236" t="s">
        <v>136</v>
      </c>
    </row>
    <row r="160" s="13" customFormat="1">
      <c r="A160" s="13"/>
      <c r="B160" s="226"/>
      <c r="C160" s="227"/>
      <c r="D160" s="228" t="s">
        <v>147</v>
      </c>
      <c r="E160" s="229" t="s">
        <v>32</v>
      </c>
      <c r="F160" s="230" t="s">
        <v>250</v>
      </c>
      <c r="G160" s="227"/>
      <c r="H160" s="229" t="s">
        <v>32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147</v>
      </c>
      <c r="AU160" s="236" t="s">
        <v>88</v>
      </c>
      <c r="AV160" s="13" t="s">
        <v>86</v>
      </c>
      <c r="AW160" s="13" t="s">
        <v>39</v>
      </c>
      <c r="AX160" s="13" t="s">
        <v>78</v>
      </c>
      <c r="AY160" s="236" t="s">
        <v>136</v>
      </c>
    </row>
    <row r="161" s="14" customFormat="1">
      <c r="A161" s="14"/>
      <c r="B161" s="237"/>
      <c r="C161" s="238"/>
      <c r="D161" s="228" t="s">
        <v>147</v>
      </c>
      <c r="E161" s="239" t="s">
        <v>32</v>
      </c>
      <c r="F161" s="240" t="s">
        <v>1198</v>
      </c>
      <c r="G161" s="238"/>
      <c r="H161" s="241">
        <v>2.7599999999999998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147</v>
      </c>
      <c r="AU161" s="247" t="s">
        <v>88</v>
      </c>
      <c r="AV161" s="14" t="s">
        <v>88</v>
      </c>
      <c r="AW161" s="14" t="s">
        <v>39</v>
      </c>
      <c r="AX161" s="14" t="s">
        <v>86</v>
      </c>
      <c r="AY161" s="247" t="s">
        <v>136</v>
      </c>
    </row>
    <row r="162" s="2" customFormat="1" ht="16.5" customHeight="1">
      <c r="A162" s="42"/>
      <c r="B162" s="43"/>
      <c r="C162" s="208" t="s">
        <v>252</v>
      </c>
      <c r="D162" s="208" t="s">
        <v>138</v>
      </c>
      <c r="E162" s="209" t="s">
        <v>262</v>
      </c>
      <c r="F162" s="210" t="s">
        <v>1199</v>
      </c>
      <c r="G162" s="211" t="s">
        <v>264</v>
      </c>
      <c r="H162" s="212">
        <v>940</v>
      </c>
      <c r="I162" s="213"/>
      <c r="J162" s="214">
        <f>ROUND(I162*H162,2)</f>
        <v>0</v>
      </c>
      <c r="K162" s="210" t="s">
        <v>32</v>
      </c>
      <c r="L162" s="48"/>
      <c r="M162" s="215" t="s">
        <v>32</v>
      </c>
      <c r="N162" s="216" t="s">
        <v>49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19" t="s">
        <v>143</v>
      </c>
      <c r="AT162" s="219" t="s">
        <v>138</v>
      </c>
      <c r="AU162" s="219" t="s">
        <v>88</v>
      </c>
      <c r="AY162" s="20" t="s">
        <v>136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86</v>
      </c>
      <c r="BK162" s="220">
        <f>ROUND(I162*H162,2)</f>
        <v>0</v>
      </c>
      <c r="BL162" s="20" t="s">
        <v>143</v>
      </c>
      <c r="BM162" s="219" t="s">
        <v>1200</v>
      </c>
    </row>
    <row r="163" s="13" customFormat="1">
      <c r="A163" s="13"/>
      <c r="B163" s="226"/>
      <c r="C163" s="227"/>
      <c r="D163" s="228" t="s">
        <v>147</v>
      </c>
      <c r="E163" s="229" t="s">
        <v>32</v>
      </c>
      <c r="F163" s="230" t="s">
        <v>250</v>
      </c>
      <c r="G163" s="227"/>
      <c r="H163" s="229" t="s">
        <v>32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147</v>
      </c>
      <c r="AU163" s="236" t="s">
        <v>88</v>
      </c>
      <c r="AV163" s="13" t="s">
        <v>86</v>
      </c>
      <c r="AW163" s="13" t="s">
        <v>39</v>
      </c>
      <c r="AX163" s="13" t="s">
        <v>78</v>
      </c>
      <c r="AY163" s="236" t="s">
        <v>136</v>
      </c>
    </row>
    <row r="164" s="14" customFormat="1">
      <c r="A164" s="14"/>
      <c r="B164" s="237"/>
      <c r="C164" s="238"/>
      <c r="D164" s="228" t="s">
        <v>147</v>
      </c>
      <c r="E164" s="239" t="s">
        <v>32</v>
      </c>
      <c r="F164" s="240" t="s">
        <v>1201</v>
      </c>
      <c r="G164" s="238"/>
      <c r="H164" s="241">
        <v>940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147</v>
      </c>
      <c r="AU164" s="247" t="s">
        <v>88</v>
      </c>
      <c r="AV164" s="14" t="s">
        <v>88</v>
      </c>
      <c r="AW164" s="14" t="s">
        <v>39</v>
      </c>
      <c r="AX164" s="14" t="s">
        <v>86</v>
      </c>
      <c r="AY164" s="247" t="s">
        <v>136</v>
      </c>
    </row>
    <row r="165" s="2" customFormat="1" ht="21.75" customHeight="1">
      <c r="A165" s="42"/>
      <c r="B165" s="43"/>
      <c r="C165" s="259" t="s">
        <v>8</v>
      </c>
      <c r="D165" s="259" t="s">
        <v>268</v>
      </c>
      <c r="E165" s="260" t="s">
        <v>274</v>
      </c>
      <c r="F165" s="261" t="s">
        <v>270</v>
      </c>
      <c r="G165" s="262" t="s">
        <v>271</v>
      </c>
      <c r="H165" s="263">
        <v>87</v>
      </c>
      <c r="I165" s="264"/>
      <c r="J165" s="265">
        <f>ROUND(I165*H165,2)</f>
        <v>0</v>
      </c>
      <c r="K165" s="261" t="s">
        <v>32</v>
      </c>
      <c r="L165" s="266"/>
      <c r="M165" s="267" t="s">
        <v>32</v>
      </c>
      <c r="N165" s="268" t="s">
        <v>49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201</v>
      </c>
      <c r="AT165" s="219" t="s">
        <v>268</v>
      </c>
      <c r="AU165" s="219" t="s">
        <v>88</v>
      </c>
      <c r="AY165" s="20" t="s">
        <v>136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86</v>
      </c>
      <c r="BK165" s="220">
        <f>ROUND(I165*H165,2)</f>
        <v>0</v>
      </c>
      <c r="BL165" s="20" t="s">
        <v>143</v>
      </c>
      <c r="BM165" s="219" t="s">
        <v>1202</v>
      </c>
    </row>
    <row r="166" s="2" customFormat="1" ht="16.5" customHeight="1">
      <c r="A166" s="42"/>
      <c r="B166" s="43"/>
      <c r="C166" s="208" t="s">
        <v>261</v>
      </c>
      <c r="D166" s="208" t="s">
        <v>138</v>
      </c>
      <c r="E166" s="209" t="s">
        <v>274</v>
      </c>
      <c r="F166" s="210" t="s">
        <v>275</v>
      </c>
      <c r="G166" s="211" t="s">
        <v>141</v>
      </c>
      <c r="H166" s="212">
        <v>36.170000000000002</v>
      </c>
      <c r="I166" s="213"/>
      <c r="J166" s="214">
        <f>ROUND(I166*H166,2)</f>
        <v>0</v>
      </c>
      <c r="K166" s="210" t="s">
        <v>32</v>
      </c>
      <c r="L166" s="48"/>
      <c r="M166" s="215" t="s">
        <v>32</v>
      </c>
      <c r="N166" s="216" t="s">
        <v>49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19" t="s">
        <v>143</v>
      </c>
      <c r="AT166" s="219" t="s">
        <v>138</v>
      </c>
      <c r="AU166" s="219" t="s">
        <v>88</v>
      </c>
      <c r="AY166" s="20" t="s">
        <v>136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86</v>
      </c>
      <c r="BK166" s="220">
        <f>ROUND(I166*H166,2)</f>
        <v>0</v>
      </c>
      <c r="BL166" s="20" t="s">
        <v>143</v>
      </c>
      <c r="BM166" s="219" t="s">
        <v>1203</v>
      </c>
    </row>
    <row r="167" s="2" customFormat="1" ht="21.75" customHeight="1">
      <c r="A167" s="42"/>
      <c r="B167" s="43"/>
      <c r="C167" s="259" t="s">
        <v>267</v>
      </c>
      <c r="D167" s="259" t="s">
        <v>268</v>
      </c>
      <c r="E167" s="260" t="s">
        <v>278</v>
      </c>
      <c r="F167" s="261" t="s">
        <v>279</v>
      </c>
      <c r="G167" s="262" t="s">
        <v>280</v>
      </c>
      <c r="H167" s="263">
        <v>85.090000000000003</v>
      </c>
      <c r="I167" s="264"/>
      <c r="J167" s="265">
        <f>ROUND(I167*H167,2)</f>
        <v>0</v>
      </c>
      <c r="K167" s="261" t="s">
        <v>32</v>
      </c>
      <c r="L167" s="266"/>
      <c r="M167" s="267" t="s">
        <v>32</v>
      </c>
      <c r="N167" s="268" t="s">
        <v>49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19" t="s">
        <v>201</v>
      </c>
      <c r="AT167" s="219" t="s">
        <v>268</v>
      </c>
      <c r="AU167" s="219" t="s">
        <v>88</v>
      </c>
      <c r="AY167" s="20" t="s">
        <v>136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86</v>
      </c>
      <c r="BK167" s="220">
        <f>ROUND(I167*H167,2)</f>
        <v>0</v>
      </c>
      <c r="BL167" s="20" t="s">
        <v>143</v>
      </c>
      <c r="BM167" s="219" t="s">
        <v>1204</v>
      </c>
    </row>
    <row r="168" s="2" customFormat="1" ht="16.5" customHeight="1">
      <c r="A168" s="42"/>
      <c r="B168" s="43"/>
      <c r="C168" s="208" t="s">
        <v>273</v>
      </c>
      <c r="D168" s="208" t="s">
        <v>138</v>
      </c>
      <c r="E168" s="209" t="s">
        <v>283</v>
      </c>
      <c r="F168" s="210" t="s">
        <v>284</v>
      </c>
      <c r="G168" s="211" t="s">
        <v>264</v>
      </c>
      <c r="H168" s="212">
        <v>940</v>
      </c>
      <c r="I168" s="213"/>
      <c r="J168" s="214">
        <f>ROUND(I168*H168,2)</f>
        <v>0</v>
      </c>
      <c r="K168" s="210" t="s">
        <v>32</v>
      </c>
      <c r="L168" s="48"/>
      <c r="M168" s="215" t="s">
        <v>32</v>
      </c>
      <c r="N168" s="216" t="s">
        <v>49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19" t="s">
        <v>143</v>
      </c>
      <c r="AT168" s="219" t="s">
        <v>138</v>
      </c>
      <c r="AU168" s="219" t="s">
        <v>88</v>
      </c>
      <c r="AY168" s="20" t="s">
        <v>136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86</v>
      </c>
      <c r="BK168" s="220">
        <f>ROUND(I168*H168,2)</f>
        <v>0</v>
      </c>
      <c r="BL168" s="20" t="s">
        <v>143</v>
      </c>
      <c r="BM168" s="219" t="s">
        <v>1205</v>
      </c>
    </row>
    <row r="169" s="12" customFormat="1" ht="22.8" customHeight="1">
      <c r="A169" s="12"/>
      <c r="B169" s="192"/>
      <c r="C169" s="193"/>
      <c r="D169" s="194" t="s">
        <v>77</v>
      </c>
      <c r="E169" s="206" t="s">
        <v>143</v>
      </c>
      <c r="F169" s="206" t="s">
        <v>1206</v>
      </c>
      <c r="G169" s="193"/>
      <c r="H169" s="193"/>
      <c r="I169" s="196"/>
      <c r="J169" s="207">
        <f>BK169</f>
        <v>0</v>
      </c>
      <c r="K169" s="193"/>
      <c r="L169" s="198"/>
      <c r="M169" s="199"/>
      <c r="N169" s="200"/>
      <c r="O169" s="200"/>
      <c r="P169" s="201">
        <f>SUM(P170:P173)</f>
        <v>0</v>
      </c>
      <c r="Q169" s="200"/>
      <c r="R169" s="201">
        <f>SUM(R170:R173)</f>
        <v>0.078936000000000006</v>
      </c>
      <c r="S169" s="200"/>
      <c r="T169" s="202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3" t="s">
        <v>86</v>
      </c>
      <c r="AT169" s="204" t="s">
        <v>77</v>
      </c>
      <c r="AU169" s="204" t="s">
        <v>86</v>
      </c>
      <c r="AY169" s="203" t="s">
        <v>136</v>
      </c>
      <c r="BK169" s="205">
        <f>SUM(BK170:BK173)</f>
        <v>0</v>
      </c>
    </row>
    <row r="170" s="2" customFormat="1" ht="24.15" customHeight="1">
      <c r="A170" s="42"/>
      <c r="B170" s="43"/>
      <c r="C170" s="208" t="s">
        <v>277</v>
      </c>
      <c r="D170" s="208" t="s">
        <v>138</v>
      </c>
      <c r="E170" s="209" t="s">
        <v>1207</v>
      </c>
      <c r="F170" s="210" t="s">
        <v>1208</v>
      </c>
      <c r="G170" s="211" t="s">
        <v>141</v>
      </c>
      <c r="H170" s="212">
        <v>3.8999999999999999</v>
      </c>
      <c r="I170" s="213"/>
      <c r="J170" s="214">
        <f>ROUND(I170*H170,2)</f>
        <v>0</v>
      </c>
      <c r="K170" s="210" t="s">
        <v>142</v>
      </c>
      <c r="L170" s="48"/>
      <c r="M170" s="215" t="s">
        <v>32</v>
      </c>
      <c r="N170" s="216" t="s">
        <v>49</v>
      </c>
      <c r="O170" s="88"/>
      <c r="P170" s="217">
        <f>O170*H170</f>
        <v>0</v>
      </c>
      <c r="Q170" s="217">
        <v>0.020240000000000001</v>
      </c>
      <c r="R170" s="217">
        <f>Q170*H170</f>
        <v>0.078936000000000006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143</v>
      </c>
      <c r="AT170" s="219" t="s">
        <v>138</v>
      </c>
      <c r="AU170" s="219" t="s">
        <v>88</v>
      </c>
      <c r="AY170" s="20" t="s">
        <v>136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86</v>
      </c>
      <c r="BK170" s="220">
        <f>ROUND(I170*H170,2)</f>
        <v>0</v>
      </c>
      <c r="BL170" s="20" t="s">
        <v>143</v>
      </c>
      <c r="BM170" s="219" t="s">
        <v>1209</v>
      </c>
    </row>
    <row r="171" s="2" customFormat="1">
      <c r="A171" s="42"/>
      <c r="B171" s="43"/>
      <c r="C171" s="44"/>
      <c r="D171" s="221" t="s">
        <v>145</v>
      </c>
      <c r="E171" s="44"/>
      <c r="F171" s="222" t="s">
        <v>1210</v>
      </c>
      <c r="G171" s="44"/>
      <c r="H171" s="44"/>
      <c r="I171" s="223"/>
      <c r="J171" s="44"/>
      <c r="K171" s="44"/>
      <c r="L171" s="48"/>
      <c r="M171" s="224"/>
      <c r="N171" s="225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145</v>
      </c>
      <c r="AU171" s="20" t="s">
        <v>88</v>
      </c>
    </row>
    <row r="172" s="13" customFormat="1">
      <c r="A172" s="13"/>
      <c r="B172" s="226"/>
      <c r="C172" s="227"/>
      <c r="D172" s="228" t="s">
        <v>147</v>
      </c>
      <c r="E172" s="229" t="s">
        <v>32</v>
      </c>
      <c r="F172" s="230" t="s">
        <v>1211</v>
      </c>
      <c r="G172" s="227"/>
      <c r="H172" s="229" t="s">
        <v>32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147</v>
      </c>
      <c r="AU172" s="236" t="s">
        <v>88</v>
      </c>
      <c r="AV172" s="13" t="s">
        <v>86</v>
      </c>
      <c r="AW172" s="13" t="s">
        <v>39</v>
      </c>
      <c r="AX172" s="13" t="s">
        <v>78</v>
      </c>
      <c r="AY172" s="236" t="s">
        <v>136</v>
      </c>
    </row>
    <row r="173" s="14" customFormat="1">
      <c r="A173" s="14"/>
      <c r="B173" s="237"/>
      <c r="C173" s="238"/>
      <c r="D173" s="228" t="s">
        <v>147</v>
      </c>
      <c r="E173" s="239" t="s">
        <v>32</v>
      </c>
      <c r="F173" s="240" t="s">
        <v>1212</v>
      </c>
      <c r="G173" s="238"/>
      <c r="H173" s="241">
        <v>3.8999999999999999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147</v>
      </c>
      <c r="AU173" s="247" t="s">
        <v>88</v>
      </c>
      <c r="AV173" s="14" t="s">
        <v>88</v>
      </c>
      <c r="AW173" s="14" t="s">
        <v>39</v>
      </c>
      <c r="AX173" s="14" t="s">
        <v>86</v>
      </c>
      <c r="AY173" s="247" t="s">
        <v>136</v>
      </c>
    </row>
    <row r="174" s="12" customFormat="1" ht="22.8" customHeight="1">
      <c r="A174" s="12"/>
      <c r="B174" s="192"/>
      <c r="C174" s="193"/>
      <c r="D174" s="194" t="s">
        <v>77</v>
      </c>
      <c r="E174" s="206" t="s">
        <v>181</v>
      </c>
      <c r="F174" s="206" t="s">
        <v>286</v>
      </c>
      <c r="G174" s="193"/>
      <c r="H174" s="193"/>
      <c r="I174" s="196"/>
      <c r="J174" s="207">
        <f>BK174</f>
        <v>0</v>
      </c>
      <c r="K174" s="193"/>
      <c r="L174" s="198"/>
      <c r="M174" s="199"/>
      <c r="N174" s="200"/>
      <c r="O174" s="200"/>
      <c r="P174" s="201">
        <f>SUM(P175:P189)</f>
        <v>0</v>
      </c>
      <c r="Q174" s="200"/>
      <c r="R174" s="201">
        <f>SUM(R175:R189)</f>
        <v>3.1660108199999999</v>
      </c>
      <c r="S174" s="200"/>
      <c r="T174" s="202">
        <f>SUM(T175:T189)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3" t="s">
        <v>86</v>
      </c>
      <c r="AT174" s="204" t="s">
        <v>77</v>
      </c>
      <c r="AU174" s="204" t="s">
        <v>86</v>
      </c>
      <c r="AY174" s="203" t="s">
        <v>136</v>
      </c>
      <c r="BK174" s="205">
        <f>SUM(BK175:BK189)</f>
        <v>0</v>
      </c>
    </row>
    <row r="175" s="2" customFormat="1" ht="37.8" customHeight="1">
      <c r="A175" s="42"/>
      <c r="B175" s="43"/>
      <c r="C175" s="208" t="s">
        <v>282</v>
      </c>
      <c r="D175" s="208" t="s">
        <v>138</v>
      </c>
      <c r="E175" s="209" t="s">
        <v>287</v>
      </c>
      <c r="F175" s="210" t="s">
        <v>288</v>
      </c>
      <c r="G175" s="211" t="s">
        <v>141</v>
      </c>
      <c r="H175" s="212">
        <v>20.699999999999999</v>
      </c>
      <c r="I175" s="213"/>
      <c r="J175" s="214">
        <f>ROUND(I175*H175,2)</f>
        <v>0</v>
      </c>
      <c r="K175" s="210" t="s">
        <v>142</v>
      </c>
      <c r="L175" s="48"/>
      <c r="M175" s="215" t="s">
        <v>32</v>
      </c>
      <c r="N175" s="216" t="s">
        <v>49</v>
      </c>
      <c r="O175" s="88"/>
      <c r="P175" s="217">
        <f>O175*H175</f>
        <v>0</v>
      </c>
      <c r="Q175" s="217">
        <v>0.089219999999999994</v>
      </c>
      <c r="R175" s="217">
        <f>Q175*H175</f>
        <v>1.8468539999999998</v>
      </c>
      <c r="S175" s="217">
        <v>0</v>
      </c>
      <c r="T175" s="218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19" t="s">
        <v>143</v>
      </c>
      <c r="AT175" s="219" t="s">
        <v>138</v>
      </c>
      <c r="AU175" s="219" t="s">
        <v>88</v>
      </c>
      <c r="AY175" s="20" t="s">
        <v>136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86</v>
      </c>
      <c r="BK175" s="220">
        <f>ROUND(I175*H175,2)</f>
        <v>0</v>
      </c>
      <c r="BL175" s="20" t="s">
        <v>143</v>
      </c>
      <c r="BM175" s="219" t="s">
        <v>1213</v>
      </c>
    </row>
    <row r="176" s="2" customFormat="1">
      <c r="A176" s="42"/>
      <c r="B176" s="43"/>
      <c r="C176" s="44"/>
      <c r="D176" s="221" t="s">
        <v>145</v>
      </c>
      <c r="E176" s="44"/>
      <c r="F176" s="222" t="s">
        <v>290</v>
      </c>
      <c r="G176" s="44"/>
      <c r="H176" s="44"/>
      <c r="I176" s="223"/>
      <c r="J176" s="44"/>
      <c r="K176" s="44"/>
      <c r="L176" s="48"/>
      <c r="M176" s="224"/>
      <c r="N176" s="225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145</v>
      </c>
      <c r="AU176" s="20" t="s">
        <v>88</v>
      </c>
    </row>
    <row r="177" s="13" customFormat="1">
      <c r="A177" s="13"/>
      <c r="B177" s="226"/>
      <c r="C177" s="227"/>
      <c r="D177" s="228" t="s">
        <v>147</v>
      </c>
      <c r="E177" s="229" t="s">
        <v>32</v>
      </c>
      <c r="F177" s="230" t="s">
        <v>148</v>
      </c>
      <c r="G177" s="227"/>
      <c r="H177" s="229" t="s">
        <v>32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147</v>
      </c>
      <c r="AU177" s="236" t="s">
        <v>88</v>
      </c>
      <c r="AV177" s="13" t="s">
        <v>86</v>
      </c>
      <c r="AW177" s="13" t="s">
        <v>39</v>
      </c>
      <c r="AX177" s="13" t="s">
        <v>78</v>
      </c>
      <c r="AY177" s="236" t="s">
        <v>136</v>
      </c>
    </row>
    <row r="178" s="14" customFormat="1">
      <c r="A178" s="14"/>
      <c r="B178" s="237"/>
      <c r="C178" s="238"/>
      <c r="D178" s="228" t="s">
        <v>147</v>
      </c>
      <c r="E178" s="239" t="s">
        <v>32</v>
      </c>
      <c r="F178" s="240" t="s">
        <v>1170</v>
      </c>
      <c r="G178" s="238"/>
      <c r="H178" s="241">
        <v>20.699999999999999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147</v>
      </c>
      <c r="AU178" s="247" t="s">
        <v>88</v>
      </c>
      <c r="AV178" s="14" t="s">
        <v>88</v>
      </c>
      <c r="AW178" s="14" t="s">
        <v>39</v>
      </c>
      <c r="AX178" s="14" t="s">
        <v>78</v>
      </c>
      <c r="AY178" s="247" t="s">
        <v>136</v>
      </c>
    </row>
    <row r="179" s="15" customFormat="1">
      <c r="A179" s="15"/>
      <c r="B179" s="248"/>
      <c r="C179" s="249"/>
      <c r="D179" s="228" t="s">
        <v>147</v>
      </c>
      <c r="E179" s="250" t="s">
        <v>32</v>
      </c>
      <c r="F179" s="251" t="s">
        <v>152</v>
      </c>
      <c r="G179" s="249"/>
      <c r="H179" s="252">
        <v>20.699999999999999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8" t="s">
        <v>147</v>
      </c>
      <c r="AU179" s="258" t="s">
        <v>88</v>
      </c>
      <c r="AV179" s="15" t="s">
        <v>143</v>
      </c>
      <c r="AW179" s="15" t="s">
        <v>39</v>
      </c>
      <c r="AX179" s="15" t="s">
        <v>86</v>
      </c>
      <c r="AY179" s="258" t="s">
        <v>136</v>
      </c>
    </row>
    <row r="180" s="2" customFormat="1" ht="37.8" customHeight="1">
      <c r="A180" s="42"/>
      <c r="B180" s="43"/>
      <c r="C180" s="208" t="s">
        <v>7</v>
      </c>
      <c r="D180" s="208" t="s">
        <v>138</v>
      </c>
      <c r="E180" s="209" t="s">
        <v>760</v>
      </c>
      <c r="F180" s="210" t="s">
        <v>761</v>
      </c>
      <c r="G180" s="211" t="s">
        <v>141</v>
      </c>
      <c r="H180" s="212">
        <v>3.8940000000000001</v>
      </c>
      <c r="I180" s="213"/>
      <c r="J180" s="214">
        <f>ROUND(I180*H180,2)</f>
        <v>0</v>
      </c>
      <c r="K180" s="210" t="s">
        <v>142</v>
      </c>
      <c r="L180" s="48"/>
      <c r="M180" s="215" t="s">
        <v>32</v>
      </c>
      <c r="N180" s="216" t="s">
        <v>49</v>
      </c>
      <c r="O180" s="88"/>
      <c r="P180" s="217">
        <f>O180*H180</f>
        <v>0</v>
      </c>
      <c r="Q180" s="217">
        <v>0.080030000000000004</v>
      </c>
      <c r="R180" s="217">
        <f>Q180*H180</f>
        <v>0.31163682000000004</v>
      </c>
      <c r="S180" s="217">
        <v>0</v>
      </c>
      <c r="T180" s="218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19" t="s">
        <v>143</v>
      </c>
      <c r="AT180" s="219" t="s">
        <v>138</v>
      </c>
      <c r="AU180" s="219" t="s">
        <v>88</v>
      </c>
      <c r="AY180" s="20" t="s">
        <v>136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86</v>
      </c>
      <c r="BK180" s="220">
        <f>ROUND(I180*H180,2)</f>
        <v>0</v>
      </c>
      <c r="BL180" s="20" t="s">
        <v>143</v>
      </c>
      <c r="BM180" s="219" t="s">
        <v>1214</v>
      </c>
    </row>
    <row r="181" s="2" customFormat="1">
      <c r="A181" s="42"/>
      <c r="B181" s="43"/>
      <c r="C181" s="44"/>
      <c r="D181" s="221" t="s">
        <v>145</v>
      </c>
      <c r="E181" s="44"/>
      <c r="F181" s="222" t="s">
        <v>763</v>
      </c>
      <c r="G181" s="44"/>
      <c r="H181" s="44"/>
      <c r="I181" s="223"/>
      <c r="J181" s="44"/>
      <c r="K181" s="44"/>
      <c r="L181" s="48"/>
      <c r="M181" s="224"/>
      <c r="N181" s="225"/>
      <c r="O181" s="88"/>
      <c r="P181" s="88"/>
      <c r="Q181" s="88"/>
      <c r="R181" s="88"/>
      <c r="S181" s="88"/>
      <c r="T181" s="89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T181" s="20" t="s">
        <v>145</v>
      </c>
      <c r="AU181" s="20" t="s">
        <v>88</v>
      </c>
    </row>
    <row r="182" s="13" customFormat="1">
      <c r="A182" s="13"/>
      <c r="B182" s="226"/>
      <c r="C182" s="227"/>
      <c r="D182" s="228" t="s">
        <v>147</v>
      </c>
      <c r="E182" s="229" t="s">
        <v>32</v>
      </c>
      <c r="F182" s="230" t="s">
        <v>148</v>
      </c>
      <c r="G182" s="227"/>
      <c r="H182" s="229" t="s">
        <v>32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147</v>
      </c>
      <c r="AU182" s="236" t="s">
        <v>88</v>
      </c>
      <c r="AV182" s="13" t="s">
        <v>86</v>
      </c>
      <c r="AW182" s="13" t="s">
        <v>39</v>
      </c>
      <c r="AX182" s="13" t="s">
        <v>78</v>
      </c>
      <c r="AY182" s="236" t="s">
        <v>136</v>
      </c>
    </row>
    <row r="183" s="14" customFormat="1">
      <c r="A183" s="14"/>
      <c r="B183" s="237"/>
      <c r="C183" s="238"/>
      <c r="D183" s="228" t="s">
        <v>147</v>
      </c>
      <c r="E183" s="239" t="s">
        <v>32</v>
      </c>
      <c r="F183" s="240" t="s">
        <v>1215</v>
      </c>
      <c r="G183" s="238"/>
      <c r="H183" s="241">
        <v>3.8940000000000001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147</v>
      </c>
      <c r="AU183" s="247" t="s">
        <v>88</v>
      </c>
      <c r="AV183" s="14" t="s">
        <v>88</v>
      </c>
      <c r="AW183" s="14" t="s">
        <v>39</v>
      </c>
      <c r="AX183" s="14" t="s">
        <v>86</v>
      </c>
      <c r="AY183" s="247" t="s">
        <v>136</v>
      </c>
    </row>
    <row r="184" s="2" customFormat="1" ht="37.8" customHeight="1">
      <c r="A184" s="42"/>
      <c r="B184" s="43"/>
      <c r="C184" s="208" t="s">
        <v>291</v>
      </c>
      <c r="D184" s="208" t="s">
        <v>138</v>
      </c>
      <c r="E184" s="209" t="s">
        <v>292</v>
      </c>
      <c r="F184" s="210" t="s">
        <v>293</v>
      </c>
      <c r="G184" s="211" t="s">
        <v>141</v>
      </c>
      <c r="H184" s="212">
        <v>3</v>
      </c>
      <c r="I184" s="213"/>
      <c r="J184" s="214">
        <f>ROUND(I184*H184,2)</f>
        <v>0</v>
      </c>
      <c r="K184" s="210" t="s">
        <v>142</v>
      </c>
      <c r="L184" s="48"/>
      <c r="M184" s="215" t="s">
        <v>32</v>
      </c>
      <c r="N184" s="216" t="s">
        <v>49</v>
      </c>
      <c r="O184" s="88"/>
      <c r="P184" s="217">
        <f>O184*H184</f>
        <v>0</v>
      </c>
      <c r="Q184" s="217">
        <v>0.10100000000000001</v>
      </c>
      <c r="R184" s="217">
        <f>Q184*H184</f>
        <v>0.30300000000000005</v>
      </c>
      <c r="S184" s="217">
        <v>0</v>
      </c>
      <c r="T184" s="218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19" t="s">
        <v>143</v>
      </c>
      <c r="AT184" s="219" t="s">
        <v>138</v>
      </c>
      <c r="AU184" s="219" t="s">
        <v>88</v>
      </c>
      <c r="AY184" s="20" t="s">
        <v>136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86</v>
      </c>
      <c r="BK184" s="220">
        <f>ROUND(I184*H184,2)</f>
        <v>0</v>
      </c>
      <c r="BL184" s="20" t="s">
        <v>143</v>
      </c>
      <c r="BM184" s="219" t="s">
        <v>1216</v>
      </c>
    </row>
    <row r="185" s="2" customFormat="1">
      <c r="A185" s="42"/>
      <c r="B185" s="43"/>
      <c r="C185" s="44"/>
      <c r="D185" s="221" t="s">
        <v>145</v>
      </c>
      <c r="E185" s="44"/>
      <c r="F185" s="222" t="s">
        <v>295</v>
      </c>
      <c r="G185" s="44"/>
      <c r="H185" s="44"/>
      <c r="I185" s="223"/>
      <c r="J185" s="44"/>
      <c r="K185" s="44"/>
      <c r="L185" s="48"/>
      <c r="M185" s="224"/>
      <c r="N185" s="225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0" t="s">
        <v>145</v>
      </c>
      <c r="AU185" s="20" t="s">
        <v>88</v>
      </c>
    </row>
    <row r="186" s="13" customFormat="1">
      <c r="A186" s="13"/>
      <c r="B186" s="226"/>
      <c r="C186" s="227"/>
      <c r="D186" s="228" t="s">
        <v>147</v>
      </c>
      <c r="E186" s="229" t="s">
        <v>32</v>
      </c>
      <c r="F186" s="230" t="s">
        <v>296</v>
      </c>
      <c r="G186" s="227"/>
      <c r="H186" s="229" t="s">
        <v>32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147</v>
      </c>
      <c r="AU186" s="236" t="s">
        <v>88</v>
      </c>
      <c r="AV186" s="13" t="s">
        <v>86</v>
      </c>
      <c r="AW186" s="13" t="s">
        <v>39</v>
      </c>
      <c r="AX186" s="13" t="s">
        <v>78</v>
      </c>
      <c r="AY186" s="236" t="s">
        <v>136</v>
      </c>
    </row>
    <row r="187" s="14" customFormat="1">
      <c r="A187" s="14"/>
      <c r="B187" s="237"/>
      <c r="C187" s="238"/>
      <c r="D187" s="228" t="s">
        <v>147</v>
      </c>
      <c r="E187" s="239" t="s">
        <v>32</v>
      </c>
      <c r="F187" s="240" t="s">
        <v>1217</v>
      </c>
      <c r="G187" s="238"/>
      <c r="H187" s="241">
        <v>3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147</v>
      </c>
      <c r="AU187" s="247" t="s">
        <v>88</v>
      </c>
      <c r="AV187" s="14" t="s">
        <v>88</v>
      </c>
      <c r="AW187" s="14" t="s">
        <v>39</v>
      </c>
      <c r="AX187" s="14" t="s">
        <v>86</v>
      </c>
      <c r="AY187" s="247" t="s">
        <v>136</v>
      </c>
    </row>
    <row r="188" s="2" customFormat="1" ht="16.5" customHeight="1">
      <c r="A188" s="42"/>
      <c r="B188" s="43"/>
      <c r="C188" s="259" t="s">
        <v>298</v>
      </c>
      <c r="D188" s="259" t="s">
        <v>268</v>
      </c>
      <c r="E188" s="260" t="s">
        <v>299</v>
      </c>
      <c r="F188" s="261" t="s">
        <v>300</v>
      </c>
      <c r="G188" s="262" t="s">
        <v>141</v>
      </c>
      <c r="H188" s="263">
        <v>6.1799999999999997</v>
      </c>
      <c r="I188" s="264"/>
      <c r="J188" s="265">
        <f>ROUND(I188*H188,2)</f>
        <v>0</v>
      </c>
      <c r="K188" s="261" t="s">
        <v>32</v>
      </c>
      <c r="L188" s="266"/>
      <c r="M188" s="267" t="s">
        <v>32</v>
      </c>
      <c r="N188" s="268" t="s">
        <v>49</v>
      </c>
      <c r="O188" s="88"/>
      <c r="P188" s="217">
        <f>O188*H188</f>
        <v>0</v>
      </c>
      <c r="Q188" s="217">
        <v>0.114</v>
      </c>
      <c r="R188" s="217">
        <f>Q188*H188</f>
        <v>0.70452000000000004</v>
      </c>
      <c r="S188" s="217">
        <v>0</v>
      </c>
      <c r="T188" s="218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19" t="s">
        <v>201</v>
      </c>
      <c r="AT188" s="219" t="s">
        <v>268</v>
      </c>
      <c r="AU188" s="219" t="s">
        <v>88</v>
      </c>
      <c r="AY188" s="20" t="s">
        <v>136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86</v>
      </c>
      <c r="BK188" s="220">
        <f>ROUND(I188*H188,2)</f>
        <v>0</v>
      </c>
      <c r="BL188" s="20" t="s">
        <v>143</v>
      </c>
      <c r="BM188" s="219" t="s">
        <v>1218</v>
      </c>
    </row>
    <row r="189" s="14" customFormat="1">
      <c r="A189" s="14"/>
      <c r="B189" s="237"/>
      <c r="C189" s="238"/>
      <c r="D189" s="228" t="s">
        <v>147</v>
      </c>
      <c r="E189" s="239" t="s">
        <v>32</v>
      </c>
      <c r="F189" s="240" t="s">
        <v>1219</v>
      </c>
      <c r="G189" s="238"/>
      <c r="H189" s="241">
        <v>6.1799999999999997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147</v>
      </c>
      <c r="AU189" s="247" t="s">
        <v>88</v>
      </c>
      <c r="AV189" s="14" t="s">
        <v>88</v>
      </c>
      <c r="AW189" s="14" t="s">
        <v>39</v>
      </c>
      <c r="AX189" s="14" t="s">
        <v>86</v>
      </c>
      <c r="AY189" s="247" t="s">
        <v>136</v>
      </c>
    </row>
    <row r="190" s="12" customFormat="1" ht="22.8" customHeight="1">
      <c r="A190" s="12"/>
      <c r="B190" s="192"/>
      <c r="C190" s="193"/>
      <c r="D190" s="194" t="s">
        <v>77</v>
      </c>
      <c r="E190" s="206" t="s">
        <v>186</v>
      </c>
      <c r="F190" s="206" t="s">
        <v>303</v>
      </c>
      <c r="G190" s="193"/>
      <c r="H190" s="193"/>
      <c r="I190" s="196"/>
      <c r="J190" s="207">
        <f>BK190</f>
        <v>0</v>
      </c>
      <c r="K190" s="193"/>
      <c r="L190" s="198"/>
      <c r="M190" s="199"/>
      <c r="N190" s="200"/>
      <c r="O190" s="200"/>
      <c r="P190" s="201">
        <f>SUM(P191:P231)</f>
        <v>0</v>
      </c>
      <c r="Q190" s="200"/>
      <c r="R190" s="201">
        <f>SUM(R191:R231)</f>
        <v>10.938037999999999</v>
      </c>
      <c r="S190" s="200"/>
      <c r="T190" s="202">
        <f>SUM(T191:T231)</f>
        <v>0.00043200000000000004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3" t="s">
        <v>86</v>
      </c>
      <c r="AT190" s="204" t="s">
        <v>77</v>
      </c>
      <c r="AU190" s="204" t="s">
        <v>86</v>
      </c>
      <c r="AY190" s="203" t="s">
        <v>136</v>
      </c>
      <c r="BK190" s="205">
        <f>SUM(BK191:BK231)</f>
        <v>0</v>
      </c>
    </row>
    <row r="191" s="2" customFormat="1" ht="16.5" customHeight="1">
      <c r="A191" s="42"/>
      <c r="B191" s="43"/>
      <c r="C191" s="208" t="s">
        <v>304</v>
      </c>
      <c r="D191" s="208" t="s">
        <v>138</v>
      </c>
      <c r="E191" s="209" t="s">
        <v>305</v>
      </c>
      <c r="F191" s="210" t="s">
        <v>306</v>
      </c>
      <c r="G191" s="211" t="s">
        <v>141</v>
      </c>
      <c r="H191" s="212">
        <v>22.100000000000001</v>
      </c>
      <c r="I191" s="213"/>
      <c r="J191" s="214">
        <f>ROUND(I191*H191,2)</f>
        <v>0</v>
      </c>
      <c r="K191" s="210" t="s">
        <v>142</v>
      </c>
      <c r="L191" s="48"/>
      <c r="M191" s="215" t="s">
        <v>32</v>
      </c>
      <c r="N191" s="216" t="s">
        <v>49</v>
      </c>
      <c r="O191" s="88"/>
      <c r="P191" s="217">
        <f>O191*H191</f>
        <v>0</v>
      </c>
      <c r="Q191" s="217">
        <v>0.0040000000000000001</v>
      </c>
      <c r="R191" s="217">
        <f>Q191*H191</f>
        <v>0.088400000000000006</v>
      </c>
      <c r="S191" s="217">
        <v>0</v>
      </c>
      <c r="T191" s="218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19" t="s">
        <v>143</v>
      </c>
      <c r="AT191" s="219" t="s">
        <v>138</v>
      </c>
      <c r="AU191" s="219" t="s">
        <v>88</v>
      </c>
      <c r="AY191" s="20" t="s">
        <v>136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86</v>
      </c>
      <c r="BK191" s="220">
        <f>ROUND(I191*H191,2)</f>
        <v>0</v>
      </c>
      <c r="BL191" s="20" t="s">
        <v>143</v>
      </c>
      <c r="BM191" s="219" t="s">
        <v>1220</v>
      </c>
    </row>
    <row r="192" s="2" customFormat="1">
      <c r="A192" s="42"/>
      <c r="B192" s="43"/>
      <c r="C192" s="44"/>
      <c r="D192" s="221" t="s">
        <v>145</v>
      </c>
      <c r="E192" s="44"/>
      <c r="F192" s="222" t="s">
        <v>308</v>
      </c>
      <c r="G192" s="44"/>
      <c r="H192" s="44"/>
      <c r="I192" s="223"/>
      <c r="J192" s="44"/>
      <c r="K192" s="44"/>
      <c r="L192" s="48"/>
      <c r="M192" s="224"/>
      <c r="N192" s="225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145</v>
      </c>
      <c r="AU192" s="20" t="s">
        <v>88</v>
      </c>
    </row>
    <row r="193" s="13" customFormat="1">
      <c r="A193" s="13"/>
      <c r="B193" s="226"/>
      <c r="C193" s="227"/>
      <c r="D193" s="228" t="s">
        <v>147</v>
      </c>
      <c r="E193" s="229" t="s">
        <v>32</v>
      </c>
      <c r="F193" s="230" t="s">
        <v>1221</v>
      </c>
      <c r="G193" s="227"/>
      <c r="H193" s="229" t="s">
        <v>32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147</v>
      </c>
      <c r="AU193" s="236" t="s">
        <v>88</v>
      </c>
      <c r="AV193" s="13" t="s">
        <v>86</v>
      </c>
      <c r="AW193" s="13" t="s">
        <v>39</v>
      </c>
      <c r="AX193" s="13" t="s">
        <v>78</v>
      </c>
      <c r="AY193" s="236" t="s">
        <v>136</v>
      </c>
    </row>
    <row r="194" s="14" customFormat="1">
      <c r="A194" s="14"/>
      <c r="B194" s="237"/>
      <c r="C194" s="238"/>
      <c r="D194" s="228" t="s">
        <v>147</v>
      </c>
      <c r="E194" s="239" t="s">
        <v>32</v>
      </c>
      <c r="F194" s="240" t="s">
        <v>1222</v>
      </c>
      <c r="G194" s="238"/>
      <c r="H194" s="241">
        <v>22.100000000000001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147</v>
      </c>
      <c r="AU194" s="247" t="s">
        <v>88</v>
      </c>
      <c r="AV194" s="14" t="s">
        <v>88</v>
      </c>
      <c r="AW194" s="14" t="s">
        <v>39</v>
      </c>
      <c r="AX194" s="14" t="s">
        <v>86</v>
      </c>
      <c r="AY194" s="247" t="s">
        <v>136</v>
      </c>
    </row>
    <row r="195" s="2" customFormat="1" ht="24.15" customHeight="1">
      <c r="A195" s="42"/>
      <c r="B195" s="43"/>
      <c r="C195" s="208" t="s">
        <v>311</v>
      </c>
      <c r="D195" s="208" t="s">
        <v>138</v>
      </c>
      <c r="E195" s="209" t="s">
        <v>312</v>
      </c>
      <c r="F195" s="210" t="s">
        <v>313</v>
      </c>
      <c r="G195" s="211" t="s">
        <v>141</v>
      </c>
      <c r="H195" s="212">
        <v>22.100000000000001</v>
      </c>
      <c r="I195" s="213"/>
      <c r="J195" s="214">
        <f>ROUND(I195*H195,2)</f>
        <v>0</v>
      </c>
      <c r="K195" s="210" t="s">
        <v>142</v>
      </c>
      <c r="L195" s="48"/>
      <c r="M195" s="215" t="s">
        <v>32</v>
      </c>
      <c r="N195" s="216" t="s">
        <v>49</v>
      </c>
      <c r="O195" s="88"/>
      <c r="P195" s="217">
        <f>O195*H195</f>
        <v>0</v>
      </c>
      <c r="Q195" s="217">
        <v>0.012</v>
      </c>
      <c r="R195" s="217">
        <f>Q195*H195</f>
        <v>0.26520000000000005</v>
      </c>
      <c r="S195" s="217">
        <v>0</v>
      </c>
      <c r="T195" s="218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19" t="s">
        <v>143</v>
      </c>
      <c r="AT195" s="219" t="s">
        <v>138</v>
      </c>
      <c r="AU195" s="219" t="s">
        <v>88</v>
      </c>
      <c r="AY195" s="20" t="s">
        <v>136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0" t="s">
        <v>86</v>
      </c>
      <c r="BK195" s="220">
        <f>ROUND(I195*H195,2)</f>
        <v>0</v>
      </c>
      <c r="BL195" s="20" t="s">
        <v>143</v>
      </c>
      <c r="BM195" s="219" t="s">
        <v>1223</v>
      </c>
    </row>
    <row r="196" s="2" customFormat="1">
      <c r="A196" s="42"/>
      <c r="B196" s="43"/>
      <c r="C196" s="44"/>
      <c r="D196" s="221" t="s">
        <v>145</v>
      </c>
      <c r="E196" s="44"/>
      <c r="F196" s="222" t="s">
        <v>315</v>
      </c>
      <c r="G196" s="44"/>
      <c r="H196" s="44"/>
      <c r="I196" s="223"/>
      <c r="J196" s="44"/>
      <c r="K196" s="44"/>
      <c r="L196" s="48"/>
      <c r="M196" s="224"/>
      <c r="N196" s="225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145</v>
      </c>
      <c r="AU196" s="20" t="s">
        <v>88</v>
      </c>
    </row>
    <row r="197" s="13" customFormat="1">
      <c r="A197" s="13"/>
      <c r="B197" s="226"/>
      <c r="C197" s="227"/>
      <c r="D197" s="228" t="s">
        <v>147</v>
      </c>
      <c r="E197" s="229" t="s">
        <v>32</v>
      </c>
      <c r="F197" s="230" t="s">
        <v>249</v>
      </c>
      <c r="G197" s="227"/>
      <c r="H197" s="229" t="s">
        <v>32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147</v>
      </c>
      <c r="AU197" s="236" t="s">
        <v>88</v>
      </c>
      <c r="AV197" s="13" t="s">
        <v>86</v>
      </c>
      <c r="AW197" s="13" t="s">
        <v>39</v>
      </c>
      <c r="AX197" s="13" t="s">
        <v>78</v>
      </c>
      <c r="AY197" s="236" t="s">
        <v>136</v>
      </c>
    </row>
    <row r="198" s="13" customFormat="1">
      <c r="A198" s="13"/>
      <c r="B198" s="226"/>
      <c r="C198" s="227"/>
      <c r="D198" s="228" t="s">
        <v>147</v>
      </c>
      <c r="E198" s="229" t="s">
        <v>32</v>
      </c>
      <c r="F198" s="230" t="s">
        <v>1221</v>
      </c>
      <c r="G198" s="227"/>
      <c r="H198" s="229" t="s">
        <v>32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147</v>
      </c>
      <c r="AU198" s="236" t="s">
        <v>88</v>
      </c>
      <c r="AV198" s="13" t="s">
        <v>86</v>
      </c>
      <c r="AW198" s="13" t="s">
        <v>39</v>
      </c>
      <c r="AX198" s="13" t="s">
        <v>78</v>
      </c>
      <c r="AY198" s="236" t="s">
        <v>136</v>
      </c>
    </row>
    <row r="199" s="14" customFormat="1">
      <c r="A199" s="14"/>
      <c r="B199" s="237"/>
      <c r="C199" s="238"/>
      <c r="D199" s="228" t="s">
        <v>147</v>
      </c>
      <c r="E199" s="239" t="s">
        <v>32</v>
      </c>
      <c r="F199" s="240" t="s">
        <v>1222</v>
      </c>
      <c r="G199" s="238"/>
      <c r="H199" s="241">
        <v>22.100000000000001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147</v>
      </c>
      <c r="AU199" s="247" t="s">
        <v>88</v>
      </c>
      <c r="AV199" s="14" t="s">
        <v>88</v>
      </c>
      <c r="AW199" s="14" t="s">
        <v>39</v>
      </c>
      <c r="AX199" s="14" t="s">
        <v>86</v>
      </c>
      <c r="AY199" s="247" t="s">
        <v>136</v>
      </c>
    </row>
    <row r="200" s="2" customFormat="1" ht="33" customHeight="1">
      <c r="A200" s="42"/>
      <c r="B200" s="43"/>
      <c r="C200" s="208" t="s">
        <v>340</v>
      </c>
      <c r="D200" s="208" t="s">
        <v>138</v>
      </c>
      <c r="E200" s="209" t="s">
        <v>341</v>
      </c>
      <c r="F200" s="210" t="s">
        <v>342</v>
      </c>
      <c r="G200" s="211" t="s">
        <v>141</v>
      </c>
      <c r="H200" s="212">
        <v>44.200000000000003</v>
      </c>
      <c r="I200" s="213"/>
      <c r="J200" s="214">
        <f>ROUND(I200*H200,2)</f>
        <v>0</v>
      </c>
      <c r="K200" s="210" t="s">
        <v>142</v>
      </c>
      <c r="L200" s="48"/>
      <c r="M200" s="215" t="s">
        <v>32</v>
      </c>
      <c r="N200" s="216" t="s">
        <v>49</v>
      </c>
      <c r="O200" s="88"/>
      <c r="P200" s="217">
        <f>O200*H200</f>
        <v>0</v>
      </c>
      <c r="Q200" s="217">
        <v>0.0060000000000000001</v>
      </c>
      <c r="R200" s="217">
        <f>Q200*H200</f>
        <v>0.26520000000000005</v>
      </c>
      <c r="S200" s="217">
        <v>0</v>
      </c>
      <c r="T200" s="218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19" t="s">
        <v>143</v>
      </c>
      <c r="AT200" s="219" t="s">
        <v>138</v>
      </c>
      <c r="AU200" s="219" t="s">
        <v>88</v>
      </c>
      <c r="AY200" s="20" t="s">
        <v>136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86</v>
      </c>
      <c r="BK200" s="220">
        <f>ROUND(I200*H200,2)</f>
        <v>0</v>
      </c>
      <c r="BL200" s="20" t="s">
        <v>143</v>
      </c>
      <c r="BM200" s="219" t="s">
        <v>1224</v>
      </c>
    </row>
    <row r="201" s="2" customFormat="1">
      <c r="A201" s="42"/>
      <c r="B201" s="43"/>
      <c r="C201" s="44"/>
      <c r="D201" s="221" t="s">
        <v>145</v>
      </c>
      <c r="E201" s="44"/>
      <c r="F201" s="222" t="s">
        <v>344</v>
      </c>
      <c r="G201" s="44"/>
      <c r="H201" s="44"/>
      <c r="I201" s="223"/>
      <c r="J201" s="44"/>
      <c r="K201" s="44"/>
      <c r="L201" s="48"/>
      <c r="M201" s="224"/>
      <c r="N201" s="225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145</v>
      </c>
      <c r="AU201" s="20" t="s">
        <v>88</v>
      </c>
    </row>
    <row r="202" s="14" customFormat="1">
      <c r="A202" s="14"/>
      <c r="B202" s="237"/>
      <c r="C202" s="238"/>
      <c r="D202" s="228" t="s">
        <v>147</v>
      </c>
      <c r="E202" s="239" t="s">
        <v>32</v>
      </c>
      <c r="F202" s="240" t="s">
        <v>1225</v>
      </c>
      <c r="G202" s="238"/>
      <c r="H202" s="241">
        <v>44.200000000000003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147</v>
      </c>
      <c r="AU202" s="247" t="s">
        <v>88</v>
      </c>
      <c r="AV202" s="14" t="s">
        <v>88</v>
      </c>
      <c r="AW202" s="14" t="s">
        <v>39</v>
      </c>
      <c r="AX202" s="14" t="s">
        <v>86</v>
      </c>
      <c r="AY202" s="247" t="s">
        <v>136</v>
      </c>
    </row>
    <row r="203" s="2" customFormat="1" ht="21.75" customHeight="1">
      <c r="A203" s="42"/>
      <c r="B203" s="43"/>
      <c r="C203" s="208" t="s">
        <v>346</v>
      </c>
      <c r="D203" s="208" t="s">
        <v>138</v>
      </c>
      <c r="E203" s="209" t="s">
        <v>347</v>
      </c>
      <c r="F203" s="210" t="s">
        <v>348</v>
      </c>
      <c r="G203" s="211" t="s">
        <v>141</v>
      </c>
      <c r="H203" s="212">
        <v>22.100000000000001</v>
      </c>
      <c r="I203" s="213"/>
      <c r="J203" s="214">
        <f>ROUND(I203*H203,2)</f>
        <v>0</v>
      </c>
      <c r="K203" s="210" t="s">
        <v>142</v>
      </c>
      <c r="L203" s="48"/>
      <c r="M203" s="215" t="s">
        <v>32</v>
      </c>
      <c r="N203" s="216" t="s">
        <v>49</v>
      </c>
      <c r="O203" s="88"/>
      <c r="P203" s="217">
        <f>O203*H203</f>
        <v>0</v>
      </c>
      <c r="Q203" s="217">
        <v>0.016199999999999999</v>
      </c>
      <c r="R203" s="217">
        <f>Q203*H203</f>
        <v>0.35802</v>
      </c>
      <c r="S203" s="217">
        <v>0</v>
      </c>
      <c r="T203" s="218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19" t="s">
        <v>143</v>
      </c>
      <c r="AT203" s="219" t="s">
        <v>138</v>
      </c>
      <c r="AU203" s="219" t="s">
        <v>88</v>
      </c>
      <c r="AY203" s="20" t="s">
        <v>136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86</v>
      </c>
      <c r="BK203" s="220">
        <f>ROUND(I203*H203,2)</f>
        <v>0</v>
      </c>
      <c r="BL203" s="20" t="s">
        <v>143</v>
      </c>
      <c r="BM203" s="219" t="s">
        <v>1226</v>
      </c>
    </row>
    <row r="204" s="2" customFormat="1">
      <c r="A204" s="42"/>
      <c r="B204" s="43"/>
      <c r="C204" s="44"/>
      <c r="D204" s="221" t="s">
        <v>145</v>
      </c>
      <c r="E204" s="44"/>
      <c r="F204" s="222" t="s">
        <v>350</v>
      </c>
      <c r="G204" s="44"/>
      <c r="H204" s="44"/>
      <c r="I204" s="223"/>
      <c r="J204" s="44"/>
      <c r="K204" s="44"/>
      <c r="L204" s="48"/>
      <c r="M204" s="224"/>
      <c r="N204" s="225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T204" s="20" t="s">
        <v>145</v>
      </c>
      <c r="AU204" s="20" t="s">
        <v>88</v>
      </c>
    </row>
    <row r="205" s="13" customFormat="1">
      <c r="A205" s="13"/>
      <c r="B205" s="226"/>
      <c r="C205" s="227"/>
      <c r="D205" s="228" t="s">
        <v>147</v>
      </c>
      <c r="E205" s="229" t="s">
        <v>32</v>
      </c>
      <c r="F205" s="230" t="s">
        <v>249</v>
      </c>
      <c r="G205" s="227"/>
      <c r="H205" s="229" t="s">
        <v>32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147</v>
      </c>
      <c r="AU205" s="236" t="s">
        <v>88</v>
      </c>
      <c r="AV205" s="13" t="s">
        <v>86</v>
      </c>
      <c r="AW205" s="13" t="s">
        <v>39</v>
      </c>
      <c r="AX205" s="13" t="s">
        <v>78</v>
      </c>
      <c r="AY205" s="236" t="s">
        <v>136</v>
      </c>
    </row>
    <row r="206" s="13" customFormat="1">
      <c r="A206" s="13"/>
      <c r="B206" s="226"/>
      <c r="C206" s="227"/>
      <c r="D206" s="228" t="s">
        <v>147</v>
      </c>
      <c r="E206" s="229" t="s">
        <v>32</v>
      </c>
      <c r="F206" s="230" t="s">
        <v>1221</v>
      </c>
      <c r="G206" s="227"/>
      <c r="H206" s="229" t="s">
        <v>32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147</v>
      </c>
      <c r="AU206" s="236" t="s">
        <v>88</v>
      </c>
      <c r="AV206" s="13" t="s">
        <v>86</v>
      </c>
      <c r="AW206" s="13" t="s">
        <v>39</v>
      </c>
      <c r="AX206" s="13" t="s">
        <v>78</v>
      </c>
      <c r="AY206" s="236" t="s">
        <v>136</v>
      </c>
    </row>
    <row r="207" s="14" customFormat="1">
      <c r="A207" s="14"/>
      <c r="B207" s="237"/>
      <c r="C207" s="238"/>
      <c r="D207" s="228" t="s">
        <v>147</v>
      </c>
      <c r="E207" s="239" t="s">
        <v>32</v>
      </c>
      <c r="F207" s="240" t="s">
        <v>1222</v>
      </c>
      <c r="G207" s="238"/>
      <c r="H207" s="241">
        <v>22.100000000000001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147</v>
      </c>
      <c r="AU207" s="247" t="s">
        <v>88</v>
      </c>
      <c r="AV207" s="14" t="s">
        <v>88</v>
      </c>
      <c r="AW207" s="14" t="s">
        <v>39</v>
      </c>
      <c r="AX207" s="14" t="s">
        <v>86</v>
      </c>
      <c r="AY207" s="247" t="s">
        <v>136</v>
      </c>
    </row>
    <row r="208" s="2" customFormat="1" ht="24.15" customHeight="1">
      <c r="A208" s="42"/>
      <c r="B208" s="43"/>
      <c r="C208" s="208" t="s">
        <v>351</v>
      </c>
      <c r="D208" s="208" t="s">
        <v>138</v>
      </c>
      <c r="E208" s="209" t="s">
        <v>352</v>
      </c>
      <c r="F208" s="210" t="s">
        <v>353</v>
      </c>
      <c r="G208" s="211" t="s">
        <v>141</v>
      </c>
      <c r="H208" s="212">
        <v>66.299999999999997</v>
      </c>
      <c r="I208" s="213"/>
      <c r="J208" s="214">
        <f>ROUND(I208*H208,2)</f>
        <v>0</v>
      </c>
      <c r="K208" s="210" t="s">
        <v>142</v>
      </c>
      <c r="L208" s="48"/>
      <c r="M208" s="215" t="s">
        <v>32</v>
      </c>
      <c r="N208" s="216" t="s">
        <v>49</v>
      </c>
      <c r="O208" s="88"/>
      <c r="P208" s="217">
        <f>O208*H208</f>
        <v>0</v>
      </c>
      <c r="Q208" s="217">
        <v>0.0054000000000000003</v>
      </c>
      <c r="R208" s="217">
        <f>Q208*H208</f>
        <v>0.35802</v>
      </c>
      <c r="S208" s="217">
        <v>0</v>
      </c>
      <c r="T208" s="218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19" t="s">
        <v>143</v>
      </c>
      <c r="AT208" s="219" t="s">
        <v>138</v>
      </c>
      <c r="AU208" s="219" t="s">
        <v>88</v>
      </c>
      <c r="AY208" s="20" t="s">
        <v>136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0" t="s">
        <v>86</v>
      </c>
      <c r="BK208" s="220">
        <f>ROUND(I208*H208,2)</f>
        <v>0</v>
      </c>
      <c r="BL208" s="20" t="s">
        <v>143</v>
      </c>
      <c r="BM208" s="219" t="s">
        <v>1227</v>
      </c>
    </row>
    <row r="209" s="2" customFormat="1">
      <c r="A209" s="42"/>
      <c r="B209" s="43"/>
      <c r="C209" s="44"/>
      <c r="D209" s="221" t="s">
        <v>145</v>
      </c>
      <c r="E209" s="44"/>
      <c r="F209" s="222" t="s">
        <v>355</v>
      </c>
      <c r="G209" s="44"/>
      <c r="H209" s="44"/>
      <c r="I209" s="223"/>
      <c r="J209" s="44"/>
      <c r="K209" s="44"/>
      <c r="L209" s="48"/>
      <c r="M209" s="224"/>
      <c r="N209" s="225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145</v>
      </c>
      <c r="AU209" s="20" t="s">
        <v>88</v>
      </c>
    </row>
    <row r="210" s="14" customFormat="1">
      <c r="A210" s="14"/>
      <c r="B210" s="237"/>
      <c r="C210" s="238"/>
      <c r="D210" s="228" t="s">
        <v>147</v>
      </c>
      <c r="E210" s="239" t="s">
        <v>32</v>
      </c>
      <c r="F210" s="240" t="s">
        <v>1228</v>
      </c>
      <c r="G210" s="238"/>
      <c r="H210" s="241">
        <v>66.299999999999997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147</v>
      </c>
      <c r="AU210" s="247" t="s">
        <v>88</v>
      </c>
      <c r="AV210" s="14" t="s">
        <v>88</v>
      </c>
      <c r="AW210" s="14" t="s">
        <v>39</v>
      </c>
      <c r="AX210" s="14" t="s">
        <v>86</v>
      </c>
      <c r="AY210" s="247" t="s">
        <v>136</v>
      </c>
    </row>
    <row r="211" s="2" customFormat="1" ht="21.75" customHeight="1">
      <c r="A211" s="42"/>
      <c r="B211" s="43"/>
      <c r="C211" s="208" t="s">
        <v>357</v>
      </c>
      <c r="D211" s="208" t="s">
        <v>138</v>
      </c>
      <c r="E211" s="209" t="s">
        <v>364</v>
      </c>
      <c r="F211" s="210" t="s">
        <v>365</v>
      </c>
      <c r="G211" s="211" t="s">
        <v>141</v>
      </c>
      <c r="H211" s="212">
        <v>7.2000000000000002</v>
      </c>
      <c r="I211" s="213"/>
      <c r="J211" s="214">
        <f>ROUND(I211*H211,2)</f>
        <v>0</v>
      </c>
      <c r="K211" s="210" t="s">
        <v>142</v>
      </c>
      <c r="L211" s="48"/>
      <c r="M211" s="215" t="s">
        <v>32</v>
      </c>
      <c r="N211" s="216" t="s">
        <v>49</v>
      </c>
      <c r="O211" s="88"/>
      <c r="P211" s="217">
        <f>O211*H211</f>
        <v>0</v>
      </c>
      <c r="Q211" s="217">
        <v>9.0000000000000006E-05</v>
      </c>
      <c r="R211" s="217">
        <f>Q211*H211</f>
        <v>0.00064800000000000003</v>
      </c>
      <c r="S211" s="217">
        <v>6.0000000000000002E-05</v>
      </c>
      <c r="T211" s="218">
        <f>S211*H211</f>
        <v>0.00043200000000000004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19" t="s">
        <v>143</v>
      </c>
      <c r="AT211" s="219" t="s">
        <v>138</v>
      </c>
      <c r="AU211" s="219" t="s">
        <v>88</v>
      </c>
      <c r="AY211" s="20" t="s">
        <v>136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20" t="s">
        <v>86</v>
      </c>
      <c r="BK211" s="220">
        <f>ROUND(I211*H211,2)</f>
        <v>0</v>
      </c>
      <c r="BL211" s="20" t="s">
        <v>143</v>
      </c>
      <c r="BM211" s="219" t="s">
        <v>1229</v>
      </c>
    </row>
    <row r="212" s="2" customFormat="1">
      <c r="A212" s="42"/>
      <c r="B212" s="43"/>
      <c r="C212" s="44"/>
      <c r="D212" s="221" t="s">
        <v>145</v>
      </c>
      <c r="E212" s="44"/>
      <c r="F212" s="222" t="s">
        <v>367</v>
      </c>
      <c r="G212" s="44"/>
      <c r="H212" s="44"/>
      <c r="I212" s="223"/>
      <c r="J212" s="44"/>
      <c r="K212" s="44"/>
      <c r="L212" s="48"/>
      <c r="M212" s="224"/>
      <c r="N212" s="225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145</v>
      </c>
      <c r="AU212" s="20" t="s">
        <v>88</v>
      </c>
    </row>
    <row r="213" s="13" customFormat="1">
      <c r="A213" s="13"/>
      <c r="B213" s="226"/>
      <c r="C213" s="227"/>
      <c r="D213" s="228" t="s">
        <v>147</v>
      </c>
      <c r="E213" s="229" t="s">
        <v>32</v>
      </c>
      <c r="F213" s="230" t="s">
        <v>1230</v>
      </c>
      <c r="G213" s="227"/>
      <c r="H213" s="229" t="s">
        <v>32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147</v>
      </c>
      <c r="AU213" s="236" t="s">
        <v>88</v>
      </c>
      <c r="AV213" s="13" t="s">
        <v>86</v>
      </c>
      <c r="AW213" s="13" t="s">
        <v>39</v>
      </c>
      <c r="AX213" s="13" t="s">
        <v>78</v>
      </c>
      <c r="AY213" s="236" t="s">
        <v>136</v>
      </c>
    </row>
    <row r="214" s="14" customFormat="1">
      <c r="A214" s="14"/>
      <c r="B214" s="237"/>
      <c r="C214" s="238"/>
      <c r="D214" s="228" t="s">
        <v>147</v>
      </c>
      <c r="E214" s="239" t="s">
        <v>32</v>
      </c>
      <c r="F214" s="240" t="s">
        <v>1231</v>
      </c>
      <c r="G214" s="238"/>
      <c r="H214" s="241">
        <v>7.2000000000000002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147</v>
      </c>
      <c r="AU214" s="247" t="s">
        <v>88</v>
      </c>
      <c r="AV214" s="14" t="s">
        <v>88</v>
      </c>
      <c r="AW214" s="14" t="s">
        <v>39</v>
      </c>
      <c r="AX214" s="14" t="s">
        <v>86</v>
      </c>
      <c r="AY214" s="247" t="s">
        <v>136</v>
      </c>
    </row>
    <row r="215" s="2" customFormat="1" ht="16.5" customHeight="1">
      <c r="A215" s="42"/>
      <c r="B215" s="43"/>
      <c r="C215" s="208" t="s">
        <v>363</v>
      </c>
      <c r="D215" s="208" t="s">
        <v>138</v>
      </c>
      <c r="E215" s="209" t="s">
        <v>378</v>
      </c>
      <c r="F215" s="210" t="s">
        <v>379</v>
      </c>
      <c r="G215" s="211" t="s">
        <v>141</v>
      </c>
      <c r="H215" s="212">
        <v>14.67</v>
      </c>
      <c r="I215" s="213"/>
      <c r="J215" s="214">
        <f>ROUND(I215*H215,2)</f>
        <v>0</v>
      </c>
      <c r="K215" s="210" t="s">
        <v>32</v>
      </c>
      <c r="L215" s="48"/>
      <c r="M215" s="215" t="s">
        <v>32</v>
      </c>
      <c r="N215" s="216" t="s">
        <v>49</v>
      </c>
      <c r="O215" s="88"/>
      <c r="P215" s="217">
        <f>O215*H215</f>
        <v>0</v>
      </c>
      <c r="Q215" s="217">
        <v>0.044999999999999998</v>
      </c>
      <c r="R215" s="217">
        <f>Q215*H215</f>
        <v>0.66015000000000001</v>
      </c>
      <c r="S215" s="217">
        <v>0</v>
      </c>
      <c r="T215" s="218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19" t="s">
        <v>143</v>
      </c>
      <c r="AT215" s="219" t="s">
        <v>138</v>
      </c>
      <c r="AU215" s="219" t="s">
        <v>88</v>
      </c>
      <c r="AY215" s="20" t="s">
        <v>136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86</v>
      </c>
      <c r="BK215" s="220">
        <f>ROUND(I215*H215,2)</f>
        <v>0</v>
      </c>
      <c r="BL215" s="20" t="s">
        <v>143</v>
      </c>
      <c r="BM215" s="219" t="s">
        <v>1232</v>
      </c>
    </row>
    <row r="216" s="13" customFormat="1">
      <c r="A216" s="13"/>
      <c r="B216" s="226"/>
      <c r="C216" s="227"/>
      <c r="D216" s="228" t="s">
        <v>147</v>
      </c>
      <c r="E216" s="229" t="s">
        <v>32</v>
      </c>
      <c r="F216" s="230" t="s">
        <v>249</v>
      </c>
      <c r="G216" s="227"/>
      <c r="H216" s="229" t="s">
        <v>32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147</v>
      </c>
      <c r="AU216" s="236" t="s">
        <v>88</v>
      </c>
      <c r="AV216" s="13" t="s">
        <v>86</v>
      </c>
      <c r="AW216" s="13" t="s">
        <v>39</v>
      </c>
      <c r="AX216" s="13" t="s">
        <v>78</v>
      </c>
      <c r="AY216" s="236" t="s">
        <v>136</v>
      </c>
    </row>
    <row r="217" s="13" customFormat="1">
      <c r="A217" s="13"/>
      <c r="B217" s="226"/>
      <c r="C217" s="227"/>
      <c r="D217" s="228" t="s">
        <v>147</v>
      </c>
      <c r="E217" s="229" t="s">
        <v>32</v>
      </c>
      <c r="F217" s="230" t="s">
        <v>381</v>
      </c>
      <c r="G217" s="227"/>
      <c r="H217" s="229" t="s">
        <v>32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147</v>
      </c>
      <c r="AU217" s="236" t="s">
        <v>88</v>
      </c>
      <c r="AV217" s="13" t="s">
        <v>86</v>
      </c>
      <c r="AW217" s="13" t="s">
        <v>39</v>
      </c>
      <c r="AX217" s="13" t="s">
        <v>78</v>
      </c>
      <c r="AY217" s="236" t="s">
        <v>136</v>
      </c>
    </row>
    <row r="218" s="14" customFormat="1">
      <c r="A218" s="14"/>
      <c r="B218" s="237"/>
      <c r="C218" s="238"/>
      <c r="D218" s="228" t="s">
        <v>147</v>
      </c>
      <c r="E218" s="239" t="s">
        <v>32</v>
      </c>
      <c r="F218" s="240" t="s">
        <v>1233</v>
      </c>
      <c r="G218" s="238"/>
      <c r="H218" s="241">
        <v>14.67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147</v>
      </c>
      <c r="AU218" s="247" t="s">
        <v>88</v>
      </c>
      <c r="AV218" s="14" t="s">
        <v>88</v>
      </c>
      <c r="AW218" s="14" t="s">
        <v>39</v>
      </c>
      <c r="AX218" s="14" t="s">
        <v>86</v>
      </c>
      <c r="AY218" s="247" t="s">
        <v>136</v>
      </c>
    </row>
    <row r="219" s="2" customFormat="1" ht="16.5" customHeight="1">
      <c r="A219" s="42"/>
      <c r="B219" s="43"/>
      <c r="C219" s="208" t="s">
        <v>377</v>
      </c>
      <c r="D219" s="208" t="s">
        <v>138</v>
      </c>
      <c r="E219" s="209" t="s">
        <v>388</v>
      </c>
      <c r="F219" s="210" t="s">
        <v>389</v>
      </c>
      <c r="G219" s="211" t="s">
        <v>141</v>
      </c>
      <c r="H219" s="212">
        <v>14.67</v>
      </c>
      <c r="I219" s="213"/>
      <c r="J219" s="214">
        <f>ROUND(I219*H219,2)</f>
        <v>0</v>
      </c>
      <c r="K219" s="210" t="s">
        <v>32</v>
      </c>
      <c r="L219" s="48"/>
      <c r="M219" s="215" t="s">
        <v>32</v>
      </c>
      <c r="N219" s="216" t="s">
        <v>49</v>
      </c>
      <c r="O219" s="88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19" t="s">
        <v>143</v>
      </c>
      <c r="AT219" s="219" t="s">
        <v>138</v>
      </c>
      <c r="AU219" s="219" t="s">
        <v>88</v>
      </c>
      <c r="AY219" s="20" t="s">
        <v>136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0" t="s">
        <v>86</v>
      </c>
      <c r="BK219" s="220">
        <f>ROUND(I219*H219,2)</f>
        <v>0</v>
      </c>
      <c r="BL219" s="20" t="s">
        <v>143</v>
      </c>
      <c r="BM219" s="219" t="s">
        <v>1234</v>
      </c>
    </row>
    <row r="220" s="13" customFormat="1">
      <c r="A220" s="13"/>
      <c r="B220" s="226"/>
      <c r="C220" s="227"/>
      <c r="D220" s="228" t="s">
        <v>147</v>
      </c>
      <c r="E220" s="229" t="s">
        <v>32</v>
      </c>
      <c r="F220" s="230" t="s">
        <v>249</v>
      </c>
      <c r="G220" s="227"/>
      <c r="H220" s="229" t="s">
        <v>32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147</v>
      </c>
      <c r="AU220" s="236" t="s">
        <v>88</v>
      </c>
      <c r="AV220" s="13" t="s">
        <v>86</v>
      </c>
      <c r="AW220" s="13" t="s">
        <v>39</v>
      </c>
      <c r="AX220" s="13" t="s">
        <v>78</v>
      </c>
      <c r="AY220" s="236" t="s">
        <v>136</v>
      </c>
    </row>
    <row r="221" s="13" customFormat="1">
      <c r="A221" s="13"/>
      <c r="B221" s="226"/>
      <c r="C221" s="227"/>
      <c r="D221" s="228" t="s">
        <v>147</v>
      </c>
      <c r="E221" s="229" t="s">
        <v>32</v>
      </c>
      <c r="F221" s="230" t="s">
        <v>391</v>
      </c>
      <c r="G221" s="227"/>
      <c r="H221" s="229" t="s">
        <v>32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147</v>
      </c>
      <c r="AU221" s="236" t="s">
        <v>88</v>
      </c>
      <c r="AV221" s="13" t="s">
        <v>86</v>
      </c>
      <c r="AW221" s="13" t="s">
        <v>39</v>
      </c>
      <c r="AX221" s="13" t="s">
        <v>78</v>
      </c>
      <c r="AY221" s="236" t="s">
        <v>136</v>
      </c>
    </row>
    <row r="222" s="14" customFormat="1">
      <c r="A222" s="14"/>
      <c r="B222" s="237"/>
      <c r="C222" s="238"/>
      <c r="D222" s="228" t="s">
        <v>147</v>
      </c>
      <c r="E222" s="239" t="s">
        <v>32</v>
      </c>
      <c r="F222" s="240" t="s">
        <v>1235</v>
      </c>
      <c r="G222" s="238"/>
      <c r="H222" s="241">
        <v>14.67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147</v>
      </c>
      <c r="AU222" s="247" t="s">
        <v>88</v>
      </c>
      <c r="AV222" s="14" t="s">
        <v>88</v>
      </c>
      <c r="AW222" s="14" t="s">
        <v>39</v>
      </c>
      <c r="AX222" s="14" t="s">
        <v>86</v>
      </c>
      <c r="AY222" s="247" t="s">
        <v>136</v>
      </c>
    </row>
    <row r="223" s="2" customFormat="1" ht="21.75" customHeight="1">
      <c r="A223" s="42"/>
      <c r="B223" s="43"/>
      <c r="C223" s="208" t="s">
        <v>387</v>
      </c>
      <c r="D223" s="208" t="s">
        <v>138</v>
      </c>
      <c r="E223" s="209" t="s">
        <v>412</v>
      </c>
      <c r="F223" s="210" t="s">
        <v>413</v>
      </c>
      <c r="G223" s="211" t="s">
        <v>162</v>
      </c>
      <c r="H223" s="212">
        <v>4.1399999999999997</v>
      </c>
      <c r="I223" s="213"/>
      <c r="J223" s="214">
        <f>ROUND(I223*H223,2)</f>
        <v>0</v>
      </c>
      <c r="K223" s="210" t="s">
        <v>142</v>
      </c>
      <c r="L223" s="48"/>
      <c r="M223" s="215" t="s">
        <v>32</v>
      </c>
      <c r="N223" s="216" t="s">
        <v>49</v>
      </c>
      <c r="O223" s="88"/>
      <c r="P223" s="217">
        <f>O223*H223</f>
        <v>0</v>
      </c>
      <c r="Q223" s="217">
        <v>2.1600000000000001</v>
      </c>
      <c r="R223" s="217">
        <f>Q223*H223</f>
        <v>8.9423999999999992</v>
      </c>
      <c r="S223" s="217">
        <v>0</v>
      </c>
      <c r="T223" s="218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19" t="s">
        <v>143</v>
      </c>
      <c r="AT223" s="219" t="s">
        <v>138</v>
      </c>
      <c r="AU223" s="219" t="s">
        <v>88</v>
      </c>
      <c r="AY223" s="20" t="s">
        <v>136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86</v>
      </c>
      <c r="BK223" s="220">
        <f>ROUND(I223*H223,2)</f>
        <v>0</v>
      </c>
      <c r="BL223" s="20" t="s">
        <v>143</v>
      </c>
      <c r="BM223" s="219" t="s">
        <v>1236</v>
      </c>
    </row>
    <row r="224" s="2" customFormat="1">
      <c r="A224" s="42"/>
      <c r="B224" s="43"/>
      <c r="C224" s="44"/>
      <c r="D224" s="221" t="s">
        <v>145</v>
      </c>
      <c r="E224" s="44"/>
      <c r="F224" s="222" t="s">
        <v>415</v>
      </c>
      <c r="G224" s="44"/>
      <c r="H224" s="44"/>
      <c r="I224" s="223"/>
      <c r="J224" s="44"/>
      <c r="K224" s="44"/>
      <c r="L224" s="48"/>
      <c r="M224" s="224"/>
      <c r="N224" s="225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145</v>
      </c>
      <c r="AU224" s="20" t="s">
        <v>88</v>
      </c>
    </row>
    <row r="225" s="13" customFormat="1">
      <c r="A225" s="13"/>
      <c r="B225" s="226"/>
      <c r="C225" s="227"/>
      <c r="D225" s="228" t="s">
        <v>147</v>
      </c>
      <c r="E225" s="229" t="s">
        <v>32</v>
      </c>
      <c r="F225" s="230" t="s">
        <v>1237</v>
      </c>
      <c r="G225" s="227"/>
      <c r="H225" s="229" t="s">
        <v>32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147</v>
      </c>
      <c r="AU225" s="236" t="s">
        <v>88</v>
      </c>
      <c r="AV225" s="13" t="s">
        <v>86</v>
      </c>
      <c r="AW225" s="13" t="s">
        <v>39</v>
      </c>
      <c r="AX225" s="13" t="s">
        <v>78</v>
      </c>
      <c r="AY225" s="236" t="s">
        <v>136</v>
      </c>
    </row>
    <row r="226" s="14" customFormat="1">
      <c r="A226" s="14"/>
      <c r="B226" s="237"/>
      <c r="C226" s="238"/>
      <c r="D226" s="228" t="s">
        <v>147</v>
      </c>
      <c r="E226" s="239" t="s">
        <v>32</v>
      </c>
      <c r="F226" s="240" t="s">
        <v>1238</v>
      </c>
      <c r="G226" s="238"/>
      <c r="H226" s="241">
        <v>3.105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147</v>
      </c>
      <c r="AU226" s="247" t="s">
        <v>88</v>
      </c>
      <c r="AV226" s="14" t="s">
        <v>88</v>
      </c>
      <c r="AW226" s="14" t="s">
        <v>39</v>
      </c>
      <c r="AX226" s="14" t="s">
        <v>78</v>
      </c>
      <c r="AY226" s="247" t="s">
        <v>136</v>
      </c>
    </row>
    <row r="227" s="13" customFormat="1">
      <c r="A227" s="13"/>
      <c r="B227" s="226"/>
      <c r="C227" s="227"/>
      <c r="D227" s="228" t="s">
        <v>147</v>
      </c>
      <c r="E227" s="229" t="s">
        <v>32</v>
      </c>
      <c r="F227" s="230" t="s">
        <v>1239</v>
      </c>
      <c r="G227" s="227"/>
      <c r="H227" s="229" t="s">
        <v>32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147</v>
      </c>
      <c r="AU227" s="236" t="s">
        <v>88</v>
      </c>
      <c r="AV227" s="13" t="s">
        <v>86</v>
      </c>
      <c r="AW227" s="13" t="s">
        <v>39</v>
      </c>
      <c r="AX227" s="13" t="s">
        <v>78</v>
      </c>
      <c r="AY227" s="236" t="s">
        <v>136</v>
      </c>
    </row>
    <row r="228" s="14" customFormat="1">
      <c r="A228" s="14"/>
      <c r="B228" s="237"/>
      <c r="C228" s="238"/>
      <c r="D228" s="228" t="s">
        <v>147</v>
      </c>
      <c r="E228" s="239" t="s">
        <v>32</v>
      </c>
      <c r="F228" s="240" t="s">
        <v>1240</v>
      </c>
      <c r="G228" s="238"/>
      <c r="H228" s="241">
        <v>0.45000000000000001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147</v>
      </c>
      <c r="AU228" s="247" t="s">
        <v>88</v>
      </c>
      <c r="AV228" s="14" t="s">
        <v>88</v>
      </c>
      <c r="AW228" s="14" t="s">
        <v>39</v>
      </c>
      <c r="AX228" s="14" t="s">
        <v>78</v>
      </c>
      <c r="AY228" s="247" t="s">
        <v>136</v>
      </c>
    </row>
    <row r="229" s="13" customFormat="1">
      <c r="A229" s="13"/>
      <c r="B229" s="226"/>
      <c r="C229" s="227"/>
      <c r="D229" s="228" t="s">
        <v>147</v>
      </c>
      <c r="E229" s="229" t="s">
        <v>32</v>
      </c>
      <c r="F229" s="230" t="s">
        <v>1241</v>
      </c>
      <c r="G229" s="227"/>
      <c r="H229" s="229" t="s">
        <v>32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147</v>
      </c>
      <c r="AU229" s="236" t="s">
        <v>88</v>
      </c>
      <c r="AV229" s="13" t="s">
        <v>86</v>
      </c>
      <c r="AW229" s="13" t="s">
        <v>39</v>
      </c>
      <c r="AX229" s="13" t="s">
        <v>78</v>
      </c>
      <c r="AY229" s="236" t="s">
        <v>136</v>
      </c>
    </row>
    <row r="230" s="14" customFormat="1">
      <c r="A230" s="14"/>
      <c r="B230" s="237"/>
      <c r="C230" s="238"/>
      <c r="D230" s="228" t="s">
        <v>147</v>
      </c>
      <c r="E230" s="239" t="s">
        <v>32</v>
      </c>
      <c r="F230" s="240" t="s">
        <v>1242</v>
      </c>
      <c r="G230" s="238"/>
      <c r="H230" s="241">
        <v>0.58499999999999996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147</v>
      </c>
      <c r="AU230" s="247" t="s">
        <v>88</v>
      </c>
      <c r="AV230" s="14" t="s">
        <v>88</v>
      </c>
      <c r="AW230" s="14" t="s">
        <v>39</v>
      </c>
      <c r="AX230" s="14" t="s">
        <v>78</v>
      </c>
      <c r="AY230" s="247" t="s">
        <v>136</v>
      </c>
    </row>
    <row r="231" s="15" customFormat="1">
      <c r="A231" s="15"/>
      <c r="B231" s="248"/>
      <c r="C231" s="249"/>
      <c r="D231" s="228" t="s">
        <v>147</v>
      </c>
      <c r="E231" s="250" t="s">
        <v>32</v>
      </c>
      <c r="F231" s="251" t="s">
        <v>152</v>
      </c>
      <c r="G231" s="249"/>
      <c r="H231" s="252">
        <v>4.1400000000000006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8" t="s">
        <v>147</v>
      </c>
      <c r="AU231" s="258" t="s">
        <v>88</v>
      </c>
      <c r="AV231" s="15" t="s">
        <v>143</v>
      </c>
      <c r="AW231" s="15" t="s">
        <v>39</v>
      </c>
      <c r="AX231" s="15" t="s">
        <v>86</v>
      </c>
      <c r="AY231" s="258" t="s">
        <v>136</v>
      </c>
    </row>
    <row r="232" s="12" customFormat="1" ht="22.8" customHeight="1">
      <c r="A232" s="12"/>
      <c r="B232" s="192"/>
      <c r="C232" s="193"/>
      <c r="D232" s="194" t="s">
        <v>77</v>
      </c>
      <c r="E232" s="206" t="s">
        <v>213</v>
      </c>
      <c r="F232" s="206" t="s">
        <v>422</v>
      </c>
      <c r="G232" s="193"/>
      <c r="H232" s="193"/>
      <c r="I232" s="196"/>
      <c r="J232" s="207">
        <f>BK232</f>
        <v>0</v>
      </c>
      <c r="K232" s="193"/>
      <c r="L232" s="198"/>
      <c r="M232" s="199"/>
      <c r="N232" s="200"/>
      <c r="O232" s="200"/>
      <c r="P232" s="201">
        <f>SUM(P233:P281)</f>
        <v>0</v>
      </c>
      <c r="Q232" s="200"/>
      <c r="R232" s="201">
        <f>SUM(R233:R281)</f>
        <v>0.032861399999999999</v>
      </c>
      <c r="S232" s="200"/>
      <c r="T232" s="202">
        <f>SUM(T233:T281)</f>
        <v>1.486626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3" t="s">
        <v>86</v>
      </c>
      <c r="AT232" s="204" t="s">
        <v>77</v>
      </c>
      <c r="AU232" s="204" t="s">
        <v>86</v>
      </c>
      <c r="AY232" s="203" t="s">
        <v>136</v>
      </c>
      <c r="BK232" s="205">
        <f>SUM(BK233:BK281)</f>
        <v>0</v>
      </c>
    </row>
    <row r="233" s="2" customFormat="1" ht="16.5" customHeight="1">
      <c r="A233" s="42"/>
      <c r="B233" s="43"/>
      <c r="C233" s="208" t="s">
        <v>393</v>
      </c>
      <c r="D233" s="208" t="s">
        <v>138</v>
      </c>
      <c r="E233" s="209" t="s">
        <v>424</v>
      </c>
      <c r="F233" s="210" t="s">
        <v>425</v>
      </c>
      <c r="G233" s="211" t="s">
        <v>141</v>
      </c>
      <c r="H233" s="212">
        <v>31.920000000000002</v>
      </c>
      <c r="I233" s="213"/>
      <c r="J233" s="214">
        <f>ROUND(I233*H233,2)</f>
        <v>0</v>
      </c>
      <c r="K233" s="210" t="s">
        <v>142</v>
      </c>
      <c r="L233" s="48"/>
      <c r="M233" s="215" t="s">
        <v>32</v>
      </c>
      <c r="N233" s="216" t="s">
        <v>49</v>
      </c>
      <c r="O233" s="88"/>
      <c r="P233" s="217">
        <f>O233*H233</f>
        <v>0</v>
      </c>
      <c r="Q233" s="217">
        <v>0.00068999999999999997</v>
      </c>
      <c r="R233" s="217">
        <f>Q233*H233</f>
        <v>0.022024800000000001</v>
      </c>
      <c r="S233" s="217">
        <v>0</v>
      </c>
      <c r="T233" s="218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19" t="s">
        <v>143</v>
      </c>
      <c r="AT233" s="219" t="s">
        <v>138</v>
      </c>
      <c r="AU233" s="219" t="s">
        <v>88</v>
      </c>
      <c r="AY233" s="20" t="s">
        <v>136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0" t="s">
        <v>86</v>
      </c>
      <c r="BK233" s="220">
        <f>ROUND(I233*H233,2)</f>
        <v>0</v>
      </c>
      <c r="BL233" s="20" t="s">
        <v>143</v>
      </c>
      <c r="BM233" s="219" t="s">
        <v>1243</v>
      </c>
    </row>
    <row r="234" s="2" customFormat="1">
      <c r="A234" s="42"/>
      <c r="B234" s="43"/>
      <c r="C234" s="44"/>
      <c r="D234" s="221" t="s">
        <v>145</v>
      </c>
      <c r="E234" s="44"/>
      <c r="F234" s="222" t="s">
        <v>427</v>
      </c>
      <c r="G234" s="44"/>
      <c r="H234" s="44"/>
      <c r="I234" s="223"/>
      <c r="J234" s="44"/>
      <c r="K234" s="44"/>
      <c r="L234" s="48"/>
      <c r="M234" s="224"/>
      <c r="N234" s="225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145</v>
      </c>
      <c r="AU234" s="20" t="s">
        <v>88</v>
      </c>
    </row>
    <row r="235" s="13" customFormat="1">
      <c r="A235" s="13"/>
      <c r="B235" s="226"/>
      <c r="C235" s="227"/>
      <c r="D235" s="228" t="s">
        <v>147</v>
      </c>
      <c r="E235" s="229" t="s">
        <v>32</v>
      </c>
      <c r="F235" s="230" t="s">
        <v>1237</v>
      </c>
      <c r="G235" s="227"/>
      <c r="H235" s="229" t="s">
        <v>32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147</v>
      </c>
      <c r="AU235" s="236" t="s">
        <v>88</v>
      </c>
      <c r="AV235" s="13" t="s">
        <v>86</v>
      </c>
      <c r="AW235" s="13" t="s">
        <v>39</v>
      </c>
      <c r="AX235" s="13" t="s">
        <v>78</v>
      </c>
      <c r="AY235" s="236" t="s">
        <v>136</v>
      </c>
    </row>
    <row r="236" s="14" customFormat="1">
      <c r="A236" s="14"/>
      <c r="B236" s="237"/>
      <c r="C236" s="238"/>
      <c r="D236" s="228" t="s">
        <v>147</v>
      </c>
      <c r="E236" s="239" t="s">
        <v>32</v>
      </c>
      <c r="F236" s="240" t="s">
        <v>1244</v>
      </c>
      <c r="G236" s="238"/>
      <c r="H236" s="241">
        <v>20.699999999999999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147</v>
      </c>
      <c r="AU236" s="247" t="s">
        <v>88</v>
      </c>
      <c r="AV236" s="14" t="s">
        <v>88</v>
      </c>
      <c r="AW236" s="14" t="s">
        <v>39</v>
      </c>
      <c r="AX236" s="14" t="s">
        <v>78</v>
      </c>
      <c r="AY236" s="247" t="s">
        <v>136</v>
      </c>
    </row>
    <row r="237" s="13" customFormat="1">
      <c r="A237" s="13"/>
      <c r="B237" s="226"/>
      <c r="C237" s="227"/>
      <c r="D237" s="228" t="s">
        <v>147</v>
      </c>
      <c r="E237" s="229" t="s">
        <v>32</v>
      </c>
      <c r="F237" s="230" t="s">
        <v>1239</v>
      </c>
      <c r="G237" s="227"/>
      <c r="H237" s="229" t="s">
        <v>32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147</v>
      </c>
      <c r="AU237" s="236" t="s">
        <v>88</v>
      </c>
      <c r="AV237" s="13" t="s">
        <v>86</v>
      </c>
      <c r="AW237" s="13" t="s">
        <v>39</v>
      </c>
      <c r="AX237" s="13" t="s">
        <v>78</v>
      </c>
      <c r="AY237" s="236" t="s">
        <v>136</v>
      </c>
    </row>
    <row r="238" s="14" customFormat="1">
      <c r="A238" s="14"/>
      <c r="B238" s="237"/>
      <c r="C238" s="238"/>
      <c r="D238" s="228" t="s">
        <v>147</v>
      </c>
      <c r="E238" s="239" t="s">
        <v>32</v>
      </c>
      <c r="F238" s="240" t="s">
        <v>159</v>
      </c>
      <c r="G238" s="238"/>
      <c r="H238" s="241">
        <v>3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147</v>
      </c>
      <c r="AU238" s="247" t="s">
        <v>88</v>
      </c>
      <c r="AV238" s="14" t="s">
        <v>88</v>
      </c>
      <c r="AW238" s="14" t="s">
        <v>39</v>
      </c>
      <c r="AX238" s="14" t="s">
        <v>78</v>
      </c>
      <c r="AY238" s="247" t="s">
        <v>136</v>
      </c>
    </row>
    <row r="239" s="13" customFormat="1">
      <c r="A239" s="13"/>
      <c r="B239" s="226"/>
      <c r="C239" s="227"/>
      <c r="D239" s="228" t="s">
        <v>147</v>
      </c>
      <c r="E239" s="229" t="s">
        <v>32</v>
      </c>
      <c r="F239" s="230" t="s">
        <v>1245</v>
      </c>
      <c r="G239" s="227"/>
      <c r="H239" s="229" t="s">
        <v>32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147</v>
      </c>
      <c r="AU239" s="236" t="s">
        <v>88</v>
      </c>
      <c r="AV239" s="13" t="s">
        <v>86</v>
      </c>
      <c r="AW239" s="13" t="s">
        <v>39</v>
      </c>
      <c r="AX239" s="13" t="s">
        <v>78</v>
      </c>
      <c r="AY239" s="236" t="s">
        <v>136</v>
      </c>
    </row>
    <row r="240" s="14" customFormat="1">
      <c r="A240" s="14"/>
      <c r="B240" s="237"/>
      <c r="C240" s="238"/>
      <c r="D240" s="228" t="s">
        <v>147</v>
      </c>
      <c r="E240" s="239" t="s">
        <v>32</v>
      </c>
      <c r="F240" s="240" t="s">
        <v>1212</v>
      </c>
      <c r="G240" s="238"/>
      <c r="H240" s="241">
        <v>3.8999999999999999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147</v>
      </c>
      <c r="AU240" s="247" t="s">
        <v>88</v>
      </c>
      <c r="AV240" s="14" t="s">
        <v>88</v>
      </c>
      <c r="AW240" s="14" t="s">
        <v>39</v>
      </c>
      <c r="AX240" s="14" t="s">
        <v>78</v>
      </c>
      <c r="AY240" s="247" t="s">
        <v>136</v>
      </c>
    </row>
    <row r="241" s="13" customFormat="1">
      <c r="A241" s="13"/>
      <c r="B241" s="226"/>
      <c r="C241" s="227"/>
      <c r="D241" s="228" t="s">
        <v>147</v>
      </c>
      <c r="E241" s="229" t="s">
        <v>32</v>
      </c>
      <c r="F241" s="230" t="s">
        <v>1246</v>
      </c>
      <c r="G241" s="227"/>
      <c r="H241" s="229" t="s">
        <v>32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147</v>
      </c>
      <c r="AU241" s="236" t="s">
        <v>88</v>
      </c>
      <c r="AV241" s="13" t="s">
        <v>86</v>
      </c>
      <c r="AW241" s="13" t="s">
        <v>39</v>
      </c>
      <c r="AX241" s="13" t="s">
        <v>78</v>
      </c>
      <c r="AY241" s="236" t="s">
        <v>136</v>
      </c>
    </row>
    <row r="242" s="14" customFormat="1">
      <c r="A242" s="14"/>
      <c r="B242" s="237"/>
      <c r="C242" s="238"/>
      <c r="D242" s="228" t="s">
        <v>147</v>
      </c>
      <c r="E242" s="239" t="s">
        <v>32</v>
      </c>
      <c r="F242" s="240" t="s">
        <v>1247</v>
      </c>
      <c r="G242" s="238"/>
      <c r="H242" s="241">
        <v>4.3200000000000003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147</v>
      </c>
      <c r="AU242" s="247" t="s">
        <v>88</v>
      </c>
      <c r="AV242" s="14" t="s">
        <v>88</v>
      </c>
      <c r="AW242" s="14" t="s">
        <v>39</v>
      </c>
      <c r="AX242" s="14" t="s">
        <v>78</v>
      </c>
      <c r="AY242" s="247" t="s">
        <v>136</v>
      </c>
    </row>
    <row r="243" s="15" customFormat="1">
      <c r="A243" s="15"/>
      <c r="B243" s="248"/>
      <c r="C243" s="249"/>
      <c r="D243" s="228" t="s">
        <v>147</v>
      </c>
      <c r="E243" s="250" t="s">
        <v>32</v>
      </c>
      <c r="F243" s="251" t="s">
        <v>152</v>
      </c>
      <c r="G243" s="249"/>
      <c r="H243" s="252">
        <v>31.919999999999998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8" t="s">
        <v>147</v>
      </c>
      <c r="AU243" s="258" t="s">
        <v>88</v>
      </c>
      <c r="AV243" s="15" t="s">
        <v>143</v>
      </c>
      <c r="AW243" s="15" t="s">
        <v>39</v>
      </c>
      <c r="AX243" s="15" t="s">
        <v>86</v>
      </c>
      <c r="AY243" s="258" t="s">
        <v>136</v>
      </c>
    </row>
    <row r="244" s="2" customFormat="1" ht="24.15" customHeight="1">
      <c r="A244" s="42"/>
      <c r="B244" s="43"/>
      <c r="C244" s="208" t="s">
        <v>399</v>
      </c>
      <c r="D244" s="208" t="s">
        <v>138</v>
      </c>
      <c r="E244" s="209" t="s">
        <v>432</v>
      </c>
      <c r="F244" s="210" t="s">
        <v>433</v>
      </c>
      <c r="G244" s="211" t="s">
        <v>141</v>
      </c>
      <c r="H244" s="212">
        <v>16.539999999999999</v>
      </c>
      <c r="I244" s="213"/>
      <c r="J244" s="214">
        <f>ROUND(I244*H244,2)</f>
        <v>0</v>
      </c>
      <c r="K244" s="210" t="s">
        <v>142</v>
      </c>
      <c r="L244" s="48"/>
      <c r="M244" s="215" t="s">
        <v>32</v>
      </c>
      <c r="N244" s="216" t="s">
        <v>49</v>
      </c>
      <c r="O244" s="88"/>
      <c r="P244" s="217">
        <f>O244*H244</f>
        <v>0</v>
      </c>
      <c r="Q244" s="217">
        <v>0</v>
      </c>
      <c r="R244" s="217">
        <f>Q244*H244</f>
        <v>0</v>
      </c>
      <c r="S244" s="217">
        <v>0</v>
      </c>
      <c r="T244" s="218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19" t="s">
        <v>143</v>
      </c>
      <c r="AT244" s="219" t="s">
        <v>138</v>
      </c>
      <c r="AU244" s="219" t="s">
        <v>88</v>
      </c>
      <c r="AY244" s="20" t="s">
        <v>136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86</v>
      </c>
      <c r="BK244" s="220">
        <f>ROUND(I244*H244,2)</f>
        <v>0</v>
      </c>
      <c r="BL244" s="20" t="s">
        <v>143</v>
      </c>
      <c r="BM244" s="219" t="s">
        <v>1248</v>
      </c>
    </row>
    <row r="245" s="2" customFormat="1">
      <c r="A245" s="42"/>
      <c r="B245" s="43"/>
      <c r="C245" s="44"/>
      <c r="D245" s="221" t="s">
        <v>145</v>
      </c>
      <c r="E245" s="44"/>
      <c r="F245" s="222" t="s">
        <v>435</v>
      </c>
      <c r="G245" s="44"/>
      <c r="H245" s="44"/>
      <c r="I245" s="223"/>
      <c r="J245" s="44"/>
      <c r="K245" s="44"/>
      <c r="L245" s="48"/>
      <c r="M245" s="224"/>
      <c r="N245" s="225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T245" s="20" t="s">
        <v>145</v>
      </c>
      <c r="AU245" s="20" t="s">
        <v>88</v>
      </c>
    </row>
    <row r="246" s="13" customFormat="1">
      <c r="A246" s="13"/>
      <c r="B246" s="226"/>
      <c r="C246" s="227"/>
      <c r="D246" s="228" t="s">
        <v>147</v>
      </c>
      <c r="E246" s="229" t="s">
        <v>32</v>
      </c>
      <c r="F246" s="230" t="s">
        <v>1249</v>
      </c>
      <c r="G246" s="227"/>
      <c r="H246" s="229" t="s">
        <v>32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147</v>
      </c>
      <c r="AU246" s="236" t="s">
        <v>88</v>
      </c>
      <c r="AV246" s="13" t="s">
        <v>86</v>
      </c>
      <c r="AW246" s="13" t="s">
        <v>39</v>
      </c>
      <c r="AX246" s="13" t="s">
        <v>78</v>
      </c>
      <c r="AY246" s="236" t="s">
        <v>136</v>
      </c>
    </row>
    <row r="247" s="14" customFormat="1">
      <c r="A247" s="14"/>
      <c r="B247" s="237"/>
      <c r="C247" s="238"/>
      <c r="D247" s="228" t="s">
        <v>147</v>
      </c>
      <c r="E247" s="239" t="s">
        <v>32</v>
      </c>
      <c r="F247" s="240" t="s">
        <v>1250</v>
      </c>
      <c r="G247" s="238"/>
      <c r="H247" s="241">
        <v>16.539999999999999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147</v>
      </c>
      <c r="AU247" s="247" t="s">
        <v>88</v>
      </c>
      <c r="AV247" s="14" t="s">
        <v>88</v>
      </c>
      <c r="AW247" s="14" t="s">
        <v>39</v>
      </c>
      <c r="AX247" s="14" t="s">
        <v>86</v>
      </c>
      <c r="AY247" s="247" t="s">
        <v>136</v>
      </c>
    </row>
    <row r="248" s="2" customFormat="1" ht="24.15" customHeight="1">
      <c r="A248" s="42"/>
      <c r="B248" s="43"/>
      <c r="C248" s="208" t="s">
        <v>404</v>
      </c>
      <c r="D248" s="208" t="s">
        <v>138</v>
      </c>
      <c r="E248" s="209" t="s">
        <v>439</v>
      </c>
      <c r="F248" s="210" t="s">
        <v>440</v>
      </c>
      <c r="G248" s="211" t="s">
        <v>141</v>
      </c>
      <c r="H248" s="212">
        <v>35.810000000000002</v>
      </c>
      <c r="I248" s="213"/>
      <c r="J248" s="214">
        <f>ROUND(I248*H248,2)</f>
        <v>0</v>
      </c>
      <c r="K248" s="210" t="s">
        <v>142</v>
      </c>
      <c r="L248" s="48"/>
      <c r="M248" s="215" t="s">
        <v>32</v>
      </c>
      <c r="N248" s="216" t="s">
        <v>49</v>
      </c>
      <c r="O248" s="88"/>
      <c r="P248" s="217">
        <f>O248*H248</f>
        <v>0</v>
      </c>
      <c r="Q248" s="217">
        <v>4.0000000000000003E-05</v>
      </c>
      <c r="R248" s="217">
        <f>Q248*H248</f>
        <v>0.0014324000000000001</v>
      </c>
      <c r="S248" s="217">
        <v>0</v>
      </c>
      <c r="T248" s="218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19" t="s">
        <v>143</v>
      </c>
      <c r="AT248" s="219" t="s">
        <v>138</v>
      </c>
      <c r="AU248" s="219" t="s">
        <v>88</v>
      </c>
      <c r="AY248" s="20" t="s">
        <v>136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86</v>
      </c>
      <c r="BK248" s="220">
        <f>ROUND(I248*H248,2)</f>
        <v>0</v>
      </c>
      <c r="BL248" s="20" t="s">
        <v>143</v>
      </c>
      <c r="BM248" s="219" t="s">
        <v>1251</v>
      </c>
    </row>
    <row r="249" s="2" customFormat="1">
      <c r="A249" s="42"/>
      <c r="B249" s="43"/>
      <c r="C249" s="44"/>
      <c r="D249" s="221" t="s">
        <v>145</v>
      </c>
      <c r="E249" s="44"/>
      <c r="F249" s="222" t="s">
        <v>442</v>
      </c>
      <c r="G249" s="44"/>
      <c r="H249" s="44"/>
      <c r="I249" s="223"/>
      <c r="J249" s="44"/>
      <c r="K249" s="44"/>
      <c r="L249" s="48"/>
      <c r="M249" s="224"/>
      <c r="N249" s="225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145</v>
      </c>
      <c r="AU249" s="20" t="s">
        <v>88</v>
      </c>
    </row>
    <row r="250" s="13" customFormat="1">
      <c r="A250" s="13"/>
      <c r="B250" s="226"/>
      <c r="C250" s="227"/>
      <c r="D250" s="228" t="s">
        <v>147</v>
      </c>
      <c r="E250" s="229" t="s">
        <v>32</v>
      </c>
      <c r="F250" s="230" t="s">
        <v>1252</v>
      </c>
      <c r="G250" s="227"/>
      <c r="H250" s="229" t="s">
        <v>32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147</v>
      </c>
      <c r="AU250" s="236" t="s">
        <v>88</v>
      </c>
      <c r="AV250" s="13" t="s">
        <v>86</v>
      </c>
      <c r="AW250" s="13" t="s">
        <v>39</v>
      </c>
      <c r="AX250" s="13" t="s">
        <v>78</v>
      </c>
      <c r="AY250" s="236" t="s">
        <v>136</v>
      </c>
    </row>
    <row r="251" s="14" customFormat="1">
      <c r="A251" s="14"/>
      <c r="B251" s="237"/>
      <c r="C251" s="238"/>
      <c r="D251" s="228" t="s">
        <v>147</v>
      </c>
      <c r="E251" s="239" t="s">
        <v>32</v>
      </c>
      <c r="F251" s="240" t="s">
        <v>1253</v>
      </c>
      <c r="G251" s="238"/>
      <c r="H251" s="241">
        <v>35.810000000000002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147</v>
      </c>
      <c r="AU251" s="247" t="s">
        <v>88</v>
      </c>
      <c r="AV251" s="14" t="s">
        <v>88</v>
      </c>
      <c r="AW251" s="14" t="s">
        <v>39</v>
      </c>
      <c r="AX251" s="14" t="s">
        <v>86</v>
      </c>
      <c r="AY251" s="247" t="s">
        <v>136</v>
      </c>
    </row>
    <row r="252" s="2" customFormat="1" ht="16.5" customHeight="1">
      <c r="A252" s="42"/>
      <c r="B252" s="43"/>
      <c r="C252" s="208" t="s">
        <v>411</v>
      </c>
      <c r="D252" s="208" t="s">
        <v>138</v>
      </c>
      <c r="E252" s="209" t="s">
        <v>454</v>
      </c>
      <c r="F252" s="210" t="s">
        <v>455</v>
      </c>
      <c r="G252" s="211" t="s">
        <v>456</v>
      </c>
      <c r="H252" s="212">
        <v>470.20999999999998</v>
      </c>
      <c r="I252" s="213"/>
      <c r="J252" s="214">
        <f>ROUND(I252*H252,2)</f>
        <v>0</v>
      </c>
      <c r="K252" s="210" t="s">
        <v>142</v>
      </c>
      <c r="L252" s="48"/>
      <c r="M252" s="215" t="s">
        <v>32</v>
      </c>
      <c r="N252" s="216" t="s">
        <v>49</v>
      </c>
      <c r="O252" s="88"/>
      <c r="P252" s="217">
        <f>O252*H252</f>
        <v>0</v>
      </c>
      <c r="Q252" s="217">
        <v>2.0000000000000002E-05</v>
      </c>
      <c r="R252" s="217">
        <f>Q252*H252</f>
        <v>0.0094041999999999997</v>
      </c>
      <c r="S252" s="217">
        <v>0.001</v>
      </c>
      <c r="T252" s="218">
        <f>S252*H252</f>
        <v>0.47021000000000002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19" t="s">
        <v>143</v>
      </c>
      <c r="AT252" s="219" t="s">
        <v>138</v>
      </c>
      <c r="AU252" s="219" t="s">
        <v>88</v>
      </c>
      <c r="AY252" s="20" t="s">
        <v>136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0" t="s">
        <v>86</v>
      </c>
      <c r="BK252" s="220">
        <f>ROUND(I252*H252,2)</f>
        <v>0</v>
      </c>
      <c r="BL252" s="20" t="s">
        <v>143</v>
      </c>
      <c r="BM252" s="219" t="s">
        <v>1254</v>
      </c>
    </row>
    <row r="253" s="2" customFormat="1">
      <c r="A253" s="42"/>
      <c r="B253" s="43"/>
      <c r="C253" s="44"/>
      <c r="D253" s="221" t="s">
        <v>145</v>
      </c>
      <c r="E253" s="44"/>
      <c r="F253" s="222" t="s">
        <v>458</v>
      </c>
      <c r="G253" s="44"/>
      <c r="H253" s="44"/>
      <c r="I253" s="223"/>
      <c r="J253" s="44"/>
      <c r="K253" s="44"/>
      <c r="L253" s="48"/>
      <c r="M253" s="224"/>
      <c r="N253" s="225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145</v>
      </c>
      <c r="AU253" s="20" t="s">
        <v>88</v>
      </c>
    </row>
    <row r="254" s="13" customFormat="1">
      <c r="A254" s="13"/>
      <c r="B254" s="226"/>
      <c r="C254" s="227"/>
      <c r="D254" s="228" t="s">
        <v>147</v>
      </c>
      <c r="E254" s="229" t="s">
        <v>32</v>
      </c>
      <c r="F254" s="230" t="s">
        <v>459</v>
      </c>
      <c r="G254" s="227"/>
      <c r="H254" s="229" t="s">
        <v>32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147</v>
      </c>
      <c r="AU254" s="236" t="s">
        <v>88</v>
      </c>
      <c r="AV254" s="13" t="s">
        <v>86</v>
      </c>
      <c r="AW254" s="13" t="s">
        <v>39</v>
      </c>
      <c r="AX254" s="13" t="s">
        <v>78</v>
      </c>
      <c r="AY254" s="236" t="s">
        <v>136</v>
      </c>
    </row>
    <row r="255" s="14" customFormat="1">
      <c r="A255" s="14"/>
      <c r="B255" s="237"/>
      <c r="C255" s="238"/>
      <c r="D255" s="228" t="s">
        <v>147</v>
      </c>
      <c r="E255" s="239" t="s">
        <v>32</v>
      </c>
      <c r="F255" s="240" t="s">
        <v>1255</v>
      </c>
      <c r="G255" s="238"/>
      <c r="H255" s="241">
        <v>470.20999999999998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147</v>
      </c>
      <c r="AU255" s="247" t="s">
        <v>88</v>
      </c>
      <c r="AV255" s="14" t="s">
        <v>88</v>
      </c>
      <c r="AW255" s="14" t="s">
        <v>39</v>
      </c>
      <c r="AX255" s="14" t="s">
        <v>86</v>
      </c>
      <c r="AY255" s="247" t="s">
        <v>136</v>
      </c>
    </row>
    <row r="256" s="2" customFormat="1" ht="24.15" customHeight="1">
      <c r="A256" s="42"/>
      <c r="B256" s="43"/>
      <c r="C256" s="208" t="s">
        <v>423</v>
      </c>
      <c r="D256" s="208" t="s">
        <v>138</v>
      </c>
      <c r="E256" s="209" t="s">
        <v>462</v>
      </c>
      <c r="F256" s="210" t="s">
        <v>463</v>
      </c>
      <c r="G256" s="211" t="s">
        <v>141</v>
      </c>
      <c r="H256" s="212">
        <v>22.096</v>
      </c>
      <c r="I256" s="213"/>
      <c r="J256" s="214">
        <f>ROUND(I256*H256,2)</f>
        <v>0</v>
      </c>
      <c r="K256" s="210" t="s">
        <v>142</v>
      </c>
      <c r="L256" s="48"/>
      <c r="M256" s="215" t="s">
        <v>32</v>
      </c>
      <c r="N256" s="216" t="s">
        <v>49</v>
      </c>
      <c r="O256" s="88"/>
      <c r="P256" s="217">
        <f>O256*H256</f>
        <v>0</v>
      </c>
      <c r="Q256" s="217">
        <v>0</v>
      </c>
      <c r="R256" s="217">
        <f>Q256*H256</f>
        <v>0</v>
      </c>
      <c r="S256" s="217">
        <v>0.045999999999999999</v>
      </c>
      <c r="T256" s="218">
        <f>S256*H256</f>
        <v>1.016416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19" t="s">
        <v>143</v>
      </c>
      <c r="AT256" s="219" t="s">
        <v>138</v>
      </c>
      <c r="AU256" s="219" t="s">
        <v>88</v>
      </c>
      <c r="AY256" s="20" t="s">
        <v>136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86</v>
      </c>
      <c r="BK256" s="220">
        <f>ROUND(I256*H256,2)</f>
        <v>0</v>
      </c>
      <c r="BL256" s="20" t="s">
        <v>143</v>
      </c>
      <c r="BM256" s="219" t="s">
        <v>1256</v>
      </c>
    </row>
    <row r="257" s="2" customFormat="1">
      <c r="A257" s="42"/>
      <c r="B257" s="43"/>
      <c r="C257" s="44"/>
      <c r="D257" s="221" t="s">
        <v>145</v>
      </c>
      <c r="E257" s="44"/>
      <c r="F257" s="222" t="s">
        <v>465</v>
      </c>
      <c r="G257" s="44"/>
      <c r="H257" s="44"/>
      <c r="I257" s="223"/>
      <c r="J257" s="44"/>
      <c r="K257" s="44"/>
      <c r="L257" s="48"/>
      <c r="M257" s="224"/>
      <c r="N257" s="225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145</v>
      </c>
      <c r="AU257" s="20" t="s">
        <v>88</v>
      </c>
    </row>
    <row r="258" s="13" customFormat="1">
      <c r="A258" s="13"/>
      <c r="B258" s="226"/>
      <c r="C258" s="227"/>
      <c r="D258" s="228" t="s">
        <v>147</v>
      </c>
      <c r="E258" s="229" t="s">
        <v>32</v>
      </c>
      <c r="F258" s="230" t="s">
        <v>466</v>
      </c>
      <c r="G258" s="227"/>
      <c r="H258" s="229" t="s">
        <v>32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147</v>
      </c>
      <c r="AU258" s="236" t="s">
        <v>88</v>
      </c>
      <c r="AV258" s="13" t="s">
        <v>86</v>
      </c>
      <c r="AW258" s="13" t="s">
        <v>39</v>
      </c>
      <c r="AX258" s="13" t="s">
        <v>78</v>
      </c>
      <c r="AY258" s="236" t="s">
        <v>136</v>
      </c>
    </row>
    <row r="259" s="13" customFormat="1">
      <c r="A259" s="13"/>
      <c r="B259" s="226"/>
      <c r="C259" s="227"/>
      <c r="D259" s="228" t="s">
        <v>147</v>
      </c>
      <c r="E259" s="229" t="s">
        <v>32</v>
      </c>
      <c r="F259" s="230" t="s">
        <v>1257</v>
      </c>
      <c r="G259" s="227"/>
      <c r="H259" s="229" t="s">
        <v>32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147</v>
      </c>
      <c r="AU259" s="236" t="s">
        <v>88</v>
      </c>
      <c r="AV259" s="13" t="s">
        <v>86</v>
      </c>
      <c r="AW259" s="13" t="s">
        <v>39</v>
      </c>
      <c r="AX259" s="13" t="s">
        <v>78</v>
      </c>
      <c r="AY259" s="236" t="s">
        <v>136</v>
      </c>
    </row>
    <row r="260" s="14" customFormat="1">
      <c r="A260" s="14"/>
      <c r="B260" s="237"/>
      <c r="C260" s="238"/>
      <c r="D260" s="228" t="s">
        <v>147</v>
      </c>
      <c r="E260" s="239" t="s">
        <v>32</v>
      </c>
      <c r="F260" s="240" t="s">
        <v>1258</v>
      </c>
      <c r="G260" s="238"/>
      <c r="H260" s="241">
        <v>12.308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147</v>
      </c>
      <c r="AU260" s="247" t="s">
        <v>88</v>
      </c>
      <c r="AV260" s="14" t="s">
        <v>88</v>
      </c>
      <c r="AW260" s="14" t="s">
        <v>39</v>
      </c>
      <c r="AX260" s="14" t="s">
        <v>78</v>
      </c>
      <c r="AY260" s="247" t="s">
        <v>136</v>
      </c>
    </row>
    <row r="261" s="14" customFormat="1">
      <c r="A261" s="14"/>
      <c r="B261" s="237"/>
      <c r="C261" s="238"/>
      <c r="D261" s="228" t="s">
        <v>147</v>
      </c>
      <c r="E261" s="239" t="s">
        <v>32</v>
      </c>
      <c r="F261" s="240" t="s">
        <v>1259</v>
      </c>
      <c r="G261" s="238"/>
      <c r="H261" s="241">
        <v>-1.2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147</v>
      </c>
      <c r="AU261" s="247" t="s">
        <v>88</v>
      </c>
      <c r="AV261" s="14" t="s">
        <v>88</v>
      </c>
      <c r="AW261" s="14" t="s">
        <v>39</v>
      </c>
      <c r="AX261" s="14" t="s">
        <v>78</v>
      </c>
      <c r="AY261" s="247" t="s">
        <v>136</v>
      </c>
    </row>
    <row r="262" s="13" customFormat="1">
      <c r="A262" s="13"/>
      <c r="B262" s="226"/>
      <c r="C262" s="227"/>
      <c r="D262" s="228" t="s">
        <v>147</v>
      </c>
      <c r="E262" s="229" t="s">
        <v>32</v>
      </c>
      <c r="F262" s="230" t="s">
        <v>1260</v>
      </c>
      <c r="G262" s="227"/>
      <c r="H262" s="229" t="s">
        <v>32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147</v>
      </c>
      <c r="AU262" s="236" t="s">
        <v>88</v>
      </c>
      <c r="AV262" s="13" t="s">
        <v>86</v>
      </c>
      <c r="AW262" s="13" t="s">
        <v>39</v>
      </c>
      <c r="AX262" s="13" t="s">
        <v>78</v>
      </c>
      <c r="AY262" s="236" t="s">
        <v>136</v>
      </c>
    </row>
    <row r="263" s="14" customFormat="1">
      <c r="A263" s="14"/>
      <c r="B263" s="237"/>
      <c r="C263" s="238"/>
      <c r="D263" s="228" t="s">
        <v>147</v>
      </c>
      <c r="E263" s="239" t="s">
        <v>32</v>
      </c>
      <c r="F263" s="240" t="s">
        <v>1261</v>
      </c>
      <c r="G263" s="238"/>
      <c r="H263" s="241">
        <v>12.188000000000001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147</v>
      </c>
      <c r="AU263" s="247" t="s">
        <v>88</v>
      </c>
      <c r="AV263" s="14" t="s">
        <v>88</v>
      </c>
      <c r="AW263" s="14" t="s">
        <v>39</v>
      </c>
      <c r="AX263" s="14" t="s">
        <v>78</v>
      </c>
      <c r="AY263" s="247" t="s">
        <v>136</v>
      </c>
    </row>
    <row r="264" s="14" customFormat="1">
      <c r="A264" s="14"/>
      <c r="B264" s="237"/>
      <c r="C264" s="238"/>
      <c r="D264" s="228" t="s">
        <v>147</v>
      </c>
      <c r="E264" s="239" t="s">
        <v>32</v>
      </c>
      <c r="F264" s="240" t="s">
        <v>1259</v>
      </c>
      <c r="G264" s="238"/>
      <c r="H264" s="241">
        <v>-1.2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147</v>
      </c>
      <c r="AU264" s="247" t="s">
        <v>88</v>
      </c>
      <c r="AV264" s="14" t="s">
        <v>88</v>
      </c>
      <c r="AW264" s="14" t="s">
        <v>39</v>
      </c>
      <c r="AX264" s="14" t="s">
        <v>78</v>
      </c>
      <c r="AY264" s="247" t="s">
        <v>136</v>
      </c>
    </row>
    <row r="265" s="15" customFormat="1">
      <c r="A265" s="15"/>
      <c r="B265" s="248"/>
      <c r="C265" s="249"/>
      <c r="D265" s="228" t="s">
        <v>147</v>
      </c>
      <c r="E265" s="250" t="s">
        <v>32</v>
      </c>
      <c r="F265" s="251" t="s">
        <v>152</v>
      </c>
      <c r="G265" s="249"/>
      <c r="H265" s="252">
        <v>22.096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8" t="s">
        <v>147</v>
      </c>
      <c r="AU265" s="258" t="s">
        <v>88</v>
      </c>
      <c r="AV265" s="15" t="s">
        <v>143</v>
      </c>
      <c r="AW265" s="15" t="s">
        <v>39</v>
      </c>
      <c r="AX265" s="15" t="s">
        <v>86</v>
      </c>
      <c r="AY265" s="258" t="s">
        <v>136</v>
      </c>
    </row>
    <row r="266" s="2" customFormat="1" ht="37.8" customHeight="1">
      <c r="A266" s="42"/>
      <c r="B266" s="43"/>
      <c r="C266" s="208" t="s">
        <v>431</v>
      </c>
      <c r="D266" s="208" t="s">
        <v>138</v>
      </c>
      <c r="E266" s="209" t="s">
        <v>853</v>
      </c>
      <c r="F266" s="210" t="s">
        <v>854</v>
      </c>
      <c r="G266" s="211" t="s">
        <v>141</v>
      </c>
      <c r="H266" s="212">
        <v>3.8999999999999999</v>
      </c>
      <c r="I266" s="213"/>
      <c r="J266" s="214">
        <f>ROUND(I266*H266,2)</f>
        <v>0</v>
      </c>
      <c r="K266" s="210" t="s">
        <v>142</v>
      </c>
      <c r="L266" s="48"/>
      <c r="M266" s="215" t="s">
        <v>32</v>
      </c>
      <c r="N266" s="216" t="s">
        <v>49</v>
      </c>
      <c r="O266" s="88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19" t="s">
        <v>143</v>
      </c>
      <c r="AT266" s="219" t="s">
        <v>138</v>
      </c>
      <c r="AU266" s="219" t="s">
        <v>88</v>
      </c>
      <c r="AY266" s="20" t="s">
        <v>136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86</v>
      </c>
      <c r="BK266" s="220">
        <f>ROUND(I266*H266,2)</f>
        <v>0</v>
      </c>
      <c r="BL266" s="20" t="s">
        <v>143</v>
      </c>
      <c r="BM266" s="219" t="s">
        <v>1262</v>
      </c>
    </row>
    <row r="267" s="2" customFormat="1">
      <c r="A267" s="42"/>
      <c r="B267" s="43"/>
      <c r="C267" s="44"/>
      <c r="D267" s="221" t="s">
        <v>145</v>
      </c>
      <c r="E267" s="44"/>
      <c r="F267" s="222" t="s">
        <v>856</v>
      </c>
      <c r="G267" s="44"/>
      <c r="H267" s="44"/>
      <c r="I267" s="223"/>
      <c r="J267" s="44"/>
      <c r="K267" s="44"/>
      <c r="L267" s="48"/>
      <c r="M267" s="224"/>
      <c r="N267" s="225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145</v>
      </c>
      <c r="AU267" s="20" t="s">
        <v>88</v>
      </c>
    </row>
    <row r="268" s="13" customFormat="1">
      <c r="A268" s="13"/>
      <c r="B268" s="226"/>
      <c r="C268" s="227"/>
      <c r="D268" s="228" t="s">
        <v>147</v>
      </c>
      <c r="E268" s="229" t="s">
        <v>32</v>
      </c>
      <c r="F268" s="230" t="s">
        <v>1263</v>
      </c>
      <c r="G268" s="227"/>
      <c r="H268" s="229" t="s">
        <v>32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147</v>
      </c>
      <c r="AU268" s="236" t="s">
        <v>88</v>
      </c>
      <c r="AV268" s="13" t="s">
        <v>86</v>
      </c>
      <c r="AW268" s="13" t="s">
        <v>39</v>
      </c>
      <c r="AX268" s="13" t="s">
        <v>78</v>
      </c>
      <c r="AY268" s="236" t="s">
        <v>136</v>
      </c>
    </row>
    <row r="269" s="14" customFormat="1">
      <c r="A269" s="14"/>
      <c r="B269" s="237"/>
      <c r="C269" s="238"/>
      <c r="D269" s="228" t="s">
        <v>147</v>
      </c>
      <c r="E269" s="239" t="s">
        <v>32</v>
      </c>
      <c r="F269" s="240" t="s">
        <v>1212</v>
      </c>
      <c r="G269" s="238"/>
      <c r="H269" s="241">
        <v>3.8999999999999999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147</v>
      </c>
      <c r="AU269" s="247" t="s">
        <v>88</v>
      </c>
      <c r="AV269" s="14" t="s">
        <v>88</v>
      </c>
      <c r="AW269" s="14" t="s">
        <v>39</v>
      </c>
      <c r="AX269" s="14" t="s">
        <v>86</v>
      </c>
      <c r="AY269" s="247" t="s">
        <v>136</v>
      </c>
    </row>
    <row r="270" s="2" customFormat="1" ht="33" customHeight="1">
      <c r="A270" s="42"/>
      <c r="B270" s="43"/>
      <c r="C270" s="208" t="s">
        <v>438</v>
      </c>
      <c r="D270" s="208" t="s">
        <v>138</v>
      </c>
      <c r="E270" s="209" t="s">
        <v>485</v>
      </c>
      <c r="F270" s="210" t="s">
        <v>486</v>
      </c>
      <c r="G270" s="211" t="s">
        <v>141</v>
      </c>
      <c r="H270" s="212">
        <v>20.699999999999999</v>
      </c>
      <c r="I270" s="213"/>
      <c r="J270" s="214">
        <f>ROUND(I270*H270,2)</f>
        <v>0</v>
      </c>
      <c r="K270" s="210" t="s">
        <v>142</v>
      </c>
      <c r="L270" s="48"/>
      <c r="M270" s="215" t="s">
        <v>32</v>
      </c>
      <c r="N270" s="216" t="s">
        <v>49</v>
      </c>
      <c r="O270" s="88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19" t="s">
        <v>143</v>
      </c>
      <c r="AT270" s="219" t="s">
        <v>138</v>
      </c>
      <c r="AU270" s="219" t="s">
        <v>88</v>
      </c>
      <c r="AY270" s="20" t="s">
        <v>136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20" t="s">
        <v>86</v>
      </c>
      <c r="BK270" s="220">
        <f>ROUND(I270*H270,2)</f>
        <v>0</v>
      </c>
      <c r="BL270" s="20" t="s">
        <v>143</v>
      </c>
      <c r="BM270" s="219" t="s">
        <v>1264</v>
      </c>
    </row>
    <row r="271" s="2" customFormat="1">
      <c r="A271" s="42"/>
      <c r="B271" s="43"/>
      <c r="C271" s="44"/>
      <c r="D271" s="221" t="s">
        <v>145</v>
      </c>
      <c r="E271" s="44"/>
      <c r="F271" s="222" t="s">
        <v>488</v>
      </c>
      <c r="G271" s="44"/>
      <c r="H271" s="44"/>
      <c r="I271" s="223"/>
      <c r="J271" s="44"/>
      <c r="K271" s="44"/>
      <c r="L271" s="48"/>
      <c r="M271" s="224"/>
      <c r="N271" s="225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145</v>
      </c>
      <c r="AU271" s="20" t="s">
        <v>88</v>
      </c>
    </row>
    <row r="272" s="13" customFormat="1">
      <c r="A272" s="13"/>
      <c r="B272" s="226"/>
      <c r="C272" s="227"/>
      <c r="D272" s="228" t="s">
        <v>147</v>
      </c>
      <c r="E272" s="229" t="s">
        <v>32</v>
      </c>
      <c r="F272" s="230" t="s">
        <v>489</v>
      </c>
      <c r="G272" s="227"/>
      <c r="H272" s="229" t="s">
        <v>32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147</v>
      </c>
      <c r="AU272" s="236" t="s">
        <v>88</v>
      </c>
      <c r="AV272" s="13" t="s">
        <v>86</v>
      </c>
      <c r="AW272" s="13" t="s">
        <v>39</v>
      </c>
      <c r="AX272" s="13" t="s">
        <v>78</v>
      </c>
      <c r="AY272" s="236" t="s">
        <v>136</v>
      </c>
    </row>
    <row r="273" s="14" customFormat="1">
      <c r="A273" s="14"/>
      <c r="B273" s="237"/>
      <c r="C273" s="238"/>
      <c r="D273" s="228" t="s">
        <v>147</v>
      </c>
      <c r="E273" s="239" t="s">
        <v>32</v>
      </c>
      <c r="F273" s="240" t="s">
        <v>1170</v>
      </c>
      <c r="G273" s="238"/>
      <c r="H273" s="241">
        <v>20.699999999999999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147</v>
      </c>
      <c r="AU273" s="247" t="s">
        <v>88</v>
      </c>
      <c r="AV273" s="14" t="s">
        <v>88</v>
      </c>
      <c r="AW273" s="14" t="s">
        <v>39</v>
      </c>
      <c r="AX273" s="14" t="s">
        <v>78</v>
      </c>
      <c r="AY273" s="247" t="s">
        <v>136</v>
      </c>
    </row>
    <row r="274" s="15" customFormat="1">
      <c r="A274" s="15"/>
      <c r="B274" s="248"/>
      <c r="C274" s="249"/>
      <c r="D274" s="228" t="s">
        <v>147</v>
      </c>
      <c r="E274" s="250" t="s">
        <v>32</v>
      </c>
      <c r="F274" s="251" t="s">
        <v>152</v>
      </c>
      <c r="G274" s="249"/>
      <c r="H274" s="252">
        <v>20.699999999999999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8" t="s">
        <v>147</v>
      </c>
      <c r="AU274" s="258" t="s">
        <v>88</v>
      </c>
      <c r="AV274" s="15" t="s">
        <v>143</v>
      </c>
      <c r="AW274" s="15" t="s">
        <v>39</v>
      </c>
      <c r="AX274" s="15" t="s">
        <v>86</v>
      </c>
      <c r="AY274" s="258" t="s">
        <v>136</v>
      </c>
    </row>
    <row r="275" s="2" customFormat="1" ht="16.5" customHeight="1">
      <c r="A275" s="42"/>
      <c r="B275" s="43"/>
      <c r="C275" s="208" t="s">
        <v>443</v>
      </c>
      <c r="D275" s="208" t="s">
        <v>138</v>
      </c>
      <c r="E275" s="209" t="s">
        <v>491</v>
      </c>
      <c r="F275" s="210" t="s">
        <v>492</v>
      </c>
      <c r="G275" s="211" t="s">
        <v>141</v>
      </c>
      <c r="H275" s="212">
        <v>36.770000000000003</v>
      </c>
      <c r="I275" s="213"/>
      <c r="J275" s="214">
        <f>ROUND(I275*H275,2)</f>
        <v>0</v>
      </c>
      <c r="K275" s="210" t="s">
        <v>142</v>
      </c>
      <c r="L275" s="48"/>
      <c r="M275" s="215" t="s">
        <v>32</v>
      </c>
      <c r="N275" s="216" t="s">
        <v>49</v>
      </c>
      <c r="O275" s="88"/>
      <c r="P275" s="217">
        <f>O275*H275</f>
        <v>0</v>
      </c>
      <c r="Q275" s="217">
        <v>0</v>
      </c>
      <c r="R275" s="217">
        <f>Q275*H275</f>
        <v>0</v>
      </c>
      <c r="S275" s="217">
        <v>0</v>
      </c>
      <c r="T275" s="218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19" t="s">
        <v>143</v>
      </c>
      <c r="AT275" s="219" t="s">
        <v>138</v>
      </c>
      <c r="AU275" s="219" t="s">
        <v>88</v>
      </c>
      <c r="AY275" s="20" t="s">
        <v>136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20" t="s">
        <v>86</v>
      </c>
      <c r="BK275" s="220">
        <f>ROUND(I275*H275,2)</f>
        <v>0</v>
      </c>
      <c r="BL275" s="20" t="s">
        <v>143</v>
      </c>
      <c r="BM275" s="219" t="s">
        <v>1265</v>
      </c>
    </row>
    <row r="276" s="2" customFormat="1">
      <c r="A276" s="42"/>
      <c r="B276" s="43"/>
      <c r="C276" s="44"/>
      <c r="D276" s="221" t="s">
        <v>145</v>
      </c>
      <c r="E276" s="44"/>
      <c r="F276" s="222" t="s">
        <v>494</v>
      </c>
      <c r="G276" s="44"/>
      <c r="H276" s="44"/>
      <c r="I276" s="223"/>
      <c r="J276" s="44"/>
      <c r="K276" s="44"/>
      <c r="L276" s="48"/>
      <c r="M276" s="224"/>
      <c r="N276" s="225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145</v>
      </c>
      <c r="AU276" s="20" t="s">
        <v>88</v>
      </c>
    </row>
    <row r="277" s="13" customFormat="1">
      <c r="A277" s="13"/>
      <c r="B277" s="226"/>
      <c r="C277" s="227"/>
      <c r="D277" s="228" t="s">
        <v>147</v>
      </c>
      <c r="E277" s="229" t="s">
        <v>32</v>
      </c>
      <c r="F277" s="230" t="s">
        <v>495</v>
      </c>
      <c r="G277" s="227"/>
      <c r="H277" s="229" t="s">
        <v>32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147</v>
      </c>
      <c r="AU277" s="236" t="s">
        <v>88</v>
      </c>
      <c r="AV277" s="13" t="s">
        <v>86</v>
      </c>
      <c r="AW277" s="13" t="s">
        <v>39</v>
      </c>
      <c r="AX277" s="13" t="s">
        <v>78</v>
      </c>
      <c r="AY277" s="236" t="s">
        <v>136</v>
      </c>
    </row>
    <row r="278" s="14" customFormat="1">
      <c r="A278" s="14"/>
      <c r="B278" s="237"/>
      <c r="C278" s="238"/>
      <c r="D278" s="228" t="s">
        <v>147</v>
      </c>
      <c r="E278" s="239" t="s">
        <v>32</v>
      </c>
      <c r="F278" s="240" t="s">
        <v>1222</v>
      </c>
      <c r="G278" s="238"/>
      <c r="H278" s="241">
        <v>22.100000000000001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7" t="s">
        <v>147</v>
      </c>
      <c r="AU278" s="247" t="s">
        <v>88</v>
      </c>
      <c r="AV278" s="14" t="s">
        <v>88</v>
      </c>
      <c r="AW278" s="14" t="s">
        <v>39</v>
      </c>
      <c r="AX278" s="14" t="s">
        <v>78</v>
      </c>
      <c r="AY278" s="247" t="s">
        <v>136</v>
      </c>
    </row>
    <row r="279" s="13" customFormat="1">
      <c r="A279" s="13"/>
      <c r="B279" s="226"/>
      <c r="C279" s="227"/>
      <c r="D279" s="228" t="s">
        <v>147</v>
      </c>
      <c r="E279" s="229" t="s">
        <v>32</v>
      </c>
      <c r="F279" s="230" t="s">
        <v>497</v>
      </c>
      <c r="G279" s="227"/>
      <c r="H279" s="229" t="s">
        <v>32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147</v>
      </c>
      <c r="AU279" s="236" t="s">
        <v>88</v>
      </c>
      <c r="AV279" s="13" t="s">
        <v>86</v>
      </c>
      <c r="AW279" s="13" t="s">
        <v>39</v>
      </c>
      <c r="AX279" s="13" t="s">
        <v>78</v>
      </c>
      <c r="AY279" s="236" t="s">
        <v>136</v>
      </c>
    </row>
    <row r="280" s="14" customFormat="1">
      <c r="A280" s="14"/>
      <c r="B280" s="237"/>
      <c r="C280" s="238"/>
      <c r="D280" s="228" t="s">
        <v>147</v>
      </c>
      <c r="E280" s="239" t="s">
        <v>32</v>
      </c>
      <c r="F280" s="240" t="s">
        <v>1233</v>
      </c>
      <c r="G280" s="238"/>
      <c r="H280" s="241">
        <v>14.67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147</v>
      </c>
      <c r="AU280" s="247" t="s">
        <v>88</v>
      </c>
      <c r="AV280" s="14" t="s">
        <v>88</v>
      </c>
      <c r="AW280" s="14" t="s">
        <v>39</v>
      </c>
      <c r="AX280" s="14" t="s">
        <v>78</v>
      </c>
      <c r="AY280" s="247" t="s">
        <v>136</v>
      </c>
    </row>
    <row r="281" s="15" customFormat="1">
      <c r="A281" s="15"/>
      <c r="B281" s="248"/>
      <c r="C281" s="249"/>
      <c r="D281" s="228" t="s">
        <v>147</v>
      </c>
      <c r="E281" s="250" t="s">
        <v>32</v>
      </c>
      <c r="F281" s="251" t="s">
        <v>152</v>
      </c>
      <c r="G281" s="249"/>
      <c r="H281" s="252">
        <v>36.770000000000003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8" t="s">
        <v>147</v>
      </c>
      <c r="AU281" s="258" t="s">
        <v>88</v>
      </c>
      <c r="AV281" s="15" t="s">
        <v>143</v>
      </c>
      <c r="AW281" s="15" t="s">
        <v>39</v>
      </c>
      <c r="AX281" s="15" t="s">
        <v>86</v>
      </c>
      <c r="AY281" s="258" t="s">
        <v>136</v>
      </c>
    </row>
    <row r="282" s="12" customFormat="1" ht="22.8" customHeight="1">
      <c r="A282" s="12"/>
      <c r="B282" s="192"/>
      <c r="C282" s="193"/>
      <c r="D282" s="194" t="s">
        <v>77</v>
      </c>
      <c r="E282" s="206" t="s">
        <v>513</v>
      </c>
      <c r="F282" s="206" t="s">
        <v>514</v>
      </c>
      <c r="G282" s="193"/>
      <c r="H282" s="193"/>
      <c r="I282" s="196"/>
      <c r="J282" s="207">
        <f>BK282</f>
        <v>0</v>
      </c>
      <c r="K282" s="193"/>
      <c r="L282" s="198"/>
      <c r="M282" s="199"/>
      <c r="N282" s="200"/>
      <c r="O282" s="200"/>
      <c r="P282" s="201">
        <f>SUM(P283:P324)</f>
        <v>0</v>
      </c>
      <c r="Q282" s="200"/>
      <c r="R282" s="201">
        <f>SUM(R283:R324)</f>
        <v>0</v>
      </c>
      <c r="S282" s="200"/>
      <c r="T282" s="202">
        <f>SUM(T283:T324)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3" t="s">
        <v>86</v>
      </c>
      <c r="AT282" s="204" t="s">
        <v>77</v>
      </c>
      <c r="AU282" s="204" t="s">
        <v>86</v>
      </c>
      <c r="AY282" s="203" t="s">
        <v>136</v>
      </c>
      <c r="BK282" s="205">
        <f>SUM(BK283:BK324)</f>
        <v>0</v>
      </c>
    </row>
    <row r="283" s="2" customFormat="1" ht="24.15" customHeight="1">
      <c r="A283" s="42"/>
      <c r="B283" s="43"/>
      <c r="C283" s="208" t="s">
        <v>448</v>
      </c>
      <c r="D283" s="208" t="s">
        <v>138</v>
      </c>
      <c r="E283" s="209" t="s">
        <v>516</v>
      </c>
      <c r="F283" s="210" t="s">
        <v>517</v>
      </c>
      <c r="G283" s="211" t="s">
        <v>225</v>
      </c>
      <c r="H283" s="212">
        <v>14.776999999999999</v>
      </c>
      <c r="I283" s="213"/>
      <c r="J283" s="214">
        <f>ROUND(I283*H283,2)</f>
        <v>0</v>
      </c>
      <c r="K283" s="210" t="s">
        <v>142</v>
      </c>
      <c r="L283" s="48"/>
      <c r="M283" s="215" t="s">
        <v>32</v>
      </c>
      <c r="N283" s="216" t="s">
        <v>49</v>
      </c>
      <c r="O283" s="88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19" t="s">
        <v>143</v>
      </c>
      <c r="AT283" s="219" t="s">
        <v>138</v>
      </c>
      <c r="AU283" s="219" t="s">
        <v>88</v>
      </c>
      <c r="AY283" s="20" t="s">
        <v>136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86</v>
      </c>
      <c r="BK283" s="220">
        <f>ROUND(I283*H283,2)</f>
        <v>0</v>
      </c>
      <c r="BL283" s="20" t="s">
        <v>143</v>
      </c>
      <c r="BM283" s="219" t="s">
        <v>1266</v>
      </c>
    </row>
    <row r="284" s="2" customFormat="1">
      <c r="A284" s="42"/>
      <c r="B284" s="43"/>
      <c r="C284" s="44"/>
      <c r="D284" s="221" t="s">
        <v>145</v>
      </c>
      <c r="E284" s="44"/>
      <c r="F284" s="222" t="s">
        <v>519</v>
      </c>
      <c r="G284" s="44"/>
      <c r="H284" s="44"/>
      <c r="I284" s="223"/>
      <c r="J284" s="44"/>
      <c r="K284" s="44"/>
      <c r="L284" s="48"/>
      <c r="M284" s="224"/>
      <c r="N284" s="225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0" t="s">
        <v>145</v>
      </c>
      <c r="AU284" s="20" t="s">
        <v>88</v>
      </c>
    </row>
    <row r="285" s="13" customFormat="1">
      <c r="A285" s="13"/>
      <c r="B285" s="226"/>
      <c r="C285" s="227"/>
      <c r="D285" s="228" t="s">
        <v>147</v>
      </c>
      <c r="E285" s="229" t="s">
        <v>32</v>
      </c>
      <c r="F285" s="230" t="s">
        <v>520</v>
      </c>
      <c r="G285" s="227"/>
      <c r="H285" s="229" t="s">
        <v>32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147</v>
      </c>
      <c r="AU285" s="236" t="s">
        <v>88</v>
      </c>
      <c r="AV285" s="13" t="s">
        <v>86</v>
      </c>
      <c r="AW285" s="13" t="s">
        <v>39</v>
      </c>
      <c r="AX285" s="13" t="s">
        <v>78</v>
      </c>
      <c r="AY285" s="236" t="s">
        <v>136</v>
      </c>
    </row>
    <row r="286" s="13" customFormat="1">
      <c r="A286" s="13"/>
      <c r="B286" s="226"/>
      <c r="C286" s="227"/>
      <c r="D286" s="228" t="s">
        <v>147</v>
      </c>
      <c r="E286" s="229" t="s">
        <v>32</v>
      </c>
      <c r="F286" s="230" t="s">
        <v>521</v>
      </c>
      <c r="G286" s="227"/>
      <c r="H286" s="229" t="s">
        <v>32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147</v>
      </c>
      <c r="AU286" s="236" t="s">
        <v>88</v>
      </c>
      <c r="AV286" s="13" t="s">
        <v>86</v>
      </c>
      <c r="AW286" s="13" t="s">
        <v>39</v>
      </c>
      <c r="AX286" s="13" t="s">
        <v>78</v>
      </c>
      <c r="AY286" s="236" t="s">
        <v>136</v>
      </c>
    </row>
    <row r="287" s="14" customFormat="1">
      <c r="A287" s="14"/>
      <c r="B287" s="237"/>
      <c r="C287" s="238"/>
      <c r="D287" s="228" t="s">
        <v>147</v>
      </c>
      <c r="E287" s="239" t="s">
        <v>32</v>
      </c>
      <c r="F287" s="240" t="s">
        <v>1267</v>
      </c>
      <c r="G287" s="238"/>
      <c r="H287" s="241">
        <v>8.1820000000000004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147</v>
      </c>
      <c r="AU287" s="247" t="s">
        <v>88</v>
      </c>
      <c r="AV287" s="14" t="s">
        <v>88</v>
      </c>
      <c r="AW287" s="14" t="s">
        <v>39</v>
      </c>
      <c r="AX287" s="14" t="s">
        <v>78</v>
      </c>
      <c r="AY287" s="247" t="s">
        <v>136</v>
      </c>
    </row>
    <row r="288" s="13" customFormat="1">
      <c r="A288" s="13"/>
      <c r="B288" s="226"/>
      <c r="C288" s="227"/>
      <c r="D288" s="228" t="s">
        <v>147</v>
      </c>
      <c r="E288" s="229" t="s">
        <v>32</v>
      </c>
      <c r="F288" s="230" t="s">
        <v>523</v>
      </c>
      <c r="G288" s="227"/>
      <c r="H288" s="229" t="s">
        <v>32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147</v>
      </c>
      <c r="AU288" s="236" t="s">
        <v>88</v>
      </c>
      <c r="AV288" s="13" t="s">
        <v>86</v>
      </c>
      <c r="AW288" s="13" t="s">
        <v>39</v>
      </c>
      <c r="AX288" s="13" t="s">
        <v>78</v>
      </c>
      <c r="AY288" s="236" t="s">
        <v>136</v>
      </c>
    </row>
    <row r="289" s="14" customFormat="1">
      <c r="A289" s="14"/>
      <c r="B289" s="237"/>
      <c r="C289" s="238"/>
      <c r="D289" s="228" t="s">
        <v>147</v>
      </c>
      <c r="E289" s="239" t="s">
        <v>32</v>
      </c>
      <c r="F289" s="240" t="s">
        <v>1268</v>
      </c>
      <c r="G289" s="238"/>
      <c r="H289" s="241">
        <v>-2.7320000000000002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147</v>
      </c>
      <c r="AU289" s="247" t="s">
        <v>88</v>
      </c>
      <c r="AV289" s="14" t="s">
        <v>88</v>
      </c>
      <c r="AW289" s="14" t="s">
        <v>39</v>
      </c>
      <c r="AX289" s="14" t="s">
        <v>78</v>
      </c>
      <c r="AY289" s="247" t="s">
        <v>136</v>
      </c>
    </row>
    <row r="290" s="13" customFormat="1">
      <c r="A290" s="13"/>
      <c r="B290" s="226"/>
      <c r="C290" s="227"/>
      <c r="D290" s="228" t="s">
        <v>147</v>
      </c>
      <c r="E290" s="229" t="s">
        <v>32</v>
      </c>
      <c r="F290" s="230" t="s">
        <v>1269</v>
      </c>
      <c r="G290" s="227"/>
      <c r="H290" s="229" t="s">
        <v>32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147</v>
      </c>
      <c r="AU290" s="236" t="s">
        <v>88</v>
      </c>
      <c r="AV290" s="13" t="s">
        <v>86</v>
      </c>
      <c r="AW290" s="13" t="s">
        <v>39</v>
      </c>
      <c r="AX290" s="13" t="s">
        <v>78</v>
      </c>
      <c r="AY290" s="236" t="s">
        <v>136</v>
      </c>
    </row>
    <row r="291" s="14" customFormat="1">
      <c r="A291" s="14"/>
      <c r="B291" s="237"/>
      <c r="C291" s="238"/>
      <c r="D291" s="228" t="s">
        <v>147</v>
      </c>
      <c r="E291" s="239" t="s">
        <v>32</v>
      </c>
      <c r="F291" s="240" t="s">
        <v>1270</v>
      </c>
      <c r="G291" s="238"/>
      <c r="H291" s="241">
        <v>-0.42099999999999999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147</v>
      </c>
      <c r="AU291" s="247" t="s">
        <v>88</v>
      </c>
      <c r="AV291" s="14" t="s">
        <v>88</v>
      </c>
      <c r="AW291" s="14" t="s">
        <v>39</v>
      </c>
      <c r="AX291" s="14" t="s">
        <v>78</v>
      </c>
      <c r="AY291" s="247" t="s">
        <v>136</v>
      </c>
    </row>
    <row r="292" s="13" customFormat="1">
      <c r="A292" s="13"/>
      <c r="B292" s="226"/>
      <c r="C292" s="227"/>
      <c r="D292" s="228" t="s">
        <v>147</v>
      </c>
      <c r="E292" s="229" t="s">
        <v>32</v>
      </c>
      <c r="F292" s="230" t="s">
        <v>1271</v>
      </c>
      <c r="G292" s="227"/>
      <c r="H292" s="229" t="s">
        <v>32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147</v>
      </c>
      <c r="AU292" s="236" t="s">
        <v>88</v>
      </c>
      <c r="AV292" s="13" t="s">
        <v>86</v>
      </c>
      <c r="AW292" s="13" t="s">
        <v>39</v>
      </c>
      <c r="AX292" s="13" t="s">
        <v>78</v>
      </c>
      <c r="AY292" s="236" t="s">
        <v>136</v>
      </c>
    </row>
    <row r="293" s="14" customFormat="1">
      <c r="A293" s="14"/>
      <c r="B293" s="237"/>
      <c r="C293" s="238"/>
      <c r="D293" s="228" t="s">
        <v>147</v>
      </c>
      <c r="E293" s="239" t="s">
        <v>32</v>
      </c>
      <c r="F293" s="240" t="s">
        <v>1191</v>
      </c>
      <c r="G293" s="238"/>
      <c r="H293" s="241">
        <v>9.7479999999999993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147</v>
      </c>
      <c r="AU293" s="247" t="s">
        <v>88</v>
      </c>
      <c r="AV293" s="14" t="s">
        <v>88</v>
      </c>
      <c r="AW293" s="14" t="s">
        <v>39</v>
      </c>
      <c r="AX293" s="14" t="s">
        <v>78</v>
      </c>
      <c r="AY293" s="247" t="s">
        <v>136</v>
      </c>
    </row>
    <row r="294" s="15" customFormat="1">
      <c r="A294" s="15"/>
      <c r="B294" s="248"/>
      <c r="C294" s="249"/>
      <c r="D294" s="228" t="s">
        <v>147</v>
      </c>
      <c r="E294" s="250" t="s">
        <v>32</v>
      </c>
      <c r="F294" s="251" t="s">
        <v>152</v>
      </c>
      <c r="G294" s="249"/>
      <c r="H294" s="252">
        <v>14.776999999999999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8" t="s">
        <v>147</v>
      </c>
      <c r="AU294" s="258" t="s">
        <v>88</v>
      </c>
      <c r="AV294" s="15" t="s">
        <v>143</v>
      </c>
      <c r="AW294" s="15" t="s">
        <v>39</v>
      </c>
      <c r="AX294" s="15" t="s">
        <v>86</v>
      </c>
      <c r="AY294" s="258" t="s">
        <v>136</v>
      </c>
    </row>
    <row r="295" s="2" customFormat="1" ht="21.75" customHeight="1">
      <c r="A295" s="42"/>
      <c r="B295" s="43"/>
      <c r="C295" s="208" t="s">
        <v>453</v>
      </c>
      <c r="D295" s="208" t="s">
        <v>138</v>
      </c>
      <c r="E295" s="209" t="s">
        <v>529</v>
      </c>
      <c r="F295" s="210" t="s">
        <v>530</v>
      </c>
      <c r="G295" s="211" t="s">
        <v>225</v>
      </c>
      <c r="H295" s="212">
        <v>5.0289999999999999</v>
      </c>
      <c r="I295" s="213"/>
      <c r="J295" s="214">
        <f>ROUND(I295*H295,2)</f>
        <v>0</v>
      </c>
      <c r="K295" s="210" t="s">
        <v>142</v>
      </c>
      <c r="L295" s="48"/>
      <c r="M295" s="215" t="s">
        <v>32</v>
      </c>
      <c r="N295" s="216" t="s">
        <v>49</v>
      </c>
      <c r="O295" s="88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R295" s="219" t="s">
        <v>143</v>
      </c>
      <c r="AT295" s="219" t="s">
        <v>138</v>
      </c>
      <c r="AU295" s="219" t="s">
        <v>88</v>
      </c>
      <c r="AY295" s="20" t="s">
        <v>136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86</v>
      </c>
      <c r="BK295" s="220">
        <f>ROUND(I295*H295,2)</f>
        <v>0</v>
      </c>
      <c r="BL295" s="20" t="s">
        <v>143</v>
      </c>
      <c r="BM295" s="219" t="s">
        <v>1272</v>
      </c>
    </row>
    <row r="296" s="2" customFormat="1">
      <c r="A296" s="42"/>
      <c r="B296" s="43"/>
      <c r="C296" s="44"/>
      <c r="D296" s="221" t="s">
        <v>145</v>
      </c>
      <c r="E296" s="44"/>
      <c r="F296" s="222" t="s">
        <v>532</v>
      </c>
      <c r="G296" s="44"/>
      <c r="H296" s="44"/>
      <c r="I296" s="223"/>
      <c r="J296" s="44"/>
      <c r="K296" s="44"/>
      <c r="L296" s="48"/>
      <c r="M296" s="224"/>
      <c r="N296" s="225"/>
      <c r="O296" s="88"/>
      <c r="P296" s="88"/>
      <c r="Q296" s="88"/>
      <c r="R296" s="88"/>
      <c r="S296" s="88"/>
      <c r="T296" s="89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T296" s="20" t="s">
        <v>145</v>
      </c>
      <c r="AU296" s="20" t="s">
        <v>88</v>
      </c>
    </row>
    <row r="297" s="13" customFormat="1">
      <c r="A297" s="13"/>
      <c r="B297" s="226"/>
      <c r="C297" s="227"/>
      <c r="D297" s="228" t="s">
        <v>147</v>
      </c>
      <c r="E297" s="229" t="s">
        <v>32</v>
      </c>
      <c r="F297" s="230" t="s">
        <v>520</v>
      </c>
      <c r="G297" s="227"/>
      <c r="H297" s="229" t="s">
        <v>32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147</v>
      </c>
      <c r="AU297" s="236" t="s">
        <v>88</v>
      </c>
      <c r="AV297" s="13" t="s">
        <v>86</v>
      </c>
      <c r="AW297" s="13" t="s">
        <v>39</v>
      </c>
      <c r="AX297" s="13" t="s">
        <v>78</v>
      </c>
      <c r="AY297" s="236" t="s">
        <v>136</v>
      </c>
    </row>
    <row r="298" s="13" customFormat="1">
      <c r="A298" s="13"/>
      <c r="B298" s="226"/>
      <c r="C298" s="227"/>
      <c r="D298" s="228" t="s">
        <v>147</v>
      </c>
      <c r="E298" s="229" t="s">
        <v>32</v>
      </c>
      <c r="F298" s="230" t="s">
        <v>521</v>
      </c>
      <c r="G298" s="227"/>
      <c r="H298" s="229" t="s">
        <v>32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147</v>
      </c>
      <c r="AU298" s="236" t="s">
        <v>88</v>
      </c>
      <c r="AV298" s="13" t="s">
        <v>86</v>
      </c>
      <c r="AW298" s="13" t="s">
        <v>39</v>
      </c>
      <c r="AX298" s="13" t="s">
        <v>78</v>
      </c>
      <c r="AY298" s="236" t="s">
        <v>136</v>
      </c>
    </row>
    <row r="299" s="14" customFormat="1">
      <c r="A299" s="14"/>
      <c r="B299" s="237"/>
      <c r="C299" s="238"/>
      <c r="D299" s="228" t="s">
        <v>147</v>
      </c>
      <c r="E299" s="239" t="s">
        <v>32</v>
      </c>
      <c r="F299" s="240" t="s">
        <v>1267</v>
      </c>
      <c r="G299" s="238"/>
      <c r="H299" s="241">
        <v>8.1820000000000004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147</v>
      </c>
      <c r="AU299" s="247" t="s">
        <v>88</v>
      </c>
      <c r="AV299" s="14" t="s">
        <v>88</v>
      </c>
      <c r="AW299" s="14" t="s">
        <v>39</v>
      </c>
      <c r="AX299" s="14" t="s">
        <v>78</v>
      </c>
      <c r="AY299" s="247" t="s">
        <v>136</v>
      </c>
    </row>
    <row r="300" s="13" customFormat="1">
      <c r="A300" s="13"/>
      <c r="B300" s="226"/>
      <c r="C300" s="227"/>
      <c r="D300" s="228" t="s">
        <v>147</v>
      </c>
      <c r="E300" s="229" t="s">
        <v>32</v>
      </c>
      <c r="F300" s="230" t="s">
        <v>523</v>
      </c>
      <c r="G300" s="227"/>
      <c r="H300" s="229" t="s">
        <v>32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147</v>
      </c>
      <c r="AU300" s="236" t="s">
        <v>88</v>
      </c>
      <c r="AV300" s="13" t="s">
        <v>86</v>
      </c>
      <c r="AW300" s="13" t="s">
        <v>39</v>
      </c>
      <c r="AX300" s="13" t="s">
        <v>78</v>
      </c>
      <c r="AY300" s="236" t="s">
        <v>136</v>
      </c>
    </row>
    <row r="301" s="14" customFormat="1">
      <c r="A301" s="14"/>
      <c r="B301" s="237"/>
      <c r="C301" s="238"/>
      <c r="D301" s="228" t="s">
        <v>147</v>
      </c>
      <c r="E301" s="239" t="s">
        <v>32</v>
      </c>
      <c r="F301" s="240" t="s">
        <v>1268</v>
      </c>
      <c r="G301" s="238"/>
      <c r="H301" s="241">
        <v>-2.7320000000000002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147</v>
      </c>
      <c r="AU301" s="247" t="s">
        <v>88</v>
      </c>
      <c r="AV301" s="14" t="s">
        <v>88</v>
      </c>
      <c r="AW301" s="14" t="s">
        <v>39</v>
      </c>
      <c r="AX301" s="14" t="s">
        <v>78</v>
      </c>
      <c r="AY301" s="247" t="s">
        <v>136</v>
      </c>
    </row>
    <row r="302" s="13" customFormat="1">
      <c r="A302" s="13"/>
      <c r="B302" s="226"/>
      <c r="C302" s="227"/>
      <c r="D302" s="228" t="s">
        <v>147</v>
      </c>
      <c r="E302" s="229" t="s">
        <v>32</v>
      </c>
      <c r="F302" s="230" t="s">
        <v>1269</v>
      </c>
      <c r="G302" s="227"/>
      <c r="H302" s="229" t="s">
        <v>32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147</v>
      </c>
      <c r="AU302" s="236" t="s">
        <v>88</v>
      </c>
      <c r="AV302" s="13" t="s">
        <v>86</v>
      </c>
      <c r="AW302" s="13" t="s">
        <v>39</v>
      </c>
      <c r="AX302" s="13" t="s">
        <v>78</v>
      </c>
      <c r="AY302" s="236" t="s">
        <v>136</v>
      </c>
    </row>
    <row r="303" s="14" customFormat="1">
      <c r="A303" s="14"/>
      <c r="B303" s="237"/>
      <c r="C303" s="238"/>
      <c r="D303" s="228" t="s">
        <v>147</v>
      </c>
      <c r="E303" s="239" t="s">
        <v>32</v>
      </c>
      <c r="F303" s="240" t="s">
        <v>1270</v>
      </c>
      <c r="G303" s="238"/>
      <c r="H303" s="241">
        <v>-0.42099999999999999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147</v>
      </c>
      <c r="AU303" s="247" t="s">
        <v>88</v>
      </c>
      <c r="AV303" s="14" t="s">
        <v>88</v>
      </c>
      <c r="AW303" s="14" t="s">
        <v>39</v>
      </c>
      <c r="AX303" s="14" t="s">
        <v>78</v>
      </c>
      <c r="AY303" s="247" t="s">
        <v>136</v>
      </c>
    </row>
    <row r="304" s="15" customFormat="1">
      <c r="A304" s="15"/>
      <c r="B304" s="248"/>
      <c r="C304" s="249"/>
      <c r="D304" s="228" t="s">
        <v>147</v>
      </c>
      <c r="E304" s="250" t="s">
        <v>32</v>
      </c>
      <c r="F304" s="251" t="s">
        <v>152</v>
      </c>
      <c r="G304" s="249"/>
      <c r="H304" s="252">
        <v>5.0289999999999999</v>
      </c>
      <c r="I304" s="253"/>
      <c r="J304" s="249"/>
      <c r="K304" s="249"/>
      <c r="L304" s="254"/>
      <c r="M304" s="255"/>
      <c r="N304" s="256"/>
      <c r="O304" s="256"/>
      <c r="P304" s="256"/>
      <c r="Q304" s="256"/>
      <c r="R304" s="256"/>
      <c r="S304" s="256"/>
      <c r="T304" s="257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8" t="s">
        <v>147</v>
      </c>
      <c r="AU304" s="258" t="s">
        <v>88</v>
      </c>
      <c r="AV304" s="15" t="s">
        <v>143</v>
      </c>
      <c r="AW304" s="15" t="s">
        <v>39</v>
      </c>
      <c r="AX304" s="15" t="s">
        <v>86</v>
      </c>
      <c r="AY304" s="258" t="s">
        <v>136</v>
      </c>
    </row>
    <row r="305" s="2" customFormat="1" ht="24.15" customHeight="1">
      <c r="A305" s="42"/>
      <c r="B305" s="43"/>
      <c r="C305" s="208" t="s">
        <v>461</v>
      </c>
      <c r="D305" s="208" t="s">
        <v>138</v>
      </c>
      <c r="E305" s="209" t="s">
        <v>534</v>
      </c>
      <c r="F305" s="210" t="s">
        <v>535</v>
      </c>
      <c r="G305" s="211" t="s">
        <v>225</v>
      </c>
      <c r="H305" s="212">
        <v>20.116</v>
      </c>
      <c r="I305" s="213"/>
      <c r="J305" s="214">
        <f>ROUND(I305*H305,2)</f>
        <v>0</v>
      </c>
      <c r="K305" s="210" t="s">
        <v>142</v>
      </c>
      <c r="L305" s="48"/>
      <c r="M305" s="215" t="s">
        <v>32</v>
      </c>
      <c r="N305" s="216" t="s">
        <v>49</v>
      </c>
      <c r="O305" s="88"/>
      <c r="P305" s="217">
        <f>O305*H305</f>
        <v>0</v>
      </c>
      <c r="Q305" s="217">
        <v>0</v>
      </c>
      <c r="R305" s="217">
        <f>Q305*H305</f>
        <v>0</v>
      </c>
      <c r="S305" s="217">
        <v>0</v>
      </c>
      <c r="T305" s="218">
        <f>S305*H305</f>
        <v>0</v>
      </c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R305" s="219" t="s">
        <v>143</v>
      </c>
      <c r="AT305" s="219" t="s">
        <v>138</v>
      </c>
      <c r="AU305" s="219" t="s">
        <v>88</v>
      </c>
      <c r="AY305" s="20" t="s">
        <v>136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0" t="s">
        <v>86</v>
      </c>
      <c r="BK305" s="220">
        <f>ROUND(I305*H305,2)</f>
        <v>0</v>
      </c>
      <c r="BL305" s="20" t="s">
        <v>143</v>
      </c>
      <c r="BM305" s="219" t="s">
        <v>1273</v>
      </c>
    </row>
    <row r="306" s="2" customFormat="1">
      <c r="A306" s="42"/>
      <c r="B306" s="43"/>
      <c r="C306" s="44"/>
      <c r="D306" s="221" t="s">
        <v>145</v>
      </c>
      <c r="E306" s="44"/>
      <c r="F306" s="222" t="s">
        <v>537</v>
      </c>
      <c r="G306" s="44"/>
      <c r="H306" s="44"/>
      <c r="I306" s="223"/>
      <c r="J306" s="44"/>
      <c r="K306" s="44"/>
      <c r="L306" s="48"/>
      <c r="M306" s="224"/>
      <c r="N306" s="225"/>
      <c r="O306" s="88"/>
      <c r="P306" s="88"/>
      <c r="Q306" s="88"/>
      <c r="R306" s="88"/>
      <c r="S306" s="88"/>
      <c r="T306" s="89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T306" s="20" t="s">
        <v>145</v>
      </c>
      <c r="AU306" s="20" t="s">
        <v>88</v>
      </c>
    </row>
    <row r="307" s="14" customFormat="1">
      <c r="A307" s="14"/>
      <c r="B307" s="237"/>
      <c r="C307" s="238"/>
      <c r="D307" s="228" t="s">
        <v>147</v>
      </c>
      <c r="E307" s="239" t="s">
        <v>32</v>
      </c>
      <c r="F307" s="240" t="s">
        <v>1274</v>
      </c>
      <c r="G307" s="238"/>
      <c r="H307" s="241">
        <v>20.116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147</v>
      </c>
      <c r="AU307" s="247" t="s">
        <v>88</v>
      </c>
      <c r="AV307" s="14" t="s">
        <v>88</v>
      </c>
      <c r="AW307" s="14" t="s">
        <v>39</v>
      </c>
      <c r="AX307" s="14" t="s">
        <v>86</v>
      </c>
      <c r="AY307" s="247" t="s">
        <v>136</v>
      </c>
    </row>
    <row r="308" s="2" customFormat="1" ht="24.15" customHeight="1">
      <c r="A308" s="42"/>
      <c r="B308" s="43"/>
      <c r="C308" s="208" t="s">
        <v>484</v>
      </c>
      <c r="D308" s="208" t="s">
        <v>138</v>
      </c>
      <c r="E308" s="209" t="s">
        <v>540</v>
      </c>
      <c r="F308" s="210" t="s">
        <v>541</v>
      </c>
      <c r="G308" s="211" t="s">
        <v>225</v>
      </c>
      <c r="H308" s="212">
        <v>5.0289999999999999</v>
      </c>
      <c r="I308" s="213"/>
      <c r="J308" s="214">
        <f>ROUND(I308*H308,2)</f>
        <v>0</v>
      </c>
      <c r="K308" s="210" t="s">
        <v>142</v>
      </c>
      <c r="L308" s="48"/>
      <c r="M308" s="215" t="s">
        <v>32</v>
      </c>
      <c r="N308" s="216" t="s">
        <v>49</v>
      </c>
      <c r="O308" s="88"/>
      <c r="P308" s="217">
        <f>O308*H308</f>
        <v>0</v>
      </c>
      <c r="Q308" s="217">
        <v>0</v>
      </c>
      <c r="R308" s="217">
        <f>Q308*H308</f>
        <v>0</v>
      </c>
      <c r="S308" s="217">
        <v>0</v>
      </c>
      <c r="T308" s="218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19" t="s">
        <v>143</v>
      </c>
      <c r="AT308" s="219" t="s">
        <v>138</v>
      </c>
      <c r="AU308" s="219" t="s">
        <v>88</v>
      </c>
      <c r="AY308" s="20" t="s">
        <v>136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86</v>
      </c>
      <c r="BK308" s="220">
        <f>ROUND(I308*H308,2)</f>
        <v>0</v>
      </c>
      <c r="BL308" s="20" t="s">
        <v>143</v>
      </c>
      <c r="BM308" s="219" t="s">
        <v>1275</v>
      </c>
    </row>
    <row r="309" s="2" customFormat="1">
      <c r="A309" s="42"/>
      <c r="B309" s="43"/>
      <c r="C309" s="44"/>
      <c r="D309" s="221" t="s">
        <v>145</v>
      </c>
      <c r="E309" s="44"/>
      <c r="F309" s="222" t="s">
        <v>543</v>
      </c>
      <c r="G309" s="44"/>
      <c r="H309" s="44"/>
      <c r="I309" s="223"/>
      <c r="J309" s="44"/>
      <c r="K309" s="44"/>
      <c r="L309" s="48"/>
      <c r="M309" s="224"/>
      <c r="N309" s="225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145</v>
      </c>
      <c r="AU309" s="20" t="s">
        <v>88</v>
      </c>
    </row>
    <row r="310" s="13" customFormat="1">
      <c r="A310" s="13"/>
      <c r="B310" s="226"/>
      <c r="C310" s="227"/>
      <c r="D310" s="228" t="s">
        <v>147</v>
      </c>
      <c r="E310" s="229" t="s">
        <v>32</v>
      </c>
      <c r="F310" s="230" t="s">
        <v>520</v>
      </c>
      <c r="G310" s="227"/>
      <c r="H310" s="229" t="s">
        <v>32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147</v>
      </c>
      <c r="AU310" s="236" t="s">
        <v>88</v>
      </c>
      <c r="AV310" s="13" t="s">
        <v>86</v>
      </c>
      <c r="AW310" s="13" t="s">
        <v>39</v>
      </c>
      <c r="AX310" s="13" t="s">
        <v>78</v>
      </c>
      <c r="AY310" s="236" t="s">
        <v>136</v>
      </c>
    </row>
    <row r="311" s="13" customFormat="1">
      <c r="A311" s="13"/>
      <c r="B311" s="226"/>
      <c r="C311" s="227"/>
      <c r="D311" s="228" t="s">
        <v>147</v>
      </c>
      <c r="E311" s="229" t="s">
        <v>32</v>
      </c>
      <c r="F311" s="230" t="s">
        <v>521</v>
      </c>
      <c r="G311" s="227"/>
      <c r="H311" s="229" t="s">
        <v>32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147</v>
      </c>
      <c r="AU311" s="236" t="s">
        <v>88</v>
      </c>
      <c r="AV311" s="13" t="s">
        <v>86</v>
      </c>
      <c r="AW311" s="13" t="s">
        <v>39</v>
      </c>
      <c r="AX311" s="13" t="s">
        <v>78</v>
      </c>
      <c r="AY311" s="236" t="s">
        <v>136</v>
      </c>
    </row>
    <row r="312" s="14" customFormat="1">
      <c r="A312" s="14"/>
      <c r="B312" s="237"/>
      <c r="C312" s="238"/>
      <c r="D312" s="228" t="s">
        <v>147</v>
      </c>
      <c r="E312" s="239" t="s">
        <v>32</v>
      </c>
      <c r="F312" s="240" t="s">
        <v>1267</v>
      </c>
      <c r="G312" s="238"/>
      <c r="H312" s="241">
        <v>8.1820000000000004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147</v>
      </c>
      <c r="AU312" s="247" t="s">
        <v>88</v>
      </c>
      <c r="AV312" s="14" t="s">
        <v>88</v>
      </c>
      <c r="AW312" s="14" t="s">
        <v>39</v>
      </c>
      <c r="AX312" s="14" t="s">
        <v>78</v>
      </c>
      <c r="AY312" s="247" t="s">
        <v>136</v>
      </c>
    </row>
    <row r="313" s="13" customFormat="1">
      <c r="A313" s="13"/>
      <c r="B313" s="226"/>
      <c r="C313" s="227"/>
      <c r="D313" s="228" t="s">
        <v>147</v>
      </c>
      <c r="E313" s="229" t="s">
        <v>32</v>
      </c>
      <c r="F313" s="230" t="s">
        <v>523</v>
      </c>
      <c r="G313" s="227"/>
      <c r="H313" s="229" t="s">
        <v>32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147</v>
      </c>
      <c r="AU313" s="236" t="s">
        <v>88</v>
      </c>
      <c r="AV313" s="13" t="s">
        <v>86</v>
      </c>
      <c r="AW313" s="13" t="s">
        <v>39</v>
      </c>
      <c r="AX313" s="13" t="s">
        <v>78</v>
      </c>
      <c r="AY313" s="236" t="s">
        <v>136</v>
      </c>
    </row>
    <row r="314" s="14" customFormat="1">
      <c r="A314" s="14"/>
      <c r="B314" s="237"/>
      <c r="C314" s="238"/>
      <c r="D314" s="228" t="s">
        <v>147</v>
      </c>
      <c r="E314" s="239" t="s">
        <v>32</v>
      </c>
      <c r="F314" s="240" t="s">
        <v>1268</v>
      </c>
      <c r="G314" s="238"/>
      <c r="H314" s="241">
        <v>-2.7320000000000002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147</v>
      </c>
      <c r="AU314" s="247" t="s">
        <v>88</v>
      </c>
      <c r="AV314" s="14" t="s">
        <v>88</v>
      </c>
      <c r="AW314" s="14" t="s">
        <v>39</v>
      </c>
      <c r="AX314" s="14" t="s">
        <v>78</v>
      </c>
      <c r="AY314" s="247" t="s">
        <v>136</v>
      </c>
    </row>
    <row r="315" s="13" customFormat="1">
      <c r="A315" s="13"/>
      <c r="B315" s="226"/>
      <c r="C315" s="227"/>
      <c r="D315" s="228" t="s">
        <v>147</v>
      </c>
      <c r="E315" s="229" t="s">
        <v>32</v>
      </c>
      <c r="F315" s="230" t="s">
        <v>1269</v>
      </c>
      <c r="G315" s="227"/>
      <c r="H315" s="229" t="s">
        <v>32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147</v>
      </c>
      <c r="AU315" s="236" t="s">
        <v>88</v>
      </c>
      <c r="AV315" s="13" t="s">
        <v>86</v>
      </c>
      <c r="AW315" s="13" t="s">
        <v>39</v>
      </c>
      <c r="AX315" s="13" t="s">
        <v>78</v>
      </c>
      <c r="AY315" s="236" t="s">
        <v>136</v>
      </c>
    </row>
    <row r="316" s="14" customFormat="1">
      <c r="A316" s="14"/>
      <c r="B316" s="237"/>
      <c r="C316" s="238"/>
      <c r="D316" s="228" t="s">
        <v>147</v>
      </c>
      <c r="E316" s="239" t="s">
        <v>32</v>
      </c>
      <c r="F316" s="240" t="s">
        <v>1270</v>
      </c>
      <c r="G316" s="238"/>
      <c r="H316" s="241">
        <v>-0.42099999999999999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147</v>
      </c>
      <c r="AU316" s="247" t="s">
        <v>88</v>
      </c>
      <c r="AV316" s="14" t="s">
        <v>88</v>
      </c>
      <c r="AW316" s="14" t="s">
        <v>39</v>
      </c>
      <c r="AX316" s="14" t="s">
        <v>78</v>
      </c>
      <c r="AY316" s="247" t="s">
        <v>136</v>
      </c>
    </row>
    <row r="317" s="15" customFormat="1">
      <c r="A317" s="15"/>
      <c r="B317" s="248"/>
      <c r="C317" s="249"/>
      <c r="D317" s="228" t="s">
        <v>147</v>
      </c>
      <c r="E317" s="250" t="s">
        <v>32</v>
      </c>
      <c r="F317" s="251" t="s">
        <v>152</v>
      </c>
      <c r="G317" s="249"/>
      <c r="H317" s="252">
        <v>5.0289999999999999</v>
      </c>
      <c r="I317" s="253"/>
      <c r="J317" s="249"/>
      <c r="K317" s="249"/>
      <c r="L317" s="254"/>
      <c r="M317" s="255"/>
      <c r="N317" s="256"/>
      <c r="O317" s="256"/>
      <c r="P317" s="256"/>
      <c r="Q317" s="256"/>
      <c r="R317" s="256"/>
      <c r="S317" s="256"/>
      <c r="T317" s="25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8" t="s">
        <v>147</v>
      </c>
      <c r="AU317" s="258" t="s">
        <v>88</v>
      </c>
      <c r="AV317" s="15" t="s">
        <v>143</v>
      </c>
      <c r="AW317" s="15" t="s">
        <v>39</v>
      </c>
      <c r="AX317" s="15" t="s">
        <v>86</v>
      </c>
      <c r="AY317" s="258" t="s">
        <v>136</v>
      </c>
    </row>
    <row r="318" s="2" customFormat="1" ht="24.15" customHeight="1">
      <c r="A318" s="42"/>
      <c r="B318" s="43"/>
      <c r="C318" s="208" t="s">
        <v>490</v>
      </c>
      <c r="D318" s="208" t="s">
        <v>138</v>
      </c>
      <c r="E318" s="209" t="s">
        <v>545</v>
      </c>
      <c r="F318" s="210" t="s">
        <v>546</v>
      </c>
      <c r="G318" s="211" t="s">
        <v>225</v>
      </c>
      <c r="H318" s="212">
        <v>6.3070000000000004</v>
      </c>
      <c r="I318" s="213"/>
      <c r="J318" s="214">
        <f>ROUND(I318*H318,2)</f>
        <v>0</v>
      </c>
      <c r="K318" s="210" t="s">
        <v>142</v>
      </c>
      <c r="L318" s="48"/>
      <c r="M318" s="215" t="s">
        <v>32</v>
      </c>
      <c r="N318" s="216" t="s">
        <v>49</v>
      </c>
      <c r="O318" s="88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19" t="s">
        <v>143</v>
      </c>
      <c r="AT318" s="219" t="s">
        <v>138</v>
      </c>
      <c r="AU318" s="219" t="s">
        <v>88</v>
      </c>
      <c r="AY318" s="20" t="s">
        <v>136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86</v>
      </c>
      <c r="BK318" s="220">
        <f>ROUND(I318*H318,2)</f>
        <v>0</v>
      </c>
      <c r="BL318" s="20" t="s">
        <v>143</v>
      </c>
      <c r="BM318" s="219" t="s">
        <v>1276</v>
      </c>
    </row>
    <row r="319" s="2" customFormat="1">
      <c r="A319" s="42"/>
      <c r="B319" s="43"/>
      <c r="C319" s="44"/>
      <c r="D319" s="221" t="s">
        <v>145</v>
      </c>
      <c r="E319" s="44"/>
      <c r="F319" s="222" t="s">
        <v>548</v>
      </c>
      <c r="G319" s="44"/>
      <c r="H319" s="44"/>
      <c r="I319" s="223"/>
      <c r="J319" s="44"/>
      <c r="K319" s="44"/>
      <c r="L319" s="48"/>
      <c r="M319" s="224"/>
      <c r="N319" s="225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145</v>
      </c>
      <c r="AU319" s="20" t="s">
        <v>88</v>
      </c>
    </row>
    <row r="320" s="13" customFormat="1">
      <c r="A320" s="13"/>
      <c r="B320" s="226"/>
      <c r="C320" s="227"/>
      <c r="D320" s="228" t="s">
        <v>147</v>
      </c>
      <c r="E320" s="229" t="s">
        <v>32</v>
      </c>
      <c r="F320" s="230" t="s">
        <v>549</v>
      </c>
      <c r="G320" s="227"/>
      <c r="H320" s="229" t="s">
        <v>32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147</v>
      </c>
      <c r="AU320" s="236" t="s">
        <v>88</v>
      </c>
      <c r="AV320" s="13" t="s">
        <v>86</v>
      </c>
      <c r="AW320" s="13" t="s">
        <v>39</v>
      </c>
      <c r="AX320" s="13" t="s">
        <v>78</v>
      </c>
      <c r="AY320" s="236" t="s">
        <v>136</v>
      </c>
    </row>
    <row r="321" s="14" customFormat="1">
      <c r="A321" s="14"/>
      <c r="B321" s="237"/>
      <c r="C321" s="238"/>
      <c r="D321" s="228" t="s">
        <v>147</v>
      </c>
      <c r="E321" s="239" t="s">
        <v>32</v>
      </c>
      <c r="F321" s="240" t="s">
        <v>1277</v>
      </c>
      <c r="G321" s="238"/>
      <c r="H321" s="241">
        <v>5.4649999999999999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147</v>
      </c>
      <c r="AU321" s="247" t="s">
        <v>88</v>
      </c>
      <c r="AV321" s="14" t="s">
        <v>88</v>
      </c>
      <c r="AW321" s="14" t="s">
        <v>39</v>
      </c>
      <c r="AX321" s="14" t="s">
        <v>78</v>
      </c>
      <c r="AY321" s="247" t="s">
        <v>136</v>
      </c>
    </row>
    <row r="322" s="13" customFormat="1">
      <c r="A322" s="13"/>
      <c r="B322" s="226"/>
      <c r="C322" s="227"/>
      <c r="D322" s="228" t="s">
        <v>147</v>
      </c>
      <c r="E322" s="229" t="s">
        <v>32</v>
      </c>
      <c r="F322" s="230" t="s">
        <v>1278</v>
      </c>
      <c r="G322" s="227"/>
      <c r="H322" s="229" t="s">
        <v>32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147</v>
      </c>
      <c r="AU322" s="236" t="s">
        <v>88</v>
      </c>
      <c r="AV322" s="13" t="s">
        <v>86</v>
      </c>
      <c r="AW322" s="13" t="s">
        <v>39</v>
      </c>
      <c r="AX322" s="13" t="s">
        <v>78</v>
      </c>
      <c r="AY322" s="236" t="s">
        <v>136</v>
      </c>
    </row>
    <row r="323" s="14" customFormat="1">
      <c r="A323" s="14"/>
      <c r="B323" s="237"/>
      <c r="C323" s="238"/>
      <c r="D323" s="228" t="s">
        <v>147</v>
      </c>
      <c r="E323" s="239" t="s">
        <v>32</v>
      </c>
      <c r="F323" s="240" t="s">
        <v>1279</v>
      </c>
      <c r="G323" s="238"/>
      <c r="H323" s="241">
        <v>0.84199999999999997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147</v>
      </c>
      <c r="AU323" s="247" t="s">
        <v>88</v>
      </c>
      <c r="AV323" s="14" t="s">
        <v>88</v>
      </c>
      <c r="AW323" s="14" t="s">
        <v>39</v>
      </c>
      <c r="AX323" s="14" t="s">
        <v>78</v>
      </c>
      <c r="AY323" s="247" t="s">
        <v>136</v>
      </c>
    </row>
    <row r="324" s="15" customFormat="1">
      <c r="A324" s="15"/>
      <c r="B324" s="248"/>
      <c r="C324" s="249"/>
      <c r="D324" s="228" t="s">
        <v>147</v>
      </c>
      <c r="E324" s="250" t="s">
        <v>32</v>
      </c>
      <c r="F324" s="251" t="s">
        <v>152</v>
      </c>
      <c r="G324" s="249"/>
      <c r="H324" s="252">
        <v>6.3069999999999995</v>
      </c>
      <c r="I324" s="253"/>
      <c r="J324" s="249"/>
      <c r="K324" s="249"/>
      <c r="L324" s="254"/>
      <c r="M324" s="255"/>
      <c r="N324" s="256"/>
      <c r="O324" s="256"/>
      <c r="P324" s="256"/>
      <c r="Q324" s="256"/>
      <c r="R324" s="256"/>
      <c r="S324" s="256"/>
      <c r="T324" s="257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8" t="s">
        <v>147</v>
      </c>
      <c r="AU324" s="258" t="s">
        <v>88</v>
      </c>
      <c r="AV324" s="15" t="s">
        <v>143</v>
      </c>
      <c r="AW324" s="15" t="s">
        <v>39</v>
      </c>
      <c r="AX324" s="15" t="s">
        <v>86</v>
      </c>
      <c r="AY324" s="258" t="s">
        <v>136</v>
      </c>
    </row>
    <row r="325" s="12" customFormat="1" ht="22.8" customHeight="1">
      <c r="A325" s="12"/>
      <c r="B325" s="192"/>
      <c r="C325" s="193"/>
      <c r="D325" s="194" t="s">
        <v>77</v>
      </c>
      <c r="E325" s="206" t="s">
        <v>551</v>
      </c>
      <c r="F325" s="206" t="s">
        <v>552</v>
      </c>
      <c r="G325" s="193"/>
      <c r="H325" s="193"/>
      <c r="I325" s="196"/>
      <c r="J325" s="207">
        <f>BK325</f>
        <v>0</v>
      </c>
      <c r="K325" s="193"/>
      <c r="L325" s="198"/>
      <c r="M325" s="199"/>
      <c r="N325" s="200"/>
      <c r="O325" s="200"/>
      <c r="P325" s="201">
        <f>SUM(P326:P327)</f>
        <v>0</v>
      </c>
      <c r="Q325" s="200"/>
      <c r="R325" s="201">
        <f>SUM(R326:R327)</f>
        <v>0</v>
      </c>
      <c r="S325" s="200"/>
      <c r="T325" s="202">
        <f>SUM(T326:T327)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3" t="s">
        <v>86</v>
      </c>
      <c r="AT325" s="204" t="s">
        <v>77</v>
      </c>
      <c r="AU325" s="204" t="s">
        <v>86</v>
      </c>
      <c r="AY325" s="203" t="s">
        <v>136</v>
      </c>
      <c r="BK325" s="205">
        <f>SUM(BK326:BK327)</f>
        <v>0</v>
      </c>
    </row>
    <row r="326" s="2" customFormat="1" ht="33" customHeight="1">
      <c r="A326" s="42"/>
      <c r="B326" s="43"/>
      <c r="C326" s="208" t="s">
        <v>498</v>
      </c>
      <c r="D326" s="208" t="s">
        <v>138</v>
      </c>
      <c r="E326" s="209" t="s">
        <v>554</v>
      </c>
      <c r="F326" s="210" t="s">
        <v>555</v>
      </c>
      <c r="G326" s="211" t="s">
        <v>225</v>
      </c>
      <c r="H326" s="212">
        <v>14.142</v>
      </c>
      <c r="I326" s="213"/>
      <c r="J326" s="214">
        <f>ROUND(I326*H326,2)</f>
        <v>0</v>
      </c>
      <c r="K326" s="210" t="s">
        <v>142</v>
      </c>
      <c r="L326" s="48"/>
      <c r="M326" s="215" t="s">
        <v>32</v>
      </c>
      <c r="N326" s="216" t="s">
        <v>49</v>
      </c>
      <c r="O326" s="88"/>
      <c r="P326" s="217">
        <f>O326*H326</f>
        <v>0</v>
      </c>
      <c r="Q326" s="217">
        <v>0</v>
      </c>
      <c r="R326" s="217">
        <f>Q326*H326</f>
        <v>0</v>
      </c>
      <c r="S326" s="217">
        <v>0</v>
      </c>
      <c r="T326" s="218">
        <f>S326*H326</f>
        <v>0</v>
      </c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R326" s="219" t="s">
        <v>143</v>
      </c>
      <c r="AT326" s="219" t="s">
        <v>138</v>
      </c>
      <c r="AU326" s="219" t="s">
        <v>88</v>
      </c>
      <c r="AY326" s="20" t="s">
        <v>136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86</v>
      </c>
      <c r="BK326" s="220">
        <f>ROUND(I326*H326,2)</f>
        <v>0</v>
      </c>
      <c r="BL326" s="20" t="s">
        <v>143</v>
      </c>
      <c r="BM326" s="219" t="s">
        <v>1280</v>
      </c>
    </row>
    <row r="327" s="2" customFormat="1">
      <c r="A327" s="42"/>
      <c r="B327" s="43"/>
      <c r="C327" s="44"/>
      <c r="D327" s="221" t="s">
        <v>145</v>
      </c>
      <c r="E327" s="44"/>
      <c r="F327" s="222" t="s">
        <v>557</v>
      </c>
      <c r="G327" s="44"/>
      <c r="H327" s="44"/>
      <c r="I327" s="223"/>
      <c r="J327" s="44"/>
      <c r="K327" s="44"/>
      <c r="L327" s="48"/>
      <c r="M327" s="224"/>
      <c r="N327" s="225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T327" s="20" t="s">
        <v>145</v>
      </c>
      <c r="AU327" s="20" t="s">
        <v>88</v>
      </c>
    </row>
    <row r="328" s="12" customFormat="1" ht="25.92" customHeight="1">
      <c r="A328" s="12"/>
      <c r="B328" s="192"/>
      <c r="C328" s="193"/>
      <c r="D328" s="194" t="s">
        <v>77</v>
      </c>
      <c r="E328" s="195" t="s">
        <v>558</v>
      </c>
      <c r="F328" s="195" t="s">
        <v>559</v>
      </c>
      <c r="G328" s="193"/>
      <c r="H328" s="193"/>
      <c r="I328" s="196"/>
      <c r="J328" s="197">
        <f>BK328</f>
        <v>0</v>
      </c>
      <c r="K328" s="193"/>
      <c r="L328" s="198"/>
      <c r="M328" s="199"/>
      <c r="N328" s="200"/>
      <c r="O328" s="200"/>
      <c r="P328" s="201">
        <f>P329+P342+P351</f>
        <v>0</v>
      </c>
      <c r="Q328" s="200"/>
      <c r="R328" s="201">
        <f>R329+R342+R351</f>
        <v>0.04309031</v>
      </c>
      <c r="S328" s="200"/>
      <c r="T328" s="202">
        <f>T329+T342+T351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3" t="s">
        <v>88</v>
      </c>
      <c r="AT328" s="204" t="s">
        <v>77</v>
      </c>
      <c r="AU328" s="204" t="s">
        <v>78</v>
      </c>
      <c r="AY328" s="203" t="s">
        <v>136</v>
      </c>
      <c r="BK328" s="205">
        <f>BK329+BK342+BK351</f>
        <v>0</v>
      </c>
    </row>
    <row r="329" s="12" customFormat="1" ht="22.8" customHeight="1">
      <c r="A329" s="12"/>
      <c r="B329" s="192"/>
      <c r="C329" s="193"/>
      <c r="D329" s="194" t="s">
        <v>77</v>
      </c>
      <c r="E329" s="206" t="s">
        <v>560</v>
      </c>
      <c r="F329" s="206" t="s">
        <v>561</v>
      </c>
      <c r="G329" s="193"/>
      <c r="H329" s="193"/>
      <c r="I329" s="196"/>
      <c r="J329" s="207">
        <f>BK329</f>
        <v>0</v>
      </c>
      <c r="K329" s="193"/>
      <c r="L329" s="198"/>
      <c r="M329" s="199"/>
      <c r="N329" s="200"/>
      <c r="O329" s="200"/>
      <c r="P329" s="201">
        <f>SUM(P330:P341)</f>
        <v>0</v>
      </c>
      <c r="Q329" s="200"/>
      <c r="R329" s="201">
        <f>SUM(R330:R341)</f>
        <v>0.0084600000000000005</v>
      </c>
      <c r="S329" s="200"/>
      <c r="T329" s="202">
        <f>SUM(T330:T341)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3" t="s">
        <v>88</v>
      </c>
      <c r="AT329" s="204" t="s">
        <v>77</v>
      </c>
      <c r="AU329" s="204" t="s">
        <v>86</v>
      </c>
      <c r="AY329" s="203" t="s">
        <v>136</v>
      </c>
      <c r="BK329" s="205">
        <f>SUM(BK330:BK341)</f>
        <v>0</v>
      </c>
    </row>
    <row r="330" s="2" customFormat="1" ht="24.15" customHeight="1">
      <c r="A330" s="42"/>
      <c r="B330" s="43"/>
      <c r="C330" s="208" t="s">
        <v>515</v>
      </c>
      <c r="D330" s="208" t="s">
        <v>138</v>
      </c>
      <c r="E330" s="209" t="s">
        <v>563</v>
      </c>
      <c r="F330" s="210" t="s">
        <v>564</v>
      </c>
      <c r="G330" s="211" t="s">
        <v>141</v>
      </c>
      <c r="H330" s="212">
        <v>17.550000000000001</v>
      </c>
      <c r="I330" s="213"/>
      <c r="J330" s="214">
        <f>ROUND(I330*H330,2)</f>
        <v>0</v>
      </c>
      <c r="K330" s="210" t="s">
        <v>142</v>
      </c>
      <c r="L330" s="48"/>
      <c r="M330" s="215" t="s">
        <v>32</v>
      </c>
      <c r="N330" s="216" t="s">
        <v>49</v>
      </c>
      <c r="O330" s="88"/>
      <c r="P330" s="217">
        <f>O330*H330</f>
        <v>0</v>
      </c>
      <c r="Q330" s="217">
        <v>0.00040000000000000002</v>
      </c>
      <c r="R330" s="217">
        <f>Q330*H330</f>
        <v>0.0070200000000000002</v>
      </c>
      <c r="S330" s="217">
        <v>0</v>
      </c>
      <c r="T330" s="218">
        <f>S330*H330</f>
        <v>0</v>
      </c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R330" s="219" t="s">
        <v>261</v>
      </c>
      <c r="AT330" s="219" t="s">
        <v>138</v>
      </c>
      <c r="AU330" s="219" t="s">
        <v>88</v>
      </c>
      <c r="AY330" s="20" t="s">
        <v>136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86</v>
      </c>
      <c r="BK330" s="220">
        <f>ROUND(I330*H330,2)</f>
        <v>0</v>
      </c>
      <c r="BL330" s="20" t="s">
        <v>261</v>
      </c>
      <c r="BM330" s="219" t="s">
        <v>1281</v>
      </c>
    </row>
    <row r="331" s="2" customFormat="1">
      <c r="A331" s="42"/>
      <c r="B331" s="43"/>
      <c r="C331" s="44"/>
      <c r="D331" s="221" t="s">
        <v>145</v>
      </c>
      <c r="E331" s="44"/>
      <c r="F331" s="222" t="s">
        <v>566</v>
      </c>
      <c r="G331" s="44"/>
      <c r="H331" s="44"/>
      <c r="I331" s="223"/>
      <c r="J331" s="44"/>
      <c r="K331" s="44"/>
      <c r="L331" s="48"/>
      <c r="M331" s="224"/>
      <c r="N331" s="225"/>
      <c r="O331" s="88"/>
      <c r="P331" s="88"/>
      <c r="Q331" s="88"/>
      <c r="R331" s="88"/>
      <c r="S331" s="88"/>
      <c r="T331" s="89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T331" s="20" t="s">
        <v>145</v>
      </c>
      <c r="AU331" s="20" t="s">
        <v>88</v>
      </c>
    </row>
    <row r="332" s="13" customFormat="1">
      <c r="A332" s="13"/>
      <c r="B332" s="226"/>
      <c r="C332" s="227"/>
      <c r="D332" s="228" t="s">
        <v>147</v>
      </c>
      <c r="E332" s="229" t="s">
        <v>32</v>
      </c>
      <c r="F332" s="230" t="s">
        <v>567</v>
      </c>
      <c r="G332" s="227"/>
      <c r="H332" s="229" t="s">
        <v>32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147</v>
      </c>
      <c r="AU332" s="236" t="s">
        <v>88</v>
      </c>
      <c r="AV332" s="13" t="s">
        <v>86</v>
      </c>
      <c r="AW332" s="13" t="s">
        <v>39</v>
      </c>
      <c r="AX332" s="13" t="s">
        <v>78</v>
      </c>
      <c r="AY332" s="236" t="s">
        <v>136</v>
      </c>
    </row>
    <row r="333" s="14" customFormat="1">
      <c r="A333" s="14"/>
      <c r="B333" s="237"/>
      <c r="C333" s="238"/>
      <c r="D333" s="228" t="s">
        <v>147</v>
      </c>
      <c r="E333" s="239" t="s">
        <v>32</v>
      </c>
      <c r="F333" s="240" t="s">
        <v>1282</v>
      </c>
      <c r="G333" s="238"/>
      <c r="H333" s="241">
        <v>17.550000000000001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147</v>
      </c>
      <c r="AU333" s="247" t="s">
        <v>88</v>
      </c>
      <c r="AV333" s="14" t="s">
        <v>88</v>
      </c>
      <c r="AW333" s="14" t="s">
        <v>39</v>
      </c>
      <c r="AX333" s="14" t="s">
        <v>78</v>
      </c>
      <c r="AY333" s="247" t="s">
        <v>136</v>
      </c>
    </row>
    <row r="334" s="15" customFormat="1">
      <c r="A334" s="15"/>
      <c r="B334" s="248"/>
      <c r="C334" s="249"/>
      <c r="D334" s="228" t="s">
        <v>147</v>
      </c>
      <c r="E334" s="250" t="s">
        <v>32</v>
      </c>
      <c r="F334" s="251" t="s">
        <v>152</v>
      </c>
      <c r="G334" s="249"/>
      <c r="H334" s="252">
        <v>17.550000000000001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8" t="s">
        <v>147</v>
      </c>
      <c r="AU334" s="258" t="s">
        <v>88</v>
      </c>
      <c r="AV334" s="15" t="s">
        <v>143</v>
      </c>
      <c r="AW334" s="15" t="s">
        <v>39</v>
      </c>
      <c r="AX334" s="15" t="s">
        <v>86</v>
      </c>
      <c r="AY334" s="258" t="s">
        <v>136</v>
      </c>
    </row>
    <row r="335" s="2" customFormat="1" ht="21.75" customHeight="1">
      <c r="A335" s="42"/>
      <c r="B335" s="43"/>
      <c r="C335" s="208" t="s">
        <v>528</v>
      </c>
      <c r="D335" s="208" t="s">
        <v>138</v>
      </c>
      <c r="E335" s="209" t="s">
        <v>571</v>
      </c>
      <c r="F335" s="210" t="s">
        <v>572</v>
      </c>
      <c r="G335" s="211" t="s">
        <v>456</v>
      </c>
      <c r="H335" s="212">
        <v>9</v>
      </c>
      <c r="I335" s="213"/>
      <c r="J335" s="214">
        <f>ROUND(I335*H335,2)</f>
        <v>0</v>
      </c>
      <c r="K335" s="210" t="s">
        <v>142</v>
      </c>
      <c r="L335" s="48"/>
      <c r="M335" s="215" t="s">
        <v>32</v>
      </c>
      <c r="N335" s="216" t="s">
        <v>49</v>
      </c>
      <c r="O335" s="88"/>
      <c r="P335" s="217">
        <f>O335*H335</f>
        <v>0</v>
      </c>
      <c r="Q335" s="217">
        <v>0.00016000000000000001</v>
      </c>
      <c r="R335" s="217">
        <f>Q335*H335</f>
        <v>0.0014400000000000001</v>
      </c>
      <c r="S335" s="217">
        <v>0</v>
      </c>
      <c r="T335" s="218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19" t="s">
        <v>261</v>
      </c>
      <c r="AT335" s="219" t="s">
        <v>138</v>
      </c>
      <c r="AU335" s="219" t="s">
        <v>88</v>
      </c>
      <c r="AY335" s="20" t="s">
        <v>136</v>
      </c>
      <c r="BE335" s="220">
        <f>IF(N335="základní",J335,0)</f>
        <v>0</v>
      </c>
      <c r="BF335" s="220">
        <f>IF(N335="snížená",J335,0)</f>
        <v>0</v>
      </c>
      <c r="BG335" s="220">
        <f>IF(N335="zákl. přenesená",J335,0)</f>
        <v>0</v>
      </c>
      <c r="BH335" s="220">
        <f>IF(N335="sníž. přenesená",J335,0)</f>
        <v>0</v>
      </c>
      <c r="BI335" s="220">
        <f>IF(N335="nulová",J335,0)</f>
        <v>0</v>
      </c>
      <c r="BJ335" s="20" t="s">
        <v>86</v>
      </c>
      <c r="BK335" s="220">
        <f>ROUND(I335*H335,2)</f>
        <v>0</v>
      </c>
      <c r="BL335" s="20" t="s">
        <v>261</v>
      </c>
      <c r="BM335" s="219" t="s">
        <v>1283</v>
      </c>
    </row>
    <row r="336" s="2" customFormat="1">
      <c r="A336" s="42"/>
      <c r="B336" s="43"/>
      <c r="C336" s="44"/>
      <c r="D336" s="221" t="s">
        <v>145</v>
      </c>
      <c r="E336" s="44"/>
      <c r="F336" s="222" t="s">
        <v>574</v>
      </c>
      <c r="G336" s="44"/>
      <c r="H336" s="44"/>
      <c r="I336" s="223"/>
      <c r="J336" s="44"/>
      <c r="K336" s="44"/>
      <c r="L336" s="48"/>
      <c r="M336" s="224"/>
      <c r="N336" s="225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145</v>
      </c>
      <c r="AU336" s="20" t="s">
        <v>88</v>
      </c>
    </row>
    <row r="337" s="13" customFormat="1">
      <c r="A337" s="13"/>
      <c r="B337" s="226"/>
      <c r="C337" s="227"/>
      <c r="D337" s="228" t="s">
        <v>147</v>
      </c>
      <c r="E337" s="229" t="s">
        <v>32</v>
      </c>
      <c r="F337" s="230" t="s">
        <v>575</v>
      </c>
      <c r="G337" s="227"/>
      <c r="H337" s="229" t="s">
        <v>32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147</v>
      </c>
      <c r="AU337" s="236" t="s">
        <v>88</v>
      </c>
      <c r="AV337" s="13" t="s">
        <v>86</v>
      </c>
      <c r="AW337" s="13" t="s">
        <v>39</v>
      </c>
      <c r="AX337" s="13" t="s">
        <v>78</v>
      </c>
      <c r="AY337" s="236" t="s">
        <v>136</v>
      </c>
    </row>
    <row r="338" s="14" customFormat="1">
      <c r="A338" s="14"/>
      <c r="B338" s="237"/>
      <c r="C338" s="238"/>
      <c r="D338" s="228" t="s">
        <v>147</v>
      </c>
      <c r="E338" s="239" t="s">
        <v>32</v>
      </c>
      <c r="F338" s="240" t="s">
        <v>1284</v>
      </c>
      <c r="G338" s="238"/>
      <c r="H338" s="241">
        <v>9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147</v>
      </c>
      <c r="AU338" s="247" t="s">
        <v>88</v>
      </c>
      <c r="AV338" s="14" t="s">
        <v>88</v>
      </c>
      <c r="AW338" s="14" t="s">
        <v>39</v>
      </c>
      <c r="AX338" s="14" t="s">
        <v>78</v>
      </c>
      <c r="AY338" s="247" t="s">
        <v>136</v>
      </c>
    </row>
    <row r="339" s="15" customFormat="1">
      <c r="A339" s="15"/>
      <c r="B339" s="248"/>
      <c r="C339" s="249"/>
      <c r="D339" s="228" t="s">
        <v>147</v>
      </c>
      <c r="E339" s="250" t="s">
        <v>32</v>
      </c>
      <c r="F339" s="251" t="s">
        <v>152</v>
      </c>
      <c r="G339" s="249"/>
      <c r="H339" s="252">
        <v>9</v>
      </c>
      <c r="I339" s="253"/>
      <c r="J339" s="249"/>
      <c r="K339" s="249"/>
      <c r="L339" s="254"/>
      <c r="M339" s="255"/>
      <c r="N339" s="256"/>
      <c r="O339" s="256"/>
      <c r="P339" s="256"/>
      <c r="Q339" s="256"/>
      <c r="R339" s="256"/>
      <c r="S339" s="256"/>
      <c r="T339" s="257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8" t="s">
        <v>147</v>
      </c>
      <c r="AU339" s="258" t="s">
        <v>88</v>
      </c>
      <c r="AV339" s="15" t="s">
        <v>143</v>
      </c>
      <c r="AW339" s="15" t="s">
        <v>39</v>
      </c>
      <c r="AX339" s="15" t="s">
        <v>86</v>
      </c>
      <c r="AY339" s="258" t="s">
        <v>136</v>
      </c>
    </row>
    <row r="340" s="2" customFormat="1" ht="24.15" customHeight="1">
      <c r="A340" s="42"/>
      <c r="B340" s="43"/>
      <c r="C340" s="208" t="s">
        <v>533</v>
      </c>
      <c r="D340" s="208" t="s">
        <v>138</v>
      </c>
      <c r="E340" s="209" t="s">
        <v>579</v>
      </c>
      <c r="F340" s="210" t="s">
        <v>580</v>
      </c>
      <c r="G340" s="211" t="s">
        <v>225</v>
      </c>
      <c r="H340" s="212">
        <v>0.0080000000000000002</v>
      </c>
      <c r="I340" s="213"/>
      <c r="J340" s="214">
        <f>ROUND(I340*H340,2)</f>
        <v>0</v>
      </c>
      <c r="K340" s="210" t="s">
        <v>142</v>
      </c>
      <c r="L340" s="48"/>
      <c r="M340" s="215" t="s">
        <v>32</v>
      </c>
      <c r="N340" s="216" t="s">
        <v>49</v>
      </c>
      <c r="O340" s="88"/>
      <c r="P340" s="217">
        <f>O340*H340</f>
        <v>0</v>
      </c>
      <c r="Q340" s="217">
        <v>0</v>
      </c>
      <c r="R340" s="217">
        <f>Q340*H340</f>
        <v>0</v>
      </c>
      <c r="S340" s="217">
        <v>0</v>
      </c>
      <c r="T340" s="218">
        <f>S340*H340</f>
        <v>0</v>
      </c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R340" s="219" t="s">
        <v>261</v>
      </c>
      <c r="AT340" s="219" t="s">
        <v>138</v>
      </c>
      <c r="AU340" s="219" t="s">
        <v>88</v>
      </c>
      <c r="AY340" s="20" t="s">
        <v>136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86</v>
      </c>
      <c r="BK340" s="220">
        <f>ROUND(I340*H340,2)</f>
        <v>0</v>
      </c>
      <c r="BL340" s="20" t="s">
        <v>261</v>
      </c>
      <c r="BM340" s="219" t="s">
        <v>1285</v>
      </c>
    </row>
    <row r="341" s="2" customFormat="1">
      <c r="A341" s="42"/>
      <c r="B341" s="43"/>
      <c r="C341" s="44"/>
      <c r="D341" s="221" t="s">
        <v>145</v>
      </c>
      <c r="E341" s="44"/>
      <c r="F341" s="222" t="s">
        <v>582</v>
      </c>
      <c r="G341" s="44"/>
      <c r="H341" s="44"/>
      <c r="I341" s="223"/>
      <c r="J341" s="44"/>
      <c r="K341" s="44"/>
      <c r="L341" s="48"/>
      <c r="M341" s="224"/>
      <c r="N341" s="225"/>
      <c r="O341" s="88"/>
      <c r="P341" s="88"/>
      <c r="Q341" s="88"/>
      <c r="R341" s="88"/>
      <c r="S341" s="88"/>
      <c r="T341" s="89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T341" s="20" t="s">
        <v>145</v>
      </c>
      <c r="AU341" s="20" t="s">
        <v>88</v>
      </c>
    </row>
    <row r="342" s="12" customFormat="1" ht="22.8" customHeight="1">
      <c r="A342" s="12"/>
      <c r="B342" s="192"/>
      <c r="C342" s="193"/>
      <c r="D342" s="194" t="s">
        <v>77</v>
      </c>
      <c r="E342" s="206" t="s">
        <v>583</v>
      </c>
      <c r="F342" s="206" t="s">
        <v>584</v>
      </c>
      <c r="G342" s="193"/>
      <c r="H342" s="193"/>
      <c r="I342" s="196"/>
      <c r="J342" s="207">
        <f>BK342</f>
        <v>0</v>
      </c>
      <c r="K342" s="193"/>
      <c r="L342" s="198"/>
      <c r="M342" s="199"/>
      <c r="N342" s="200"/>
      <c r="O342" s="200"/>
      <c r="P342" s="201">
        <f>SUM(P343:P350)</f>
        <v>0</v>
      </c>
      <c r="Q342" s="200"/>
      <c r="R342" s="201">
        <f>SUM(R343:R350)</f>
        <v>0.0043472000000000007</v>
      </c>
      <c r="S342" s="200"/>
      <c r="T342" s="202">
        <f>SUM(T343:T350)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3" t="s">
        <v>88</v>
      </c>
      <c r="AT342" s="204" t="s">
        <v>77</v>
      </c>
      <c r="AU342" s="204" t="s">
        <v>86</v>
      </c>
      <c r="AY342" s="203" t="s">
        <v>136</v>
      </c>
      <c r="BK342" s="205">
        <f>SUM(BK343:BK350)</f>
        <v>0</v>
      </c>
    </row>
    <row r="343" s="2" customFormat="1" ht="24.15" customHeight="1">
      <c r="A343" s="42"/>
      <c r="B343" s="43"/>
      <c r="C343" s="208" t="s">
        <v>539</v>
      </c>
      <c r="D343" s="208" t="s">
        <v>138</v>
      </c>
      <c r="E343" s="209" t="s">
        <v>586</v>
      </c>
      <c r="F343" s="210" t="s">
        <v>587</v>
      </c>
      <c r="G343" s="211" t="s">
        <v>141</v>
      </c>
      <c r="H343" s="212">
        <v>10.35</v>
      </c>
      <c r="I343" s="213"/>
      <c r="J343" s="214">
        <f>ROUND(I343*H343,2)</f>
        <v>0</v>
      </c>
      <c r="K343" s="210" t="s">
        <v>142</v>
      </c>
      <c r="L343" s="48"/>
      <c r="M343" s="215" t="s">
        <v>32</v>
      </c>
      <c r="N343" s="216" t="s">
        <v>49</v>
      </c>
      <c r="O343" s="88"/>
      <c r="P343" s="217">
        <f>O343*H343</f>
        <v>0</v>
      </c>
      <c r="Q343" s="217">
        <v>0</v>
      </c>
      <c r="R343" s="217">
        <f>Q343*H343</f>
        <v>0</v>
      </c>
      <c r="S343" s="217">
        <v>0</v>
      </c>
      <c r="T343" s="218">
        <f>S343*H343</f>
        <v>0</v>
      </c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R343" s="219" t="s">
        <v>261</v>
      </c>
      <c r="AT343" s="219" t="s">
        <v>138</v>
      </c>
      <c r="AU343" s="219" t="s">
        <v>88</v>
      </c>
      <c r="AY343" s="20" t="s">
        <v>136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86</v>
      </c>
      <c r="BK343" s="220">
        <f>ROUND(I343*H343,2)</f>
        <v>0</v>
      </c>
      <c r="BL343" s="20" t="s">
        <v>261</v>
      </c>
      <c r="BM343" s="219" t="s">
        <v>1286</v>
      </c>
    </row>
    <row r="344" s="2" customFormat="1">
      <c r="A344" s="42"/>
      <c r="B344" s="43"/>
      <c r="C344" s="44"/>
      <c r="D344" s="221" t="s">
        <v>145</v>
      </c>
      <c r="E344" s="44"/>
      <c r="F344" s="222" t="s">
        <v>589</v>
      </c>
      <c r="G344" s="44"/>
      <c r="H344" s="44"/>
      <c r="I344" s="223"/>
      <c r="J344" s="44"/>
      <c r="K344" s="44"/>
      <c r="L344" s="48"/>
      <c r="M344" s="224"/>
      <c r="N344" s="225"/>
      <c r="O344" s="88"/>
      <c r="P344" s="88"/>
      <c r="Q344" s="88"/>
      <c r="R344" s="88"/>
      <c r="S344" s="88"/>
      <c r="T344" s="89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T344" s="20" t="s">
        <v>145</v>
      </c>
      <c r="AU344" s="20" t="s">
        <v>88</v>
      </c>
    </row>
    <row r="345" s="13" customFormat="1">
      <c r="A345" s="13"/>
      <c r="B345" s="226"/>
      <c r="C345" s="227"/>
      <c r="D345" s="228" t="s">
        <v>147</v>
      </c>
      <c r="E345" s="229" t="s">
        <v>32</v>
      </c>
      <c r="F345" s="230" t="s">
        <v>590</v>
      </c>
      <c r="G345" s="227"/>
      <c r="H345" s="229" t="s">
        <v>32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147</v>
      </c>
      <c r="AU345" s="236" t="s">
        <v>88</v>
      </c>
      <c r="AV345" s="13" t="s">
        <v>86</v>
      </c>
      <c r="AW345" s="13" t="s">
        <v>39</v>
      </c>
      <c r="AX345" s="13" t="s">
        <v>78</v>
      </c>
      <c r="AY345" s="236" t="s">
        <v>136</v>
      </c>
    </row>
    <row r="346" s="14" customFormat="1">
      <c r="A346" s="14"/>
      <c r="B346" s="237"/>
      <c r="C346" s="238"/>
      <c r="D346" s="228" t="s">
        <v>147</v>
      </c>
      <c r="E346" s="239" t="s">
        <v>32</v>
      </c>
      <c r="F346" s="240" t="s">
        <v>1287</v>
      </c>
      <c r="G346" s="238"/>
      <c r="H346" s="241">
        <v>10.35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147</v>
      </c>
      <c r="AU346" s="247" t="s">
        <v>88</v>
      </c>
      <c r="AV346" s="14" t="s">
        <v>88</v>
      </c>
      <c r="AW346" s="14" t="s">
        <v>39</v>
      </c>
      <c r="AX346" s="14" t="s">
        <v>86</v>
      </c>
      <c r="AY346" s="247" t="s">
        <v>136</v>
      </c>
    </row>
    <row r="347" s="2" customFormat="1" ht="16.5" customHeight="1">
      <c r="A347" s="42"/>
      <c r="B347" s="43"/>
      <c r="C347" s="259" t="s">
        <v>544</v>
      </c>
      <c r="D347" s="259" t="s">
        <v>268</v>
      </c>
      <c r="E347" s="260" t="s">
        <v>592</v>
      </c>
      <c r="F347" s="261" t="s">
        <v>593</v>
      </c>
      <c r="G347" s="262" t="s">
        <v>141</v>
      </c>
      <c r="H347" s="263">
        <v>10.868</v>
      </c>
      <c r="I347" s="264"/>
      <c r="J347" s="265">
        <f>ROUND(I347*H347,2)</f>
        <v>0</v>
      </c>
      <c r="K347" s="261" t="s">
        <v>142</v>
      </c>
      <c r="L347" s="266"/>
      <c r="M347" s="267" t="s">
        <v>32</v>
      </c>
      <c r="N347" s="268" t="s">
        <v>49</v>
      </c>
      <c r="O347" s="88"/>
      <c r="P347" s="217">
        <f>O347*H347</f>
        <v>0</v>
      </c>
      <c r="Q347" s="217">
        <v>0.00040000000000000002</v>
      </c>
      <c r="R347" s="217">
        <f>Q347*H347</f>
        <v>0.0043472000000000007</v>
      </c>
      <c r="S347" s="217">
        <v>0</v>
      </c>
      <c r="T347" s="218">
        <f>S347*H347</f>
        <v>0</v>
      </c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R347" s="219" t="s">
        <v>387</v>
      </c>
      <c r="AT347" s="219" t="s">
        <v>268</v>
      </c>
      <c r="AU347" s="219" t="s">
        <v>88</v>
      </c>
      <c r="AY347" s="20" t="s">
        <v>136</v>
      </c>
      <c r="BE347" s="220">
        <f>IF(N347="základní",J347,0)</f>
        <v>0</v>
      </c>
      <c r="BF347" s="220">
        <f>IF(N347="snížená",J347,0)</f>
        <v>0</v>
      </c>
      <c r="BG347" s="220">
        <f>IF(N347="zákl. přenesená",J347,0)</f>
        <v>0</v>
      </c>
      <c r="BH347" s="220">
        <f>IF(N347="sníž. přenesená",J347,0)</f>
        <v>0</v>
      </c>
      <c r="BI347" s="220">
        <f>IF(N347="nulová",J347,0)</f>
        <v>0</v>
      </c>
      <c r="BJ347" s="20" t="s">
        <v>86</v>
      </c>
      <c r="BK347" s="220">
        <f>ROUND(I347*H347,2)</f>
        <v>0</v>
      </c>
      <c r="BL347" s="20" t="s">
        <v>261</v>
      </c>
      <c r="BM347" s="219" t="s">
        <v>1288</v>
      </c>
    </row>
    <row r="348" s="14" customFormat="1">
      <c r="A348" s="14"/>
      <c r="B348" s="237"/>
      <c r="C348" s="238"/>
      <c r="D348" s="228" t="s">
        <v>147</v>
      </c>
      <c r="E348" s="239" t="s">
        <v>32</v>
      </c>
      <c r="F348" s="240" t="s">
        <v>1289</v>
      </c>
      <c r="G348" s="238"/>
      <c r="H348" s="241">
        <v>10.868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147</v>
      </c>
      <c r="AU348" s="247" t="s">
        <v>88</v>
      </c>
      <c r="AV348" s="14" t="s">
        <v>88</v>
      </c>
      <c r="AW348" s="14" t="s">
        <v>39</v>
      </c>
      <c r="AX348" s="14" t="s">
        <v>86</v>
      </c>
      <c r="AY348" s="247" t="s">
        <v>136</v>
      </c>
    </row>
    <row r="349" s="2" customFormat="1" ht="24.15" customHeight="1">
      <c r="A349" s="42"/>
      <c r="B349" s="43"/>
      <c r="C349" s="208" t="s">
        <v>553</v>
      </c>
      <c r="D349" s="208" t="s">
        <v>138</v>
      </c>
      <c r="E349" s="209" t="s">
        <v>597</v>
      </c>
      <c r="F349" s="210" t="s">
        <v>598</v>
      </c>
      <c r="G349" s="211" t="s">
        <v>225</v>
      </c>
      <c r="H349" s="212">
        <v>0.0040000000000000001</v>
      </c>
      <c r="I349" s="213"/>
      <c r="J349" s="214">
        <f>ROUND(I349*H349,2)</f>
        <v>0</v>
      </c>
      <c r="K349" s="210" t="s">
        <v>142</v>
      </c>
      <c r="L349" s="48"/>
      <c r="M349" s="215" t="s">
        <v>32</v>
      </c>
      <c r="N349" s="216" t="s">
        <v>49</v>
      </c>
      <c r="O349" s="88"/>
      <c r="P349" s="217">
        <f>O349*H349</f>
        <v>0</v>
      </c>
      <c r="Q349" s="217">
        <v>0</v>
      </c>
      <c r="R349" s="217">
        <f>Q349*H349</f>
        <v>0</v>
      </c>
      <c r="S349" s="217">
        <v>0</v>
      </c>
      <c r="T349" s="218">
        <f>S349*H349</f>
        <v>0</v>
      </c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R349" s="219" t="s">
        <v>261</v>
      </c>
      <c r="AT349" s="219" t="s">
        <v>138</v>
      </c>
      <c r="AU349" s="219" t="s">
        <v>88</v>
      </c>
      <c r="AY349" s="20" t="s">
        <v>136</v>
      </c>
      <c r="BE349" s="220">
        <f>IF(N349="základní",J349,0)</f>
        <v>0</v>
      </c>
      <c r="BF349" s="220">
        <f>IF(N349="snížená",J349,0)</f>
        <v>0</v>
      </c>
      <c r="BG349" s="220">
        <f>IF(N349="zákl. přenesená",J349,0)</f>
        <v>0</v>
      </c>
      <c r="BH349" s="220">
        <f>IF(N349="sníž. přenesená",J349,0)</f>
        <v>0</v>
      </c>
      <c r="BI349" s="220">
        <f>IF(N349="nulová",J349,0)</f>
        <v>0</v>
      </c>
      <c r="BJ349" s="20" t="s">
        <v>86</v>
      </c>
      <c r="BK349" s="220">
        <f>ROUND(I349*H349,2)</f>
        <v>0</v>
      </c>
      <c r="BL349" s="20" t="s">
        <v>261</v>
      </c>
      <c r="BM349" s="219" t="s">
        <v>1290</v>
      </c>
    </row>
    <row r="350" s="2" customFormat="1">
      <c r="A350" s="42"/>
      <c r="B350" s="43"/>
      <c r="C350" s="44"/>
      <c r="D350" s="221" t="s">
        <v>145</v>
      </c>
      <c r="E350" s="44"/>
      <c r="F350" s="222" t="s">
        <v>600</v>
      </c>
      <c r="G350" s="44"/>
      <c r="H350" s="44"/>
      <c r="I350" s="223"/>
      <c r="J350" s="44"/>
      <c r="K350" s="44"/>
      <c r="L350" s="48"/>
      <c r="M350" s="224"/>
      <c r="N350" s="225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T350" s="20" t="s">
        <v>145</v>
      </c>
      <c r="AU350" s="20" t="s">
        <v>88</v>
      </c>
    </row>
    <row r="351" s="12" customFormat="1" ht="22.8" customHeight="1">
      <c r="A351" s="12"/>
      <c r="B351" s="192"/>
      <c r="C351" s="193"/>
      <c r="D351" s="194" t="s">
        <v>77</v>
      </c>
      <c r="E351" s="206" t="s">
        <v>653</v>
      </c>
      <c r="F351" s="206" t="s">
        <v>654</v>
      </c>
      <c r="G351" s="193"/>
      <c r="H351" s="193"/>
      <c r="I351" s="196"/>
      <c r="J351" s="207">
        <f>BK351</f>
        <v>0</v>
      </c>
      <c r="K351" s="193"/>
      <c r="L351" s="198"/>
      <c r="M351" s="199"/>
      <c r="N351" s="200"/>
      <c r="O351" s="200"/>
      <c r="P351" s="201">
        <f>SUM(P352:P358)</f>
        <v>0</v>
      </c>
      <c r="Q351" s="200"/>
      <c r="R351" s="201">
        <f>SUM(R352:R358)</f>
        <v>0.030283109999999999</v>
      </c>
      <c r="S351" s="200"/>
      <c r="T351" s="202">
        <f>SUM(T352:T358)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3" t="s">
        <v>88</v>
      </c>
      <c r="AT351" s="204" t="s">
        <v>77</v>
      </c>
      <c r="AU351" s="204" t="s">
        <v>86</v>
      </c>
      <c r="AY351" s="203" t="s">
        <v>136</v>
      </c>
      <c r="BK351" s="205">
        <f>SUM(BK352:BK358)</f>
        <v>0</v>
      </c>
    </row>
    <row r="352" s="2" customFormat="1" ht="16.5" customHeight="1">
      <c r="A352" s="42"/>
      <c r="B352" s="43"/>
      <c r="C352" s="208" t="s">
        <v>562</v>
      </c>
      <c r="D352" s="208" t="s">
        <v>138</v>
      </c>
      <c r="E352" s="209" t="s">
        <v>656</v>
      </c>
      <c r="F352" s="210" t="s">
        <v>657</v>
      </c>
      <c r="G352" s="211" t="s">
        <v>141</v>
      </c>
      <c r="H352" s="212">
        <v>91.766999999999996</v>
      </c>
      <c r="I352" s="213"/>
      <c r="J352" s="214">
        <f>ROUND(I352*H352,2)</f>
        <v>0</v>
      </c>
      <c r="K352" s="210" t="s">
        <v>142</v>
      </c>
      <c r="L352" s="48"/>
      <c r="M352" s="215" t="s">
        <v>32</v>
      </c>
      <c r="N352" s="216" t="s">
        <v>49</v>
      </c>
      <c r="O352" s="88"/>
      <c r="P352" s="217">
        <f>O352*H352</f>
        <v>0</v>
      </c>
      <c r="Q352" s="217">
        <v>0.00033</v>
      </c>
      <c r="R352" s="217">
        <f>Q352*H352</f>
        <v>0.030283109999999999</v>
      </c>
      <c r="S352" s="217">
        <v>0</v>
      </c>
      <c r="T352" s="218">
        <f>S352*H352</f>
        <v>0</v>
      </c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R352" s="219" t="s">
        <v>261</v>
      </c>
      <c r="AT352" s="219" t="s">
        <v>138</v>
      </c>
      <c r="AU352" s="219" t="s">
        <v>88</v>
      </c>
      <c r="AY352" s="20" t="s">
        <v>136</v>
      </c>
      <c r="BE352" s="220">
        <f>IF(N352="základní",J352,0)</f>
        <v>0</v>
      </c>
      <c r="BF352" s="220">
        <f>IF(N352="snížená",J352,0)</f>
        <v>0</v>
      </c>
      <c r="BG352" s="220">
        <f>IF(N352="zákl. přenesená",J352,0)</f>
        <v>0</v>
      </c>
      <c r="BH352" s="220">
        <f>IF(N352="sníž. přenesená",J352,0)</f>
        <v>0</v>
      </c>
      <c r="BI352" s="220">
        <f>IF(N352="nulová",J352,0)</f>
        <v>0</v>
      </c>
      <c r="BJ352" s="20" t="s">
        <v>86</v>
      </c>
      <c r="BK352" s="220">
        <f>ROUND(I352*H352,2)</f>
        <v>0</v>
      </c>
      <c r="BL352" s="20" t="s">
        <v>261</v>
      </c>
      <c r="BM352" s="219" t="s">
        <v>1291</v>
      </c>
    </row>
    <row r="353" s="2" customFormat="1">
      <c r="A353" s="42"/>
      <c r="B353" s="43"/>
      <c r="C353" s="44"/>
      <c r="D353" s="221" t="s">
        <v>145</v>
      </c>
      <c r="E353" s="44"/>
      <c r="F353" s="222" t="s">
        <v>659</v>
      </c>
      <c r="G353" s="44"/>
      <c r="H353" s="44"/>
      <c r="I353" s="223"/>
      <c r="J353" s="44"/>
      <c r="K353" s="44"/>
      <c r="L353" s="48"/>
      <c r="M353" s="224"/>
      <c r="N353" s="225"/>
      <c r="O353" s="88"/>
      <c r="P353" s="88"/>
      <c r="Q353" s="88"/>
      <c r="R353" s="88"/>
      <c r="S353" s="88"/>
      <c r="T353" s="89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T353" s="20" t="s">
        <v>145</v>
      </c>
      <c r="AU353" s="20" t="s">
        <v>88</v>
      </c>
    </row>
    <row r="354" s="13" customFormat="1">
      <c r="A354" s="13"/>
      <c r="B354" s="226"/>
      <c r="C354" s="227"/>
      <c r="D354" s="228" t="s">
        <v>147</v>
      </c>
      <c r="E354" s="229" t="s">
        <v>32</v>
      </c>
      <c r="F354" s="230" t="s">
        <v>660</v>
      </c>
      <c r="G354" s="227"/>
      <c r="H354" s="229" t="s">
        <v>32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147</v>
      </c>
      <c r="AU354" s="236" t="s">
        <v>88</v>
      </c>
      <c r="AV354" s="13" t="s">
        <v>86</v>
      </c>
      <c r="AW354" s="13" t="s">
        <v>39</v>
      </c>
      <c r="AX354" s="13" t="s">
        <v>78</v>
      </c>
      <c r="AY354" s="236" t="s">
        <v>136</v>
      </c>
    </row>
    <row r="355" s="13" customFormat="1">
      <c r="A355" s="13"/>
      <c r="B355" s="226"/>
      <c r="C355" s="227"/>
      <c r="D355" s="228" t="s">
        <v>147</v>
      </c>
      <c r="E355" s="229" t="s">
        <v>32</v>
      </c>
      <c r="F355" s="230" t="s">
        <v>1292</v>
      </c>
      <c r="G355" s="227"/>
      <c r="H355" s="229" t="s">
        <v>32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147</v>
      </c>
      <c r="AU355" s="236" t="s">
        <v>88</v>
      </c>
      <c r="AV355" s="13" t="s">
        <v>86</v>
      </c>
      <c r="AW355" s="13" t="s">
        <v>39</v>
      </c>
      <c r="AX355" s="13" t="s">
        <v>78</v>
      </c>
      <c r="AY355" s="236" t="s">
        <v>136</v>
      </c>
    </row>
    <row r="356" s="14" customFormat="1">
      <c r="A356" s="14"/>
      <c r="B356" s="237"/>
      <c r="C356" s="238"/>
      <c r="D356" s="228" t="s">
        <v>147</v>
      </c>
      <c r="E356" s="239" t="s">
        <v>32</v>
      </c>
      <c r="F356" s="240" t="s">
        <v>1293</v>
      </c>
      <c r="G356" s="238"/>
      <c r="H356" s="241">
        <v>16.587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147</v>
      </c>
      <c r="AU356" s="247" t="s">
        <v>88</v>
      </c>
      <c r="AV356" s="14" t="s">
        <v>88</v>
      </c>
      <c r="AW356" s="14" t="s">
        <v>39</v>
      </c>
      <c r="AX356" s="14" t="s">
        <v>78</v>
      </c>
      <c r="AY356" s="247" t="s">
        <v>136</v>
      </c>
    </row>
    <row r="357" s="14" customFormat="1">
      <c r="A357" s="14"/>
      <c r="B357" s="237"/>
      <c r="C357" s="238"/>
      <c r="D357" s="228" t="s">
        <v>147</v>
      </c>
      <c r="E357" s="239" t="s">
        <v>32</v>
      </c>
      <c r="F357" s="240" t="s">
        <v>1294</v>
      </c>
      <c r="G357" s="238"/>
      <c r="H357" s="241">
        <v>75.180000000000007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147</v>
      </c>
      <c r="AU357" s="247" t="s">
        <v>88</v>
      </c>
      <c r="AV357" s="14" t="s">
        <v>88</v>
      </c>
      <c r="AW357" s="14" t="s">
        <v>39</v>
      </c>
      <c r="AX357" s="14" t="s">
        <v>78</v>
      </c>
      <c r="AY357" s="247" t="s">
        <v>136</v>
      </c>
    </row>
    <row r="358" s="15" customFormat="1">
      <c r="A358" s="15"/>
      <c r="B358" s="248"/>
      <c r="C358" s="249"/>
      <c r="D358" s="228" t="s">
        <v>147</v>
      </c>
      <c r="E358" s="250" t="s">
        <v>32</v>
      </c>
      <c r="F358" s="251" t="s">
        <v>152</v>
      </c>
      <c r="G358" s="249"/>
      <c r="H358" s="252">
        <v>91.76700000000001</v>
      </c>
      <c r="I358" s="253"/>
      <c r="J358" s="249"/>
      <c r="K358" s="249"/>
      <c r="L358" s="254"/>
      <c r="M358" s="255"/>
      <c r="N358" s="256"/>
      <c r="O358" s="256"/>
      <c r="P358" s="256"/>
      <c r="Q358" s="256"/>
      <c r="R358" s="256"/>
      <c r="S358" s="256"/>
      <c r="T358" s="25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8" t="s">
        <v>147</v>
      </c>
      <c r="AU358" s="258" t="s">
        <v>88</v>
      </c>
      <c r="AV358" s="15" t="s">
        <v>143</v>
      </c>
      <c r="AW358" s="15" t="s">
        <v>39</v>
      </c>
      <c r="AX358" s="15" t="s">
        <v>86</v>
      </c>
      <c r="AY358" s="258" t="s">
        <v>136</v>
      </c>
    </row>
    <row r="359" s="12" customFormat="1" ht="25.92" customHeight="1">
      <c r="A359" s="12"/>
      <c r="B359" s="192"/>
      <c r="C359" s="193"/>
      <c r="D359" s="194" t="s">
        <v>77</v>
      </c>
      <c r="E359" s="195" t="s">
        <v>685</v>
      </c>
      <c r="F359" s="195" t="s">
        <v>686</v>
      </c>
      <c r="G359" s="193"/>
      <c r="H359" s="193"/>
      <c r="I359" s="196"/>
      <c r="J359" s="197">
        <f>BK359</f>
        <v>0</v>
      </c>
      <c r="K359" s="193"/>
      <c r="L359" s="198"/>
      <c r="M359" s="199"/>
      <c r="N359" s="200"/>
      <c r="O359" s="200"/>
      <c r="P359" s="201">
        <f>SUM(P360:P361)</f>
        <v>0</v>
      </c>
      <c r="Q359" s="200"/>
      <c r="R359" s="201">
        <f>SUM(R360:R361)</f>
        <v>0</v>
      </c>
      <c r="S359" s="200"/>
      <c r="T359" s="202">
        <f>SUM(T360:T361)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3" t="s">
        <v>143</v>
      </c>
      <c r="AT359" s="204" t="s">
        <v>77</v>
      </c>
      <c r="AU359" s="204" t="s">
        <v>78</v>
      </c>
      <c r="AY359" s="203" t="s">
        <v>136</v>
      </c>
      <c r="BK359" s="205">
        <f>SUM(BK360:BK361)</f>
        <v>0</v>
      </c>
    </row>
    <row r="360" s="2" customFormat="1" ht="16.5" customHeight="1">
      <c r="A360" s="42"/>
      <c r="B360" s="43"/>
      <c r="C360" s="208" t="s">
        <v>570</v>
      </c>
      <c r="D360" s="208" t="s">
        <v>138</v>
      </c>
      <c r="E360" s="209" t="s">
        <v>688</v>
      </c>
      <c r="F360" s="210" t="s">
        <v>689</v>
      </c>
      <c r="G360" s="211" t="s">
        <v>690</v>
      </c>
      <c r="H360" s="212">
        <v>10</v>
      </c>
      <c r="I360" s="213"/>
      <c r="J360" s="214">
        <f>ROUND(I360*H360,2)</f>
        <v>0</v>
      </c>
      <c r="K360" s="210" t="s">
        <v>32</v>
      </c>
      <c r="L360" s="48"/>
      <c r="M360" s="215" t="s">
        <v>32</v>
      </c>
      <c r="N360" s="216" t="s">
        <v>49</v>
      </c>
      <c r="O360" s="88"/>
      <c r="P360" s="217">
        <f>O360*H360</f>
        <v>0</v>
      </c>
      <c r="Q360" s="217">
        <v>0</v>
      </c>
      <c r="R360" s="217">
        <f>Q360*H360</f>
        <v>0</v>
      </c>
      <c r="S360" s="217">
        <v>0</v>
      </c>
      <c r="T360" s="218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19" t="s">
        <v>691</v>
      </c>
      <c r="AT360" s="219" t="s">
        <v>138</v>
      </c>
      <c r="AU360" s="219" t="s">
        <v>86</v>
      </c>
      <c r="AY360" s="20" t="s">
        <v>136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20" t="s">
        <v>86</v>
      </c>
      <c r="BK360" s="220">
        <f>ROUND(I360*H360,2)</f>
        <v>0</v>
      </c>
      <c r="BL360" s="20" t="s">
        <v>691</v>
      </c>
      <c r="BM360" s="219" t="s">
        <v>1295</v>
      </c>
    </row>
    <row r="361" s="2" customFormat="1" ht="16.5" customHeight="1">
      <c r="A361" s="42"/>
      <c r="B361" s="43"/>
      <c r="C361" s="208" t="s">
        <v>578</v>
      </c>
      <c r="D361" s="208" t="s">
        <v>138</v>
      </c>
      <c r="E361" s="209" t="s">
        <v>694</v>
      </c>
      <c r="F361" s="210" t="s">
        <v>695</v>
      </c>
      <c r="G361" s="211" t="s">
        <v>696</v>
      </c>
      <c r="H361" s="212">
        <v>10</v>
      </c>
      <c r="I361" s="213"/>
      <c r="J361" s="214">
        <f>ROUND(I361*H361,2)</f>
        <v>0</v>
      </c>
      <c r="K361" s="210" t="s">
        <v>32</v>
      </c>
      <c r="L361" s="48"/>
      <c r="M361" s="284" t="s">
        <v>32</v>
      </c>
      <c r="N361" s="285" t="s">
        <v>49</v>
      </c>
      <c r="O361" s="286"/>
      <c r="P361" s="287">
        <f>O361*H361</f>
        <v>0</v>
      </c>
      <c r="Q361" s="287">
        <v>0</v>
      </c>
      <c r="R361" s="287">
        <f>Q361*H361</f>
        <v>0</v>
      </c>
      <c r="S361" s="287">
        <v>0</v>
      </c>
      <c r="T361" s="288">
        <f>S361*H361</f>
        <v>0</v>
      </c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R361" s="219" t="s">
        <v>691</v>
      </c>
      <c r="AT361" s="219" t="s">
        <v>138</v>
      </c>
      <c r="AU361" s="219" t="s">
        <v>86</v>
      </c>
      <c r="AY361" s="20" t="s">
        <v>136</v>
      </c>
      <c r="BE361" s="220">
        <f>IF(N361="základní",J361,0)</f>
        <v>0</v>
      </c>
      <c r="BF361" s="220">
        <f>IF(N361="snížená",J361,0)</f>
        <v>0</v>
      </c>
      <c r="BG361" s="220">
        <f>IF(N361="zákl. přenesená",J361,0)</f>
        <v>0</v>
      </c>
      <c r="BH361" s="220">
        <f>IF(N361="sníž. přenesená",J361,0)</f>
        <v>0</v>
      </c>
      <c r="BI361" s="220">
        <f>IF(N361="nulová",J361,0)</f>
        <v>0</v>
      </c>
      <c r="BJ361" s="20" t="s">
        <v>86</v>
      </c>
      <c r="BK361" s="220">
        <f>ROUND(I361*H361,2)</f>
        <v>0</v>
      </c>
      <c r="BL361" s="20" t="s">
        <v>691</v>
      </c>
      <c r="BM361" s="219" t="s">
        <v>1296</v>
      </c>
    </row>
    <row r="362" s="2" customFormat="1" ht="6.96" customHeight="1">
      <c r="A362" s="42"/>
      <c r="B362" s="63"/>
      <c r="C362" s="64"/>
      <c r="D362" s="64"/>
      <c r="E362" s="64"/>
      <c r="F362" s="64"/>
      <c r="G362" s="64"/>
      <c r="H362" s="64"/>
      <c r="I362" s="64"/>
      <c r="J362" s="64"/>
      <c r="K362" s="64"/>
      <c r="L362" s="48"/>
      <c r="M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</row>
  </sheetData>
  <sheetProtection sheet="1" autoFilter="0" formatColumns="0" formatRows="0" objects="1" scenarios="1" spinCount="100000" saltValue="hjOn8q4Jz3WXif9ygx5VLkQV5VXvI9DE4yJalCYzgCEhGhbJUMMiRXI5xJtAF68w+auFH/r0hLJGwpPf5/bM8A==" hashValue="WKscu41SfsWHUY01oIWIO00Rxv21QJzU0TJI+0tgD0gtGSm9wSdCZE9C9z7dXYFAjzDzYm5YZb5hq1WaW1SoGQ==" algorithmName="SHA-512" password="CC35"/>
  <autoFilter ref="C92:K361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113106123"/>
    <hyperlink ref="F102" r:id="rId2" display="https://podminky.urs.cz/item/CS_URS_2025_01/113106125"/>
    <hyperlink ref="F106" r:id="rId3" display="https://podminky.urs.cz/item/CS_URS_2025_01/132212121"/>
    <hyperlink ref="F114" r:id="rId4" display="https://podminky.urs.cz/item/CS_URS_2025_01/151101101"/>
    <hyperlink ref="F119" r:id="rId5" display="https://podminky.urs.cz/item/CS_URS_2025_01/151101111"/>
    <hyperlink ref="F121" r:id="rId6" display="https://podminky.urs.cz/item/CS_URS_2025_01/162211311"/>
    <hyperlink ref="F126" r:id="rId7" display="https://podminky.urs.cz/item/CS_URS_2025_01/162211319"/>
    <hyperlink ref="F132" r:id="rId8" display="https://podminky.urs.cz/item/CS_URS_2025_01/162651112"/>
    <hyperlink ref="F140" r:id="rId9" display="https://podminky.urs.cz/item/CS_URS_2025_01/167111101"/>
    <hyperlink ref="F144" r:id="rId10" display="https://podminky.urs.cz/item/CS_URS_2025_01/171201221"/>
    <hyperlink ref="F147" r:id="rId11" display="https://podminky.urs.cz/item/CS_URS_2025_01/174111101"/>
    <hyperlink ref="F171" r:id="rId12" display="https://podminky.urs.cz/item/CS_URS_2025_01/451579777"/>
    <hyperlink ref="F176" r:id="rId13" display="https://podminky.urs.cz/item/CS_URS_2025_01/596211110"/>
    <hyperlink ref="F181" r:id="rId14" display="https://podminky.urs.cz/item/CS_URS_2025_01/596411131"/>
    <hyperlink ref="F185" r:id="rId15" display="https://podminky.urs.cz/item/CS_URS_2025_01/596811220"/>
    <hyperlink ref="F192" r:id="rId16" display="https://podminky.urs.cz/item/CS_URS_2025_01/612311131"/>
    <hyperlink ref="F196" r:id="rId17" display="https://podminky.urs.cz/item/CS_URS_2025_01/612324111"/>
    <hyperlink ref="F201" r:id="rId18" display="https://podminky.urs.cz/item/CS_URS_2025_01/612324191"/>
    <hyperlink ref="F204" r:id="rId19" display="https://podminky.urs.cz/item/CS_URS_2025_01/612325131"/>
    <hyperlink ref="F209" r:id="rId20" display="https://podminky.urs.cz/item/CS_URS_2025_01/612325191"/>
    <hyperlink ref="F212" r:id="rId21" display="https://podminky.urs.cz/item/CS_URS_2025_01/619991011"/>
    <hyperlink ref="F224" r:id="rId22" display="https://podminky.urs.cz/item/CS_URS_2025_01/635111242"/>
    <hyperlink ref="F234" r:id="rId23" display="https://podminky.urs.cz/item/CS_URS_2025_01/919726123"/>
    <hyperlink ref="F245" r:id="rId24" display="https://podminky.urs.cz/item/CS_URS_2025_01/949101111"/>
    <hyperlink ref="F249" r:id="rId25" display="https://podminky.urs.cz/item/CS_URS_2025_01/952901111"/>
    <hyperlink ref="F253" r:id="rId26" display="https://podminky.urs.cz/item/CS_URS_2025_01/977131110"/>
    <hyperlink ref="F257" r:id="rId27" display="https://podminky.urs.cz/item/CS_URS_2025_01/978013191"/>
    <hyperlink ref="F267" r:id="rId28" display="https://podminky.urs.cz/item/CS_URS_2025_01/979054441"/>
    <hyperlink ref="F271" r:id="rId29" display="https://podminky.urs.cz/item/CS_URS_2025_01/979054451"/>
    <hyperlink ref="F276" r:id="rId30" display="https://podminky.urs.cz/item/CS_URS_2025_01/985131311"/>
    <hyperlink ref="F284" r:id="rId31" display="https://podminky.urs.cz/item/CS_URS_2025_01/997013211"/>
    <hyperlink ref="F296" r:id="rId32" display="https://podminky.urs.cz/item/CS_URS_2025_01/997013501"/>
    <hyperlink ref="F306" r:id="rId33" display="https://podminky.urs.cz/item/CS_URS_2025_01/997013509"/>
    <hyperlink ref="F309" r:id="rId34" display="https://podminky.urs.cz/item/CS_URS_2025_01/997013631"/>
    <hyperlink ref="F319" r:id="rId35" display="https://podminky.urs.cz/item/CS_URS_2025_01/997221151"/>
    <hyperlink ref="F327" r:id="rId36" display="https://podminky.urs.cz/item/CS_URS_2025_01/998018001"/>
    <hyperlink ref="F331" r:id="rId37" display="https://podminky.urs.cz/item/CS_URS_2025_01/711161212"/>
    <hyperlink ref="F336" r:id="rId38" display="https://podminky.urs.cz/item/CS_URS_2025_01/711161384"/>
    <hyperlink ref="F341" r:id="rId39" display="https://podminky.urs.cz/item/CS_URS_2025_01/998711101"/>
    <hyperlink ref="F344" r:id="rId40" display="https://podminky.urs.cz/item/CS_URS_2025_01/713131151"/>
    <hyperlink ref="F350" r:id="rId41" display="https://podminky.urs.cz/item/CS_URS_2025_01/998713101"/>
    <hyperlink ref="F353" r:id="rId42" display="https://podminky.urs.cz/item/CS_URS_2025_01/7843210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Sanační opatření části suterénu obj. Opuštěná 9/2, Brno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1297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26. 2. 2021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32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ROUND(J80,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ROUND((SUM(BE80:BE82)),  2)</f>
        <v>0</v>
      </c>
      <c r="G33" s="42"/>
      <c r="H33" s="42"/>
      <c r="I33" s="152">
        <v>0.20999999999999999</v>
      </c>
      <c r="J33" s="151">
        <f>ROUND(((SUM(BE80:BE82))*I33),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ROUND((SUM(BF80:BF82)),  2)</f>
        <v>0</v>
      </c>
      <c r="G34" s="42"/>
      <c r="H34" s="42"/>
      <c r="I34" s="152">
        <v>0.14999999999999999</v>
      </c>
      <c r="J34" s="151">
        <f>ROUND(((SUM(BF80:BF82))*I34),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ROUND((SUM(BG80:BG82)),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ROUND((SUM(BH80:BH82)),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ROUND((SUM(BI80:BI82)),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Sanační opatření části suterénu obj. Opuštěná 9/2, Brno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ROU124 - VRN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Brno</v>
      </c>
      <c r="G52" s="44"/>
      <c r="H52" s="44"/>
      <c r="I52" s="35" t="s">
        <v>24</v>
      </c>
      <c r="J52" s="76" t="str">
        <f>IF(J12="","",J12)</f>
        <v>26. 2. 2021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Město Šlapanice</v>
      </c>
      <c r="G54" s="44"/>
      <c r="H54" s="44"/>
      <c r="I54" s="35" t="s">
        <v>37</v>
      </c>
      <c r="J54" s="40" t="str">
        <f>E21</f>
        <v>Studio Zlamal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 xml:space="preserve"> 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J80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104</v>
      </c>
    </row>
    <row r="60" s="9" customFormat="1" ht="24.96" customHeight="1">
      <c r="A60" s="9"/>
      <c r="B60" s="169"/>
      <c r="C60" s="170"/>
      <c r="D60" s="171" t="s">
        <v>1298</v>
      </c>
      <c r="E60" s="172"/>
      <c r="F60" s="172"/>
      <c r="G60" s="172"/>
      <c r="H60" s="172"/>
      <c r="I60" s="172"/>
      <c r="J60" s="173">
        <f>J81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13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6.96" customHeight="1">
      <c r="A62" s="4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13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6" s="2" customFormat="1" ht="6.96" customHeight="1">
      <c r="A66" s="42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24.96" customHeight="1">
      <c r="A67" s="42"/>
      <c r="B67" s="43"/>
      <c r="C67" s="26" t="s">
        <v>121</v>
      </c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12" customHeight="1">
      <c r="A69" s="42"/>
      <c r="B69" s="43"/>
      <c r="C69" s="35" t="s">
        <v>16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16.5" customHeight="1">
      <c r="A70" s="42"/>
      <c r="B70" s="43"/>
      <c r="C70" s="44"/>
      <c r="D70" s="44"/>
      <c r="E70" s="164" t="str">
        <f>E7</f>
        <v>Sanační opatření části suterénu obj. Opuštěná 9/2, Brno</v>
      </c>
      <c r="F70" s="35"/>
      <c r="G70" s="35"/>
      <c r="H70" s="35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5" t="s">
        <v>99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73" t="str">
        <f>E9</f>
        <v>ROU124 - VRN</v>
      </c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22</v>
      </c>
      <c r="D74" s="44"/>
      <c r="E74" s="44"/>
      <c r="F74" s="30" t="str">
        <f>F12</f>
        <v>Brno</v>
      </c>
      <c r="G74" s="44"/>
      <c r="H74" s="44"/>
      <c r="I74" s="35" t="s">
        <v>24</v>
      </c>
      <c r="J74" s="76" t="str">
        <f>IF(J12="","",J12)</f>
        <v>26. 2. 2021</v>
      </c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5.15" customHeight="1">
      <c r="A76" s="42"/>
      <c r="B76" s="43"/>
      <c r="C76" s="35" t="s">
        <v>30</v>
      </c>
      <c r="D76" s="44"/>
      <c r="E76" s="44"/>
      <c r="F76" s="30" t="str">
        <f>E15</f>
        <v>Město Šlapanice</v>
      </c>
      <c r="G76" s="44"/>
      <c r="H76" s="44"/>
      <c r="I76" s="35" t="s">
        <v>37</v>
      </c>
      <c r="J76" s="40" t="str">
        <f>E21</f>
        <v>Studio Zlamal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5.15" customHeight="1">
      <c r="A77" s="42"/>
      <c r="B77" s="43"/>
      <c r="C77" s="35" t="s">
        <v>35</v>
      </c>
      <c r="D77" s="44"/>
      <c r="E77" s="44"/>
      <c r="F77" s="30" t="str">
        <f>IF(E18="","",E18)</f>
        <v>Vyplň údaj</v>
      </c>
      <c r="G77" s="44"/>
      <c r="H77" s="44"/>
      <c r="I77" s="35" t="s">
        <v>40</v>
      </c>
      <c r="J77" s="40" t="str">
        <f>E24</f>
        <v xml:space="preserve"> 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0.32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11" customFormat="1" ht="29.28" customHeight="1">
      <c r="A79" s="181"/>
      <c r="B79" s="182"/>
      <c r="C79" s="183" t="s">
        <v>122</v>
      </c>
      <c r="D79" s="184" t="s">
        <v>63</v>
      </c>
      <c r="E79" s="184" t="s">
        <v>59</v>
      </c>
      <c r="F79" s="184" t="s">
        <v>60</v>
      </c>
      <c r="G79" s="184" t="s">
        <v>123</v>
      </c>
      <c r="H79" s="184" t="s">
        <v>124</v>
      </c>
      <c r="I79" s="184" t="s">
        <v>125</v>
      </c>
      <c r="J79" s="184" t="s">
        <v>103</v>
      </c>
      <c r="K79" s="185" t="s">
        <v>126</v>
      </c>
      <c r="L79" s="186"/>
      <c r="M79" s="96" t="s">
        <v>32</v>
      </c>
      <c r="N79" s="97" t="s">
        <v>48</v>
      </c>
      <c r="O79" s="97" t="s">
        <v>127</v>
      </c>
      <c r="P79" s="97" t="s">
        <v>128</v>
      </c>
      <c r="Q79" s="97" t="s">
        <v>129</v>
      </c>
      <c r="R79" s="97" t="s">
        <v>130</v>
      </c>
      <c r="S79" s="97" t="s">
        <v>131</v>
      </c>
      <c r="T79" s="98" t="s">
        <v>132</v>
      </c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</row>
    <row r="80" s="2" customFormat="1" ht="22.8" customHeight="1">
      <c r="A80" s="42"/>
      <c r="B80" s="43"/>
      <c r="C80" s="103" t="s">
        <v>133</v>
      </c>
      <c r="D80" s="44"/>
      <c r="E80" s="44"/>
      <c r="F80" s="44"/>
      <c r="G80" s="44"/>
      <c r="H80" s="44"/>
      <c r="I80" s="44"/>
      <c r="J80" s="187">
        <f>BK80</f>
        <v>0</v>
      </c>
      <c r="K80" s="44"/>
      <c r="L80" s="48"/>
      <c r="M80" s="99"/>
      <c r="N80" s="188"/>
      <c r="O80" s="100"/>
      <c r="P80" s="189">
        <f>P81</f>
        <v>0</v>
      </c>
      <c r="Q80" s="100"/>
      <c r="R80" s="189">
        <f>R81</f>
        <v>0</v>
      </c>
      <c r="S80" s="100"/>
      <c r="T80" s="190">
        <f>T81</f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T80" s="20" t="s">
        <v>77</v>
      </c>
      <c r="AU80" s="20" t="s">
        <v>104</v>
      </c>
      <c r="BK80" s="191">
        <f>BK81</f>
        <v>0</v>
      </c>
    </row>
    <row r="81" s="12" customFormat="1" ht="25.92" customHeight="1">
      <c r="A81" s="12"/>
      <c r="B81" s="192"/>
      <c r="C81" s="193"/>
      <c r="D81" s="194" t="s">
        <v>77</v>
      </c>
      <c r="E81" s="195" t="s">
        <v>96</v>
      </c>
      <c r="F81" s="195" t="s">
        <v>1299</v>
      </c>
      <c r="G81" s="193"/>
      <c r="H81" s="193"/>
      <c r="I81" s="196"/>
      <c r="J81" s="197">
        <f>BK81</f>
        <v>0</v>
      </c>
      <c r="K81" s="193"/>
      <c r="L81" s="198"/>
      <c r="M81" s="199"/>
      <c r="N81" s="200"/>
      <c r="O81" s="200"/>
      <c r="P81" s="201">
        <f>P82</f>
        <v>0</v>
      </c>
      <c r="Q81" s="200"/>
      <c r="R81" s="201">
        <f>R82</f>
        <v>0</v>
      </c>
      <c r="S81" s="200"/>
      <c r="T81" s="202">
        <f>T82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3" t="s">
        <v>181</v>
      </c>
      <c r="AT81" s="204" t="s">
        <v>77</v>
      </c>
      <c r="AU81" s="204" t="s">
        <v>78</v>
      </c>
      <c r="AY81" s="203" t="s">
        <v>136</v>
      </c>
      <c r="BK81" s="205">
        <f>BK82</f>
        <v>0</v>
      </c>
    </row>
    <row r="82" s="2" customFormat="1" ht="16.5" customHeight="1">
      <c r="A82" s="42"/>
      <c r="B82" s="43"/>
      <c r="C82" s="208" t="s">
        <v>86</v>
      </c>
      <c r="D82" s="208" t="s">
        <v>138</v>
      </c>
      <c r="E82" s="209" t="s">
        <v>1300</v>
      </c>
      <c r="F82" s="210" t="s">
        <v>1301</v>
      </c>
      <c r="G82" s="211" t="s">
        <v>1165</v>
      </c>
      <c r="H82" s="212">
        <v>1</v>
      </c>
      <c r="I82" s="213"/>
      <c r="J82" s="214">
        <f>ROUND(I82*H82,2)</f>
        <v>0</v>
      </c>
      <c r="K82" s="210" t="s">
        <v>32</v>
      </c>
      <c r="L82" s="48"/>
      <c r="M82" s="284" t="s">
        <v>32</v>
      </c>
      <c r="N82" s="285" t="s">
        <v>49</v>
      </c>
      <c r="O82" s="286"/>
      <c r="P82" s="287">
        <f>O82*H82</f>
        <v>0</v>
      </c>
      <c r="Q82" s="287">
        <v>0</v>
      </c>
      <c r="R82" s="287">
        <f>Q82*H82</f>
        <v>0</v>
      </c>
      <c r="S82" s="287">
        <v>0</v>
      </c>
      <c r="T82" s="288">
        <f>S82*H82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R82" s="219" t="s">
        <v>143</v>
      </c>
      <c r="AT82" s="219" t="s">
        <v>138</v>
      </c>
      <c r="AU82" s="219" t="s">
        <v>86</v>
      </c>
      <c r="AY82" s="20" t="s">
        <v>136</v>
      </c>
      <c r="BE82" s="220">
        <f>IF(N82="základní",J82,0)</f>
        <v>0</v>
      </c>
      <c r="BF82" s="220">
        <f>IF(N82="snížená",J82,0)</f>
        <v>0</v>
      </c>
      <c r="BG82" s="220">
        <f>IF(N82="zákl. přenesená",J82,0)</f>
        <v>0</v>
      </c>
      <c r="BH82" s="220">
        <f>IF(N82="sníž. přenesená",J82,0)</f>
        <v>0</v>
      </c>
      <c r="BI82" s="220">
        <f>IF(N82="nulová",J82,0)</f>
        <v>0</v>
      </c>
      <c r="BJ82" s="20" t="s">
        <v>86</v>
      </c>
      <c r="BK82" s="220">
        <f>ROUND(I82*H82,2)</f>
        <v>0</v>
      </c>
      <c r="BL82" s="20" t="s">
        <v>143</v>
      </c>
      <c r="BM82" s="219" t="s">
        <v>1302</v>
      </c>
    </row>
    <row r="83" s="2" customFormat="1" ht="6.96" customHeight="1">
      <c r="A83" s="42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48"/>
      <c r="M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</sheetData>
  <sheetProtection sheet="1" autoFilter="0" formatColumns="0" formatRows="0" objects="1" scenarios="1" spinCount="100000" saltValue="c/Avhdr4uZ7FQYZfIDqnJWM3zPHY/uN8IpfDNvHBNyqxrggqqBwekLWgeIVViynywpupCjqZnIRjURfLwkTWGw==" hashValue="95jOrCdmT9s2MvcsFV92gOYvVJVdSqOSYeFEK1OJKe8K8eJK/ec2+Y8hOJDbA151rgN5200Ww0D96PYBl1PC8A==" algorithmName="SHA-512" password="CC35"/>
  <autoFilter ref="C79:K8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1303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1304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1305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1306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1307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1308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1309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1310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1311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1312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1313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85</v>
      </c>
      <c r="F18" s="300" t="s">
        <v>1314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1315</v>
      </c>
      <c r="F19" s="300" t="s">
        <v>1316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1317</v>
      </c>
      <c r="F20" s="300" t="s">
        <v>1318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1319</v>
      </c>
      <c r="F21" s="300" t="s">
        <v>1320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685</v>
      </c>
      <c r="F22" s="300" t="s">
        <v>686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1321</v>
      </c>
      <c r="F23" s="300" t="s">
        <v>1322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1323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1324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1325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1326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1327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1328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1329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1330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1331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122</v>
      </c>
      <c r="F36" s="300"/>
      <c r="G36" s="300" t="s">
        <v>1332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1333</v>
      </c>
      <c r="F37" s="300"/>
      <c r="G37" s="300" t="s">
        <v>1334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59</v>
      </c>
      <c r="F38" s="300"/>
      <c r="G38" s="300" t="s">
        <v>1335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60</v>
      </c>
      <c r="F39" s="300"/>
      <c r="G39" s="300" t="s">
        <v>1336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123</v>
      </c>
      <c r="F40" s="300"/>
      <c r="G40" s="300" t="s">
        <v>1337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124</v>
      </c>
      <c r="F41" s="300"/>
      <c r="G41" s="300" t="s">
        <v>1338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1339</v>
      </c>
      <c r="F42" s="300"/>
      <c r="G42" s="300" t="s">
        <v>1340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1341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1342</v>
      </c>
      <c r="F44" s="300"/>
      <c r="G44" s="300" t="s">
        <v>1343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126</v>
      </c>
      <c r="F45" s="300"/>
      <c r="G45" s="300" t="s">
        <v>1344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1345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1346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1347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1348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1349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1350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1351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1352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1353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1354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1355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1356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1357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1358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1359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1360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1361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1362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1363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1364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1365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1366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1367</v>
      </c>
      <c r="D76" s="318"/>
      <c r="E76" s="318"/>
      <c r="F76" s="318" t="s">
        <v>1368</v>
      </c>
      <c r="G76" s="319"/>
      <c r="H76" s="318" t="s">
        <v>60</v>
      </c>
      <c r="I76" s="318" t="s">
        <v>63</v>
      </c>
      <c r="J76" s="318" t="s">
        <v>1369</v>
      </c>
      <c r="K76" s="317"/>
    </row>
    <row r="77" s="1" customFormat="1" ht="17.25" customHeight="1">
      <c r="B77" s="315"/>
      <c r="C77" s="320" t="s">
        <v>1370</v>
      </c>
      <c r="D77" s="320"/>
      <c r="E77" s="320"/>
      <c r="F77" s="321" t="s">
        <v>1371</v>
      </c>
      <c r="G77" s="322"/>
      <c r="H77" s="320"/>
      <c r="I77" s="320"/>
      <c r="J77" s="320" t="s">
        <v>1372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59</v>
      </c>
      <c r="D79" s="325"/>
      <c r="E79" s="325"/>
      <c r="F79" s="326" t="s">
        <v>1373</v>
      </c>
      <c r="G79" s="327"/>
      <c r="H79" s="303" t="s">
        <v>1374</v>
      </c>
      <c r="I79" s="303" t="s">
        <v>1375</v>
      </c>
      <c r="J79" s="303">
        <v>20</v>
      </c>
      <c r="K79" s="317"/>
    </row>
    <row r="80" s="1" customFormat="1" ht="15" customHeight="1">
      <c r="B80" s="315"/>
      <c r="C80" s="303" t="s">
        <v>1376</v>
      </c>
      <c r="D80" s="303"/>
      <c r="E80" s="303"/>
      <c r="F80" s="326" t="s">
        <v>1373</v>
      </c>
      <c r="G80" s="327"/>
      <c r="H80" s="303" t="s">
        <v>1377</v>
      </c>
      <c r="I80" s="303" t="s">
        <v>1375</v>
      </c>
      <c r="J80" s="303">
        <v>120</v>
      </c>
      <c r="K80" s="317"/>
    </row>
    <row r="81" s="1" customFormat="1" ht="15" customHeight="1">
      <c r="B81" s="328"/>
      <c r="C81" s="303" t="s">
        <v>1378</v>
      </c>
      <c r="D81" s="303"/>
      <c r="E81" s="303"/>
      <c r="F81" s="326" t="s">
        <v>1379</v>
      </c>
      <c r="G81" s="327"/>
      <c r="H81" s="303" t="s">
        <v>1380</v>
      </c>
      <c r="I81" s="303" t="s">
        <v>1375</v>
      </c>
      <c r="J81" s="303">
        <v>50</v>
      </c>
      <c r="K81" s="317"/>
    </row>
    <row r="82" s="1" customFormat="1" ht="15" customHeight="1">
      <c r="B82" s="328"/>
      <c r="C82" s="303" t="s">
        <v>1381</v>
      </c>
      <c r="D82" s="303"/>
      <c r="E82" s="303"/>
      <c r="F82" s="326" t="s">
        <v>1373</v>
      </c>
      <c r="G82" s="327"/>
      <c r="H82" s="303" t="s">
        <v>1382</v>
      </c>
      <c r="I82" s="303" t="s">
        <v>1383</v>
      </c>
      <c r="J82" s="303"/>
      <c r="K82" s="317"/>
    </row>
    <row r="83" s="1" customFormat="1" ht="15" customHeight="1">
      <c r="B83" s="328"/>
      <c r="C83" s="329" t="s">
        <v>1384</v>
      </c>
      <c r="D83" s="329"/>
      <c r="E83" s="329"/>
      <c r="F83" s="330" t="s">
        <v>1379</v>
      </c>
      <c r="G83" s="329"/>
      <c r="H83" s="329" t="s">
        <v>1385</v>
      </c>
      <c r="I83" s="329" t="s">
        <v>1375</v>
      </c>
      <c r="J83" s="329">
        <v>15</v>
      </c>
      <c r="K83" s="317"/>
    </row>
    <row r="84" s="1" customFormat="1" ht="15" customHeight="1">
      <c r="B84" s="328"/>
      <c r="C84" s="329" t="s">
        <v>1386</v>
      </c>
      <c r="D84" s="329"/>
      <c r="E84" s="329"/>
      <c r="F84" s="330" t="s">
        <v>1379</v>
      </c>
      <c r="G84" s="329"/>
      <c r="H84" s="329" t="s">
        <v>1387</v>
      </c>
      <c r="I84" s="329" t="s">
        <v>1375</v>
      </c>
      <c r="J84" s="329">
        <v>15</v>
      </c>
      <c r="K84" s="317"/>
    </row>
    <row r="85" s="1" customFormat="1" ht="15" customHeight="1">
      <c r="B85" s="328"/>
      <c r="C85" s="329" t="s">
        <v>1388</v>
      </c>
      <c r="D85" s="329"/>
      <c r="E85" s="329"/>
      <c r="F85" s="330" t="s">
        <v>1379</v>
      </c>
      <c r="G85" s="329"/>
      <c r="H85" s="329" t="s">
        <v>1389</v>
      </c>
      <c r="I85" s="329" t="s">
        <v>1375</v>
      </c>
      <c r="J85" s="329">
        <v>20</v>
      </c>
      <c r="K85" s="317"/>
    </row>
    <row r="86" s="1" customFormat="1" ht="15" customHeight="1">
      <c r="B86" s="328"/>
      <c r="C86" s="329" t="s">
        <v>1390</v>
      </c>
      <c r="D86" s="329"/>
      <c r="E86" s="329"/>
      <c r="F86" s="330" t="s">
        <v>1379</v>
      </c>
      <c r="G86" s="329"/>
      <c r="H86" s="329" t="s">
        <v>1391</v>
      </c>
      <c r="I86" s="329" t="s">
        <v>1375</v>
      </c>
      <c r="J86" s="329">
        <v>20</v>
      </c>
      <c r="K86" s="317"/>
    </row>
    <row r="87" s="1" customFormat="1" ht="15" customHeight="1">
      <c r="B87" s="328"/>
      <c r="C87" s="303" t="s">
        <v>1392</v>
      </c>
      <c r="D87" s="303"/>
      <c r="E87" s="303"/>
      <c r="F87" s="326" t="s">
        <v>1379</v>
      </c>
      <c r="G87" s="327"/>
      <c r="H87" s="303" t="s">
        <v>1393</v>
      </c>
      <c r="I87" s="303" t="s">
        <v>1375</v>
      </c>
      <c r="J87" s="303">
        <v>50</v>
      </c>
      <c r="K87" s="317"/>
    </row>
    <row r="88" s="1" customFormat="1" ht="15" customHeight="1">
      <c r="B88" s="328"/>
      <c r="C88" s="303" t="s">
        <v>1394</v>
      </c>
      <c r="D88" s="303"/>
      <c r="E88" s="303"/>
      <c r="F88" s="326" t="s">
        <v>1379</v>
      </c>
      <c r="G88" s="327"/>
      <c r="H88" s="303" t="s">
        <v>1395</v>
      </c>
      <c r="I88" s="303" t="s">
        <v>1375</v>
      </c>
      <c r="J88" s="303">
        <v>20</v>
      </c>
      <c r="K88" s="317"/>
    </row>
    <row r="89" s="1" customFormat="1" ht="15" customHeight="1">
      <c r="B89" s="328"/>
      <c r="C89" s="303" t="s">
        <v>1396</v>
      </c>
      <c r="D89" s="303"/>
      <c r="E89" s="303"/>
      <c r="F89" s="326" t="s">
        <v>1379</v>
      </c>
      <c r="G89" s="327"/>
      <c r="H89" s="303" t="s">
        <v>1397</v>
      </c>
      <c r="I89" s="303" t="s">
        <v>1375</v>
      </c>
      <c r="J89" s="303">
        <v>20</v>
      </c>
      <c r="K89" s="317"/>
    </row>
    <row r="90" s="1" customFormat="1" ht="15" customHeight="1">
      <c r="B90" s="328"/>
      <c r="C90" s="303" t="s">
        <v>1398</v>
      </c>
      <c r="D90" s="303"/>
      <c r="E90" s="303"/>
      <c r="F90" s="326" t="s">
        <v>1379</v>
      </c>
      <c r="G90" s="327"/>
      <c r="H90" s="303" t="s">
        <v>1399</v>
      </c>
      <c r="I90" s="303" t="s">
        <v>1375</v>
      </c>
      <c r="J90" s="303">
        <v>50</v>
      </c>
      <c r="K90" s="317"/>
    </row>
    <row r="91" s="1" customFormat="1" ht="15" customHeight="1">
      <c r="B91" s="328"/>
      <c r="C91" s="303" t="s">
        <v>1400</v>
      </c>
      <c r="D91" s="303"/>
      <c r="E91" s="303"/>
      <c r="F91" s="326" t="s">
        <v>1379</v>
      </c>
      <c r="G91" s="327"/>
      <c r="H91" s="303" t="s">
        <v>1400</v>
      </c>
      <c r="I91" s="303" t="s">
        <v>1375</v>
      </c>
      <c r="J91" s="303">
        <v>50</v>
      </c>
      <c r="K91" s="317"/>
    </row>
    <row r="92" s="1" customFormat="1" ht="15" customHeight="1">
      <c r="B92" s="328"/>
      <c r="C92" s="303" t="s">
        <v>1401</v>
      </c>
      <c r="D92" s="303"/>
      <c r="E92" s="303"/>
      <c r="F92" s="326" t="s">
        <v>1379</v>
      </c>
      <c r="G92" s="327"/>
      <c r="H92" s="303" t="s">
        <v>1402</v>
      </c>
      <c r="I92" s="303" t="s">
        <v>1375</v>
      </c>
      <c r="J92" s="303">
        <v>255</v>
      </c>
      <c r="K92" s="317"/>
    </row>
    <row r="93" s="1" customFormat="1" ht="15" customHeight="1">
      <c r="B93" s="328"/>
      <c r="C93" s="303" t="s">
        <v>1403</v>
      </c>
      <c r="D93" s="303"/>
      <c r="E93" s="303"/>
      <c r="F93" s="326" t="s">
        <v>1373</v>
      </c>
      <c r="G93" s="327"/>
      <c r="H93" s="303" t="s">
        <v>1404</v>
      </c>
      <c r="I93" s="303" t="s">
        <v>1405</v>
      </c>
      <c r="J93" s="303"/>
      <c r="K93" s="317"/>
    </row>
    <row r="94" s="1" customFormat="1" ht="15" customHeight="1">
      <c r="B94" s="328"/>
      <c r="C94" s="303" t="s">
        <v>1406</v>
      </c>
      <c r="D94" s="303"/>
      <c r="E94" s="303"/>
      <c r="F94" s="326" t="s">
        <v>1373</v>
      </c>
      <c r="G94" s="327"/>
      <c r="H94" s="303" t="s">
        <v>1407</v>
      </c>
      <c r="I94" s="303" t="s">
        <v>1408</v>
      </c>
      <c r="J94" s="303"/>
      <c r="K94" s="317"/>
    </row>
    <row r="95" s="1" customFormat="1" ht="15" customHeight="1">
      <c r="B95" s="328"/>
      <c r="C95" s="303" t="s">
        <v>1409</v>
      </c>
      <c r="D95" s="303"/>
      <c r="E95" s="303"/>
      <c r="F95" s="326" t="s">
        <v>1373</v>
      </c>
      <c r="G95" s="327"/>
      <c r="H95" s="303" t="s">
        <v>1409</v>
      </c>
      <c r="I95" s="303" t="s">
        <v>1408</v>
      </c>
      <c r="J95" s="303"/>
      <c r="K95" s="317"/>
    </row>
    <row r="96" s="1" customFormat="1" ht="15" customHeight="1">
      <c r="B96" s="328"/>
      <c r="C96" s="303" t="s">
        <v>44</v>
      </c>
      <c r="D96" s="303"/>
      <c r="E96" s="303"/>
      <c r="F96" s="326" t="s">
        <v>1373</v>
      </c>
      <c r="G96" s="327"/>
      <c r="H96" s="303" t="s">
        <v>1410</v>
      </c>
      <c r="I96" s="303" t="s">
        <v>1408</v>
      </c>
      <c r="J96" s="303"/>
      <c r="K96" s="317"/>
    </row>
    <row r="97" s="1" customFormat="1" ht="15" customHeight="1">
      <c r="B97" s="328"/>
      <c r="C97" s="303" t="s">
        <v>54</v>
      </c>
      <c r="D97" s="303"/>
      <c r="E97" s="303"/>
      <c r="F97" s="326" t="s">
        <v>1373</v>
      </c>
      <c r="G97" s="327"/>
      <c r="H97" s="303" t="s">
        <v>1411</v>
      </c>
      <c r="I97" s="303" t="s">
        <v>1408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1412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1367</v>
      </c>
      <c r="D103" s="318"/>
      <c r="E103" s="318"/>
      <c r="F103" s="318" t="s">
        <v>1368</v>
      </c>
      <c r="G103" s="319"/>
      <c r="H103" s="318" t="s">
        <v>60</v>
      </c>
      <c r="I103" s="318" t="s">
        <v>63</v>
      </c>
      <c r="J103" s="318" t="s">
        <v>1369</v>
      </c>
      <c r="K103" s="317"/>
    </row>
    <row r="104" s="1" customFormat="1" ht="17.25" customHeight="1">
      <c r="B104" s="315"/>
      <c r="C104" s="320" t="s">
        <v>1370</v>
      </c>
      <c r="D104" s="320"/>
      <c r="E104" s="320"/>
      <c r="F104" s="321" t="s">
        <v>1371</v>
      </c>
      <c r="G104" s="322"/>
      <c r="H104" s="320"/>
      <c r="I104" s="320"/>
      <c r="J104" s="320" t="s">
        <v>1372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59</v>
      </c>
      <c r="D106" s="325"/>
      <c r="E106" s="325"/>
      <c r="F106" s="326" t="s">
        <v>1373</v>
      </c>
      <c r="G106" s="303"/>
      <c r="H106" s="303" t="s">
        <v>1413</v>
      </c>
      <c r="I106" s="303" t="s">
        <v>1375</v>
      </c>
      <c r="J106" s="303">
        <v>20</v>
      </c>
      <c r="K106" s="317"/>
    </row>
    <row r="107" s="1" customFormat="1" ht="15" customHeight="1">
      <c r="B107" s="315"/>
      <c r="C107" s="303" t="s">
        <v>1376</v>
      </c>
      <c r="D107" s="303"/>
      <c r="E107" s="303"/>
      <c r="F107" s="326" t="s">
        <v>1373</v>
      </c>
      <c r="G107" s="303"/>
      <c r="H107" s="303" t="s">
        <v>1413</v>
      </c>
      <c r="I107" s="303" t="s">
        <v>1375</v>
      </c>
      <c r="J107" s="303">
        <v>120</v>
      </c>
      <c r="K107" s="317"/>
    </row>
    <row r="108" s="1" customFormat="1" ht="15" customHeight="1">
      <c r="B108" s="328"/>
      <c r="C108" s="303" t="s">
        <v>1378</v>
      </c>
      <c r="D108" s="303"/>
      <c r="E108" s="303"/>
      <c r="F108" s="326" t="s">
        <v>1379</v>
      </c>
      <c r="G108" s="303"/>
      <c r="H108" s="303" t="s">
        <v>1413</v>
      </c>
      <c r="I108" s="303" t="s">
        <v>1375</v>
      </c>
      <c r="J108" s="303">
        <v>50</v>
      </c>
      <c r="K108" s="317"/>
    </row>
    <row r="109" s="1" customFormat="1" ht="15" customHeight="1">
      <c r="B109" s="328"/>
      <c r="C109" s="303" t="s">
        <v>1381</v>
      </c>
      <c r="D109" s="303"/>
      <c r="E109" s="303"/>
      <c r="F109" s="326" t="s">
        <v>1373</v>
      </c>
      <c r="G109" s="303"/>
      <c r="H109" s="303" t="s">
        <v>1413</v>
      </c>
      <c r="I109" s="303" t="s">
        <v>1383</v>
      </c>
      <c r="J109" s="303"/>
      <c r="K109" s="317"/>
    </row>
    <row r="110" s="1" customFormat="1" ht="15" customHeight="1">
      <c r="B110" s="328"/>
      <c r="C110" s="303" t="s">
        <v>1392</v>
      </c>
      <c r="D110" s="303"/>
      <c r="E110" s="303"/>
      <c r="F110" s="326" t="s">
        <v>1379</v>
      </c>
      <c r="G110" s="303"/>
      <c r="H110" s="303" t="s">
        <v>1413</v>
      </c>
      <c r="I110" s="303" t="s">
        <v>1375</v>
      </c>
      <c r="J110" s="303">
        <v>50</v>
      </c>
      <c r="K110" s="317"/>
    </row>
    <row r="111" s="1" customFormat="1" ht="15" customHeight="1">
      <c r="B111" s="328"/>
      <c r="C111" s="303" t="s">
        <v>1400</v>
      </c>
      <c r="D111" s="303"/>
      <c r="E111" s="303"/>
      <c r="F111" s="326" t="s">
        <v>1379</v>
      </c>
      <c r="G111" s="303"/>
      <c r="H111" s="303" t="s">
        <v>1413</v>
      </c>
      <c r="I111" s="303" t="s">
        <v>1375</v>
      </c>
      <c r="J111" s="303">
        <v>50</v>
      </c>
      <c r="K111" s="317"/>
    </row>
    <row r="112" s="1" customFormat="1" ht="15" customHeight="1">
      <c r="B112" s="328"/>
      <c r="C112" s="303" t="s">
        <v>1398</v>
      </c>
      <c r="D112" s="303"/>
      <c r="E112" s="303"/>
      <c r="F112" s="326" t="s">
        <v>1379</v>
      </c>
      <c r="G112" s="303"/>
      <c r="H112" s="303" t="s">
        <v>1413</v>
      </c>
      <c r="I112" s="303" t="s">
        <v>1375</v>
      </c>
      <c r="J112" s="303">
        <v>50</v>
      </c>
      <c r="K112" s="317"/>
    </row>
    <row r="113" s="1" customFormat="1" ht="15" customHeight="1">
      <c r="B113" s="328"/>
      <c r="C113" s="303" t="s">
        <v>59</v>
      </c>
      <c r="D113" s="303"/>
      <c r="E113" s="303"/>
      <c r="F113" s="326" t="s">
        <v>1373</v>
      </c>
      <c r="G113" s="303"/>
      <c r="H113" s="303" t="s">
        <v>1414</v>
      </c>
      <c r="I113" s="303" t="s">
        <v>1375</v>
      </c>
      <c r="J113" s="303">
        <v>20</v>
      </c>
      <c r="K113" s="317"/>
    </row>
    <row r="114" s="1" customFormat="1" ht="15" customHeight="1">
      <c r="B114" s="328"/>
      <c r="C114" s="303" t="s">
        <v>1415</v>
      </c>
      <c r="D114" s="303"/>
      <c r="E114" s="303"/>
      <c r="F114" s="326" t="s">
        <v>1373</v>
      </c>
      <c r="G114" s="303"/>
      <c r="H114" s="303" t="s">
        <v>1416</v>
      </c>
      <c r="I114" s="303" t="s">
        <v>1375</v>
      </c>
      <c r="J114" s="303">
        <v>120</v>
      </c>
      <c r="K114" s="317"/>
    </row>
    <row r="115" s="1" customFormat="1" ht="15" customHeight="1">
      <c r="B115" s="328"/>
      <c r="C115" s="303" t="s">
        <v>44</v>
      </c>
      <c r="D115" s="303"/>
      <c r="E115" s="303"/>
      <c r="F115" s="326" t="s">
        <v>1373</v>
      </c>
      <c r="G115" s="303"/>
      <c r="H115" s="303" t="s">
        <v>1417</v>
      </c>
      <c r="I115" s="303" t="s">
        <v>1408</v>
      </c>
      <c r="J115" s="303"/>
      <c r="K115" s="317"/>
    </row>
    <row r="116" s="1" customFormat="1" ht="15" customHeight="1">
      <c r="B116" s="328"/>
      <c r="C116" s="303" t="s">
        <v>54</v>
      </c>
      <c r="D116" s="303"/>
      <c r="E116" s="303"/>
      <c r="F116" s="326" t="s">
        <v>1373</v>
      </c>
      <c r="G116" s="303"/>
      <c r="H116" s="303" t="s">
        <v>1418</v>
      </c>
      <c r="I116" s="303" t="s">
        <v>1408</v>
      </c>
      <c r="J116" s="303"/>
      <c r="K116" s="317"/>
    </row>
    <row r="117" s="1" customFormat="1" ht="15" customHeight="1">
      <c r="B117" s="328"/>
      <c r="C117" s="303" t="s">
        <v>63</v>
      </c>
      <c r="D117" s="303"/>
      <c r="E117" s="303"/>
      <c r="F117" s="326" t="s">
        <v>1373</v>
      </c>
      <c r="G117" s="303"/>
      <c r="H117" s="303" t="s">
        <v>1419</v>
      </c>
      <c r="I117" s="303" t="s">
        <v>1420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1421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1367</v>
      </c>
      <c r="D123" s="318"/>
      <c r="E123" s="318"/>
      <c r="F123" s="318" t="s">
        <v>1368</v>
      </c>
      <c r="G123" s="319"/>
      <c r="H123" s="318" t="s">
        <v>60</v>
      </c>
      <c r="I123" s="318" t="s">
        <v>63</v>
      </c>
      <c r="J123" s="318" t="s">
        <v>1369</v>
      </c>
      <c r="K123" s="347"/>
    </row>
    <row r="124" s="1" customFormat="1" ht="17.25" customHeight="1">
      <c r="B124" s="346"/>
      <c r="C124" s="320" t="s">
        <v>1370</v>
      </c>
      <c r="D124" s="320"/>
      <c r="E124" s="320"/>
      <c r="F124" s="321" t="s">
        <v>1371</v>
      </c>
      <c r="G124" s="322"/>
      <c r="H124" s="320"/>
      <c r="I124" s="320"/>
      <c r="J124" s="320" t="s">
        <v>1372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1376</v>
      </c>
      <c r="D126" s="325"/>
      <c r="E126" s="325"/>
      <c r="F126" s="326" t="s">
        <v>1373</v>
      </c>
      <c r="G126" s="303"/>
      <c r="H126" s="303" t="s">
        <v>1413</v>
      </c>
      <c r="I126" s="303" t="s">
        <v>1375</v>
      </c>
      <c r="J126" s="303">
        <v>120</v>
      </c>
      <c r="K126" s="351"/>
    </row>
    <row r="127" s="1" customFormat="1" ht="15" customHeight="1">
      <c r="B127" s="348"/>
      <c r="C127" s="303" t="s">
        <v>1422</v>
      </c>
      <c r="D127" s="303"/>
      <c r="E127" s="303"/>
      <c r="F127" s="326" t="s">
        <v>1373</v>
      </c>
      <c r="G127" s="303"/>
      <c r="H127" s="303" t="s">
        <v>1423</v>
      </c>
      <c r="I127" s="303" t="s">
        <v>1375</v>
      </c>
      <c r="J127" s="303" t="s">
        <v>1424</v>
      </c>
      <c r="K127" s="351"/>
    </row>
    <row r="128" s="1" customFormat="1" ht="15" customHeight="1">
      <c r="B128" s="348"/>
      <c r="C128" s="303" t="s">
        <v>1321</v>
      </c>
      <c r="D128" s="303"/>
      <c r="E128" s="303"/>
      <c r="F128" s="326" t="s">
        <v>1373</v>
      </c>
      <c r="G128" s="303"/>
      <c r="H128" s="303" t="s">
        <v>1425</v>
      </c>
      <c r="I128" s="303" t="s">
        <v>1375</v>
      </c>
      <c r="J128" s="303" t="s">
        <v>1424</v>
      </c>
      <c r="K128" s="351"/>
    </row>
    <row r="129" s="1" customFormat="1" ht="15" customHeight="1">
      <c r="B129" s="348"/>
      <c r="C129" s="303" t="s">
        <v>1384</v>
      </c>
      <c r="D129" s="303"/>
      <c r="E129" s="303"/>
      <c r="F129" s="326" t="s">
        <v>1379</v>
      </c>
      <c r="G129" s="303"/>
      <c r="H129" s="303" t="s">
        <v>1385</v>
      </c>
      <c r="I129" s="303" t="s">
        <v>1375</v>
      </c>
      <c r="J129" s="303">
        <v>15</v>
      </c>
      <c r="K129" s="351"/>
    </row>
    <row r="130" s="1" customFormat="1" ht="15" customHeight="1">
      <c r="B130" s="348"/>
      <c r="C130" s="329" t="s">
        <v>1386</v>
      </c>
      <c r="D130" s="329"/>
      <c r="E130" s="329"/>
      <c r="F130" s="330" t="s">
        <v>1379</v>
      </c>
      <c r="G130" s="329"/>
      <c r="H130" s="329" t="s">
        <v>1387</v>
      </c>
      <c r="I130" s="329" t="s">
        <v>1375</v>
      </c>
      <c r="J130" s="329">
        <v>15</v>
      </c>
      <c r="K130" s="351"/>
    </row>
    <row r="131" s="1" customFormat="1" ht="15" customHeight="1">
      <c r="B131" s="348"/>
      <c r="C131" s="329" t="s">
        <v>1388</v>
      </c>
      <c r="D131" s="329"/>
      <c r="E131" s="329"/>
      <c r="F131" s="330" t="s">
        <v>1379</v>
      </c>
      <c r="G131" s="329"/>
      <c r="H131" s="329" t="s">
        <v>1389</v>
      </c>
      <c r="I131" s="329" t="s">
        <v>1375</v>
      </c>
      <c r="J131" s="329">
        <v>20</v>
      </c>
      <c r="K131" s="351"/>
    </row>
    <row r="132" s="1" customFormat="1" ht="15" customHeight="1">
      <c r="B132" s="348"/>
      <c r="C132" s="329" t="s">
        <v>1390</v>
      </c>
      <c r="D132" s="329"/>
      <c r="E132" s="329"/>
      <c r="F132" s="330" t="s">
        <v>1379</v>
      </c>
      <c r="G132" s="329"/>
      <c r="H132" s="329" t="s">
        <v>1391</v>
      </c>
      <c r="I132" s="329" t="s">
        <v>1375</v>
      </c>
      <c r="J132" s="329">
        <v>20</v>
      </c>
      <c r="K132" s="351"/>
    </row>
    <row r="133" s="1" customFormat="1" ht="15" customHeight="1">
      <c r="B133" s="348"/>
      <c r="C133" s="303" t="s">
        <v>1378</v>
      </c>
      <c r="D133" s="303"/>
      <c r="E133" s="303"/>
      <c r="F133" s="326" t="s">
        <v>1379</v>
      </c>
      <c r="G133" s="303"/>
      <c r="H133" s="303" t="s">
        <v>1413</v>
      </c>
      <c r="I133" s="303" t="s">
        <v>1375</v>
      </c>
      <c r="J133" s="303">
        <v>50</v>
      </c>
      <c r="K133" s="351"/>
    </row>
    <row r="134" s="1" customFormat="1" ht="15" customHeight="1">
      <c r="B134" s="348"/>
      <c r="C134" s="303" t="s">
        <v>1392</v>
      </c>
      <c r="D134" s="303"/>
      <c r="E134" s="303"/>
      <c r="F134" s="326" t="s">
        <v>1379</v>
      </c>
      <c r="G134" s="303"/>
      <c r="H134" s="303" t="s">
        <v>1413</v>
      </c>
      <c r="I134" s="303" t="s">
        <v>1375</v>
      </c>
      <c r="J134" s="303">
        <v>50</v>
      </c>
      <c r="K134" s="351"/>
    </row>
    <row r="135" s="1" customFormat="1" ht="15" customHeight="1">
      <c r="B135" s="348"/>
      <c r="C135" s="303" t="s">
        <v>1398</v>
      </c>
      <c r="D135" s="303"/>
      <c r="E135" s="303"/>
      <c r="F135" s="326" t="s">
        <v>1379</v>
      </c>
      <c r="G135" s="303"/>
      <c r="H135" s="303" t="s">
        <v>1413</v>
      </c>
      <c r="I135" s="303" t="s">
        <v>1375</v>
      </c>
      <c r="J135" s="303">
        <v>50</v>
      </c>
      <c r="K135" s="351"/>
    </row>
    <row r="136" s="1" customFormat="1" ht="15" customHeight="1">
      <c r="B136" s="348"/>
      <c r="C136" s="303" t="s">
        <v>1400</v>
      </c>
      <c r="D136" s="303"/>
      <c r="E136" s="303"/>
      <c r="F136" s="326" t="s">
        <v>1379</v>
      </c>
      <c r="G136" s="303"/>
      <c r="H136" s="303" t="s">
        <v>1413</v>
      </c>
      <c r="I136" s="303" t="s">
        <v>1375</v>
      </c>
      <c r="J136" s="303">
        <v>50</v>
      </c>
      <c r="K136" s="351"/>
    </row>
    <row r="137" s="1" customFormat="1" ht="15" customHeight="1">
      <c r="B137" s="348"/>
      <c r="C137" s="303" t="s">
        <v>1401</v>
      </c>
      <c r="D137" s="303"/>
      <c r="E137" s="303"/>
      <c r="F137" s="326" t="s">
        <v>1379</v>
      </c>
      <c r="G137" s="303"/>
      <c r="H137" s="303" t="s">
        <v>1426</v>
      </c>
      <c r="I137" s="303" t="s">
        <v>1375</v>
      </c>
      <c r="J137" s="303">
        <v>255</v>
      </c>
      <c r="K137" s="351"/>
    </row>
    <row r="138" s="1" customFormat="1" ht="15" customHeight="1">
      <c r="B138" s="348"/>
      <c r="C138" s="303" t="s">
        <v>1403</v>
      </c>
      <c r="D138" s="303"/>
      <c r="E138" s="303"/>
      <c r="F138" s="326" t="s">
        <v>1373</v>
      </c>
      <c r="G138" s="303"/>
      <c r="H138" s="303" t="s">
        <v>1427</v>
      </c>
      <c r="I138" s="303" t="s">
        <v>1405</v>
      </c>
      <c r="J138" s="303"/>
      <c r="K138" s="351"/>
    </row>
    <row r="139" s="1" customFormat="1" ht="15" customHeight="1">
      <c r="B139" s="348"/>
      <c r="C139" s="303" t="s">
        <v>1406</v>
      </c>
      <c r="D139" s="303"/>
      <c r="E139" s="303"/>
      <c r="F139" s="326" t="s">
        <v>1373</v>
      </c>
      <c r="G139" s="303"/>
      <c r="H139" s="303" t="s">
        <v>1428</v>
      </c>
      <c r="I139" s="303" t="s">
        <v>1408</v>
      </c>
      <c r="J139" s="303"/>
      <c r="K139" s="351"/>
    </row>
    <row r="140" s="1" customFormat="1" ht="15" customHeight="1">
      <c r="B140" s="348"/>
      <c r="C140" s="303" t="s">
        <v>1409</v>
      </c>
      <c r="D140" s="303"/>
      <c r="E140" s="303"/>
      <c r="F140" s="326" t="s">
        <v>1373</v>
      </c>
      <c r="G140" s="303"/>
      <c r="H140" s="303" t="s">
        <v>1409</v>
      </c>
      <c r="I140" s="303" t="s">
        <v>1408</v>
      </c>
      <c r="J140" s="303"/>
      <c r="K140" s="351"/>
    </row>
    <row r="141" s="1" customFormat="1" ht="15" customHeight="1">
      <c r="B141" s="348"/>
      <c r="C141" s="303" t="s">
        <v>44</v>
      </c>
      <c r="D141" s="303"/>
      <c r="E141" s="303"/>
      <c r="F141" s="326" t="s">
        <v>1373</v>
      </c>
      <c r="G141" s="303"/>
      <c r="H141" s="303" t="s">
        <v>1429</v>
      </c>
      <c r="I141" s="303" t="s">
        <v>1408</v>
      </c>
      <c r="J141" s="303"/>
      <c r="K141" s="351"/>
    </row>
    <row r="142" s="1" customFormat="1" ht="15" customHeight="1">
      <c r="B142" s="348"/>
      <c r="C142" s="303" t="s">
        <v>1430</v>
      </c>
      <c r="D142" s="303"/>
      <c r="E142" s="303"/>
      <c r="F142" s="326" t="s">
        <v>1373</v>
      </c>
      <c r="G142" s="303"/>
      <c r="H142" s="303" t="s">
        <v>1431</v>
      </c>
      <c r="I142" s="303" t="s">
        <v>1408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1432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1367</v>
      </c>
      <c r="D148" s="318"/>
      <c r="E148" s="318"/>
      <c r="F148" s="318" t="s">
        <v>1368</v>
      </c>
      <c r="G148" s="319"/>
      <c r="H148" s="318" t="s">
        <v>60</v>
      </c>
      <c r="I148" s="318" t="s">
        <v>63</v>
      </c>
      <c r="J148" s="318" t="s">
        <v>1369</v>
      </c>
      <c r="K148" s="317"/>
    </row>
    <row r="149" s="1" customFormat="1" ht="17.25" customHeight="1">
      <c r="B149" s="315"/>
      <c r="C149" s="320" t="s">
        <v>1370</v>
      </c>
      <c r="D149" s="320"/>
      <c r="E149" s="320"/>
      <c r="F149" s="321" t="s">
        <v>1371</v>
      </c>
      <c r="G149" s="322"/>
      <c r="H149" s="320"/>
      <c r="I149" s="320"/>
      <c r="J149" s="320" t="s">
        <v>1372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1376</v>
      </c>
      <c r="D151" s="303"/>
      <c r="E151" s="303"/>
      <c r="F151" s="356" t="s">
        <v>1373</v>
      </c>
      <c r="G151" s="303"/>
      <c r="H151" s="355" t="s">
        <v>1413</v>
      </c>
      <c r="I151" s="355" t="s">
        <v>1375</v>
      </c>
      <c r="J151" s="355">
        <v>120</v>
      </c>
      <c r="K151" s="351"/>
    </row>
    <row r="152" s="1" customFormat="1" ht="15" customHeight="1">
      <c r="B152" s="328"/>
      <c r="C152" s="355" t="s">
        <v>1422</v>
      </c>
      <c r="D152" s="303"/>
      <c r="E152" s="303"/>
      <c r="F152" s="356" t="s">
        <v>1373</v>
      </c>
      <c r="G152" s="303"/>
      <c r="H152" s="355" t="s">
        <v>1433</v>
      </c>
      <c r="I152" s="355" t="s">
        <v>1375</v>
      </c>
      <c r="J152" s="355" t="s">
        <v>1424</v>
      </c>
      <c r="K152" s="351"/>
    </row>
    <row r="153" s="1" customFormat="1" ht="15" customHeight="1">
      <c r="B153" s="328"/>
      <c r="C153" s="355" t="s">
        <v>1321</v>
      </c>
      <c r="D153" s="303"/>
      <c r="E153" s="303"/>
      <c r="F153" s="356" t="s">
        <v>1373</v>
      </c>
      <c r="G153" s="303"/>
      <c r="H153" s="355" t="s">
        <v>1434</v>
      </c>
      <c r="I153" s="355" t="s">
        <v>1375</v>
      </c>
      <c r="J153" s="355" t="s">
        <v>1424</v>
      </c>
      <c r="K153" s="351"/>
    </row>
    <row r="154" s="1" customFormat="1" ht="15" customHeight="1">
      <c r="B154" s="328"/>
      <c r="C154" s="355" t="s">
        <v>1378</v>
      </c>
      <c r="D154" s="303"/>
      <c r="E154" s="303"/>
      <c r="F154" s="356" t="s">
        <v>1379</v>
      </c>
      <c r="G154" s="303"/>
      <c r="H154" s="355" t="s">
        <v>1413</v>
      </c>
      <c r="I154" s="355" t="s">
        <v>1375</v>
      </c>
      <c r="J154" s="355">
        <v>50</v>
      </c>
      <c r="K154" s="351"/>
    </row>
    <row r="155" s="1" customFormat="1" ht="15" customHeight="1">
      <c r="B155" s="328"/>
      <c r="C155" s="355" t="s">
        <v>1381</v>
      </c>
      <c r="D155" s="303"/>
      <c r="E155" s="303"/>
      <c r="F155" s="356" t="s">
        <v>1373</v>
      </c>
      <c r="G155" s="303"/>
      <c r="H155" s="355" t="s">
        <v>1413</v>
      </c>
      <c r="I155" s="355" t="s">
        <v>1383</v>
      </c>
      <c r="J155" s="355"/>
      <c r="K155" s="351"/>
    </row>
    <row r="156" s="1" customFormat="1" ht="15" customHeight="1">
      <c r="B156" s="328"/>
      <c r="C156" s="355" t="s">
        <v>1392</v>
      </c>
      <c r="D156" s="303"/>
      <c r="E156" s="303"/>
      <c r="F156" s="356" t="s">
        <v>1379</v>
      </c>
      <c r="G156" s="303"/>
      <c r="H156" s="355" t="s">
        <v>1413</v>
      </c>
      <c r="I156" s="355" t="s">
        <v>1375</v>
      </c>
      <c r="J156" s="355">
        <v>50</v>
      </c>
      <c r="K156" s="351"/>
    </row>
    <row r="157" s="1" customFormat="1" ht="15" customHeight="1">
      <c r="B157" s="328"/>
      <c r="C157" s="355" t="s">
        <v>1400</v>
      </c>
      <c r="D157" s="303"/>
      <c r="E157" s="303"/>
      <c r="F157" s="356" t="s">
        <v>1379</v>
      </c>
      <c r="G157" s="303"/>
      <c r="H157" s="355" t="s">
        <v>1413</v>
      </c>
      <c r="I157" s="355" t="s">
        <v>1375</v>
      </c>
      <c r="J157" s="355">
        <v>50</v>
      </c>
      <c r="K157" s="351"/>
    </row>
    <row r="158" s="1" customFormat="1" ht="15" customHeight="1">
      <c r="B158" s="328"/>
      <c r="C158" s="355" t="s">
        <v>1398</v>
      </c>
      <c r="D158" s="303"/>
      <c r="E158" s="303"/>
      <c r="F158" s="356" t="s">
        <v>1379</v>
      </c>
      <c r="G158" s="303"/>
      <c r="H158" s="355" t="s">
        <v>1413</v>
      </c>
      <c r="I158" s="355" t="s">
        <v>1375</v>
      </c>
      <c r="J158" s="355">
        <v>50</v>
      </c>
      <c r="K158" s="351"/>
    </row>
    <row r="159" s="1" customFormat="1" ht="15" customHeight="1">
      <c r="B159" s="328"/>
      <c r="C159" s="355" t="s">
        <v>102</v>
      </c>
      <c r="D159" s="303"/>
      <c r="E159" s="303"/>
      <c r="F159" s="356" t="s">
        <v>1373</v>
      </c>
      <c r="G159" s="303"/>
      <c r="H159" s="355" t="s">
        <v>1435</v>
      </c>
      <c r="I159" s="355" t="s">
        <v>1375</v>
      </c>
      <c r="J159" s="355" t="s">
        <v>1436</v>
      </c>
      <c r="K159" s="351"/>
    </row>
    <row r="160" s="1" customFormat="1" ht="15" customHeight="1">
      <c r="B160" s="328"/>
      <c r="C160" s="355" t="s">
        <v>1437</v>
      </c>
      <c r="D160" s="303"/>
      <c r="E160" s="303"/>
      <c r="F160" s="356" t="s">
        <v>1373</v>
      </c>
      <c r="G160" s="303"/>
      <c r="H160" s="355" t="s">
        <v>1438</v>
      </c>
      <c r="I160" s="355" t="s">
        <v>1408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1439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1367</v>
      </c>
      <c r="D166" s="318"/>
      <c r="E166" s="318"/>
      <c r="F166" s="318" t="s">
        <v>1368</v>
      </c>
      <c r="G166" s="360"/>
      <c r="H166" s="361" t="s">
        <v>60</v>
      </c>
      <c r="I166" s="361" t="s">
        <v>63</v>
      </c>
      <c r="J166" s="318" t="s">
        <v>1369</v>
      </c>
      <c r="K166" s="295"/>
    </row>
    <row r="167" s="1" customFormat="1" ht="17.25" customHeight="1">
      <c r="B167" s="296"/>
      <c r="C167" s="320" t="s">
        <v>1370</v>
      </c>
      <c r="D167" s="320"/>
      <c r="E167" s="320"/>
      <c r="F167" s="321" t="s">
        <v>1371</v>
      </c>
      <c r="G167" s="362"/>
      <c r="H167" s="363"/>
      <c r="I167" s="363"/>
      <c r="J167" s="320" t="s">
        <v>1372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1376</v>
      </c>
      <c r="D169" s="303"/>
      <c r="E169" s="303"/>
      <c r="F169" s="326" t="s">
        <v>1373</v>
      </c>
      <c r="G169" s="303"/>
      <c r="H169" s="303" t="s">
        <v>1413</v>
      </c>
      <c r="I169" s="303" t="s">
        <v>1375</v>
      </c>
      <c r="J169" s="303">
        <v>120</v>
      </c>
      <c r="K169" s="351"/>
    </row>
    <row r="170" s="1" customFormat="1" ht="15" customHeight="1">
      <c r="B170" s="328"/>
      <c r="C170" s="303" t="s">
        <v>1422</v>
      </c>
      <c r="D170" s="303"/>
      <c r="E170" s="303"/>
      <c r="F170" s="326" t="s">
        <v>1373</v>
      </c>
      <c r="G170" s="303"/>
      <c r="H170" s="303" t="s">
        <v>1423</v>
      </c>
      <c r="I170" s="303" t="s">
        <v>1375</v>
      </c>
      <c r="J170" s="303" t="s">
        <v>1424</v>
      </c>
      <c r="K170" s="351"/>
    </row>
    <row r="171" s="1" customFormat="1" ht="15" customHeight="1">
      <c r="B171" s="328"/>
      <c r="C171" s="303" t="s">
        <v>1321</v>
      </c>
      <c r="D171" s="303"/>
      <c r="E171" s="303"/>
      <c r="F171" s="326" t="s">
        <v>1373</v>
      </c>
      <c r="G171" s="303"/>
      <c r="H171" s="303" t="s">
        <v>1440</v>
      </c>
      <c r="I171" s="303" t="s">
        <v>1375</v>
      </c>
      <c r="J171" s="303" t="s">
        <v>1424</v>
      </c>
      <c r="K171" s="351"/>
    </row>
    <row r="172" s="1" customFormat="1" ht="15" customHeight="1">
      <c r="B172" s="328"/>
      <c r="C172" s="303" t="s">
        <v>1378</v>
      </c>
      <c r="D172" s="303"/>
      <c r="E172" s="303"/>
      <c r="F172" s="326" t="s">
        <v>1379</v>
      </c>
      <c r="G172" s="303"/>
      <c r="H172" s="303" t="s">
        <v>1440</v>
      </c>
      <c r="I172" s="303" t="s">
        <v>1375</v>
      </c>
      <c r="J172" s="303">
        <v>50</v>
      </c>
      <c r="K172" s="351"/>
    </row>
    <row r="173" s="1" customFormat="1" ht="15" customHeight="1">
      <c r="B173" s="328"/>
      <c r="C173" s="303" t="s">
        <v>1381</v>
      </c>
      <c r="D173" s="303"/>
      <c r="E173" s="303"/>
      <c r="F173" s="326" t="s">
        <v>1373</v>
      </c>
      <c r="G173" s="303"/>
      <c r="H173" s="303" t="s">
        <v>1440</v>
      </c>
      <c r="I173" s="303" t="s">
        <v>1383</v>
      </c>
      <c r="J173" s="303"/>
      <c r="K173" s="351"/>
    </row>
    <row r="174" s="1" customFormat="1" ht="15" customHeight="1">
      <c r="B174" s="328"/>
      <c r="C174" s="303" t="s">
        <v>1392</v>
      </c>
      <c r="D174" s="303"/>
      <c r="E174" s="303"/>
      <c r="F174" s="326" t="s">
        <v>1379</v>
      </c>
      <c r="G174" s="303"/>
      <c r="H174" s="303" t="s">
        <v>1440</v>
      </c>
      <c r="I174" s="303" t="s">
        <v>1375</v>
      </c>
      <c r="J174" s="303">
        <v>50</v>
      </c>
      <c r="K174" s="351"/>
    </row>
    <row r="175" s="1" customFormat="1" ht="15" customHeight="1">
      <c r="B175" s="328"/>
      <c r="C175" s="303" t="s">
        <v>1400</v>
      </c>
      <c r="D175" s="303"/>
      <c r="E175" s="303"/>
      <c r="F175" s="326" t="s">
        <v>1379</v>
      </c>
      <c r="G175" s="303"/>
      <c r="H175" s="303" t="s">
        <v>1440</v>
      </c>
      <c r="I175" s="303" t="s">
        <v>1375</v>
      </c>
      <c r="J175" s="303">
        <v>50</v>
      </c>
      <c r="K175" s="351"/>
    </row>
    <row r="176" s="1" customFormat="1" ht="15" customHeight="1">
      <c r="B176" s="328"/>
      <c r="C176" s="303" t="s">
        <v>1398</v>
      </c>
      <c r="D176" s="303"/>
      <c r="E176" s="303"/>
      <c r="F176" s="326" t="s">
        <v>1379</v>
      </c>
      <c r="G176" s="303"/>
      <c r="H176" s="303" t="s">
        <v>1440</v>
      </c>
      <c r="I176" s="303" t="s">
        <v>1375</v>
      </c>
      <c r="J176" s="303">
        <v>50</v>
      </c>
      <c r="K176" s="351"/>
    </row>
    <row r="177" s="1" customFormat="1" ht="15" customHeight="1">
      <c r="B177" s="328"/>
      <c r="C177" s="303" t="s">
        <v>122</v>
      </c>
      <c r="D177" s="303"/>
      <c r="E177" s="303"/>
      <c r="F177" s="326" t="s">
        <v>1373</v>
      </c>
      <c r="G177" s="303"/>
      <c r="H177" s="303" t="s">
        <v>1441</v>
      </c>
      <c r="I177" s="303" t="s">
        <v>1442</v>
      </c>
      <c r="J177" s="303"/>
      <c r="K177" s="351"/>
    </row>
    <row r="178" s="1" customFormat="1" ht="15" customHeight="1">
      <c r="B178" s="328"/>
      <c r="C178" s="303" t="s">
        <v>63</v>
      </c>
      <c r="D178" s="303"/>
      <c r="E178" s="303"/>
      <c r="F178" s="326" t="s">
        <v>1373</v>
      </c>
      <c r="G178" s="303"/>
      <c r="H178" s="303" t="s">
        <v>1443</v>
      </c>
      <c r="I178" s="303" t="s">
        <v>1444</v>
      </c>
      <c r="J178" s="303">
        <v>1</v>
      </c>
      <c r="K178" s="351"/>
    </row>
    <row r="179" s="1" customFormat="1" ht="15" customHeight="1">
      <c r="B179" s="328"/>
      <c r="C179" s="303" t="s">
        <v>59</v>
      </c>
      <c r="D179" s="303"/>
      <c r="E179" s="303"/>
      <c r="F179" s="326" t="s">
        <v>1373</v>
      </c>
      <c r="G179" s="303"/>
      <c r="H179" s="303" t="s">
        <v>1445</v>
      </c>
      <c r="I179" s="303" t="s">
        <v>1375</v>
      </c>
      <c r="J179" s="303">
        <v>20</v>
      </c>
      <c r="K179" s="351"/>
    </row>
    <row r="180" s="1" customFormat="1" ht="15" customHeight="1">
      <c r="B180" s="328"/>
      <c r="C180" s="303" t="s">
        <v>60</v>
      </c>
      <c r="D180" s="303"/>
      <c r="E180" s="303"/>
      <c r="F180" s="326" t="s">
        <v>1373</v>
      </c>
      <c r="G180" s="303"/>
      <c r="H180" s="303" t="s">
        <v>1446</v>
      </c>
      <c r="I180" s="303" t="s">
        <v>1375</v>
      </c>
      <c r="J180" s="303">
        <v>255</v>
      </c>
      <c r="K180" s="351"/>
    </row>
    <row r="181" s="1" customFormat="1" ht="15" customHeight="1">
      <c r="B181" s="328"/>
      <c r="C181" s="303" t="s">
        <v>123</v>
      </c>
      <c r="D181" s="303"/>
      <c r="E181" s="303"/>
      <c r="F181" s="326" t="s">
        <v>1373</v>
      </c>
      <c r="G181" s="303"/>
      <c r="H181" s="303" t="s">
        <v>1337</v>
      </c>
      <c r="I181" s="303" t="s">
        <v>1375</v>
      </c>
      <c r="J181" s="303">
        <v>10</v>
      </c>
      <c r="K181" s="351"/>
    </row>
    <row r="182" s="1" customFormat="1" ht="15" customHeight="1">
      <c r="B182" s="328"/>
      <c r="C182" s="303" t="s">
        <v>124</v>
      </c>
      <c r="D182" s="303"/>
      <c r="E182" s="303"/>
      <c r="F182" s="326" t="s">
        <v>1373</v>
      </c>
      <c r="G182" s="303"/>
      <c r="H182" s="303" t="s">
        <v>1447</v>
      </c>
      <c r="I182" s="303" t="s">
        <v>1408</v>
      </c>
      <c r="J182" s="303"/>
      <c r="K182" s="351"/>
    </row>
    <row r="183" s="1" customFormat="1" ht="15" customHeight="1">
      <c r="B183" s="328"/>
      <c r="C183" s="303" t="s">
        <v>1448</v>
      </c>
      <c r="D183" s="303"/>
      <c r="E183" s="303"/>
      <c r="F183" s="326" t="s">
        <v>1373</v>
      </c>
      <c r="G183" s="303"/>
      <c r="H183" s="303" t="s">
        <v>1449</v>
      </c>
      <c r="I183" s="303" t="s">
        <v>1408</v>
      </c>
      <c r="J183" s="303"/>
      <c r="K183" s="351"/>
    </row>
    <row r="184" s="1" customFormat="1" ht="15" customHeight="1">
      <c r="B184" s="328"/>
      <c r="C184" s="303" t="s">
        <v>1437</v>
      </c>
      <c r="D184" s="303"/>
      <c r="E184" s="303"/>
      <c r="F184" s="326" t="s">
        <v>1373</v>
      </c>
      <c r="G184" s="303"/>
      <c r="H184" s="303" t="s">
        <v>1450</v>
      </c>
      <c r="I184" s="303" t="s">
        <v>1408</v>
      </c>
      <c r="J184" s="303"/>
      <c r="K184" s="351"/>
    </row>
    <row r="185" s="1" customFormat="1" ht="15" customHeight="1">
      <c r="B185" s="328"/>
      <c r="C185" s="303" t="s">
        <v>126</v>
      </c>
      <c r="D185" s="303"/>
      <c r="E185" s="303"/>
      <c r="F185" s="326" t="s">
        <v>1379</v>
      </c>
      <c r="G185" s="303"/>
      <c r="H185" s="303" t="s">
        <v>1451</v>
      </c>
      <c r="I185" s="303" t="s">
        <v>1375</v>
      </c>
      <c r="J185" s="303">
        <v>50</v>
      </c>
      <c r="K185" s="351"/>
    </row>
    <row r="186" s="1" customFormat="1" ht="15" customHeight="1">
      <c r="B186" s="328"/>
      <c r="C186" s="303" t="s">
        <v>1452</v>
      </c>
      <c r="D186" s="303"/>
      <c r="E186" s="303"/>
      <c r="F186" s="326" t="s">
        <v>1379</v>
      </c>
      <c r="G186" s="303"/>
      <c r="H186" s="303" t="s">
        <v>1453</v>
      </c>
      <c r="I186" s="303" t="s">
        <v>1454</v>
      </c>
      <c r="J186" s="303"/>
      <c r="K186" s="351"/>
    </row>
    <row r="187" s="1" customFormat="1" ht="15" customHeight="1">
      <c r="B187" s="328"/>
      <c r="C187" s="303" t="s">
        <v>1455</v>
      </c>
      <c r="D187" s="303"/>
      <c r="E187" s="303"/>
      <c r="F187" s="326" t="s">
        <v>1379</v>
      </c>
      <c r="G187" s="303"/>
      <c r="H187" s="303" t="s">
        <v>1456</v>
      </c>
      <c r="I187" s="303" t="s">
        <v>1454</v>
      </c>
      <c r="J187" s="303"/>
      <c r="K187" s="351"/>
    </row>
    <row r="188" s="1" customFormat="1" ht="15" customHeight="1">
      <c r="B188" s="328"/>
      <c r="C188" s="303" t="s">
        <v>1457</v>
      </c>
      <c r="D188" s="303"/>
      <c r="E188" s="303"/>
      <c r="F188" s="326" t="s">
        <v>1379</v>
      </c>
      <c r="G188" s="303"/>
      <c r="H188" s="303" t="s">
        <v>1458</v>
      </c>
      <c r="I188" s="303" t="s">
        <v>1454</v>
      </c>
      <c r="J188" s="303"/>
      <c r="K188" s="351"/>
    </row>
    <row r="189" s="1" customFormat="1" ht="15" customHeight="1">
      <c r="B189" s="328"/>
      <c r="C189" s="364" t="s">
        <v>1459</v>
      </c>
      <c r="D189" s="303"/>
      <c r="E189" s="303"/>
      <c r="F189" s="326" t="s">
        <v>1379</v>
      </c>
      <c r="G189" s="303"/>
      <c r="H189" s="303" t="s">
        <v>1460</v>
      </c>
      <c r="I189" s="303" t="s">
        <v>1461</v>
      </c>
      <c r="J189" s="365" t="s">
        <v>1462</v>
      </c>
      <c r="K189" s="351"/>
    </row>
    <row r="190" s="18" customFormat="1" ht="15" customHeight="1">
      <c r="B190" s="366"/>
      <c r="C190" s="367" t="s">
        <v>1463</v>
      </c>
      <c r="D190" s="368"/>
      <c r="E190" s="368"/>
      <c r="F190" s="369" t="s">
        <v>1379</v>
      </c>
      <c r="G190" s="368"/>
      <c r="H190" s="368" t="s">
        <v>1464</v>
      </c>
      <c r="I190" s="368" t="s">
        <v>1461</v>
      </c>
      <c r="J190" s="370" t="s">
        <v>1462</v>
      </c>
      <c r="K190" s="371"/>
    </row>
    <row r="191" s="1" customFormat="1" ht="15" customHeight="1">
      <c r="B191" s="328"/>
      <c r="C191" s="364" t="s">
        <v>48</v>
      </c>
      <c r="D191" s="303"/>
      <c r="E191" s="303"/>
      <c r="F191" s="326" t="s">
        <v>1373</v>
      </c>
      <c r="G191" s="303"/>
      <c r="H191" s="300" t="s">
        <v>1465</v>
      </c>
      <c r="I191" s="303" t="s">
        <v>1466</v>
      </c>
      <c r="J191" s="303"/>
      <c r="K191" s="351"/>
    </row>
    <row r="192" s="1" customFormat="1" ht="15" customHeight="1">
      <c r="B192" s="328"/>
      <c r="C192" s="364" t="s">
        <v>1467</v>
      </c>
      <c r="D192" s="303"/>
      <c r="E192" s="303"/>
      <c r="F192" s="326" t="s">
        <v>1373</v>
      </c>
      <c r="G192" s="303"/>
      <c r="H192" s="303" t="s">
        <v>1468</v>
      </c>
      <c r="I192" s="303" t="s">
        <v>1408</v>
      </c>
      <c r="J192" s="303"/>
      <c r="K192" s="351"/>
    </row>
    <row r="193" s="1" customFormat="1" ht="15" customHeight="1">
      <c r="B193" s="328"/>
      <c r="C193" s="364" t="s">
        <v>1469</v>
      </c>
      <c r="D193" s="303"/>
      <c r="E193" s="303"/>
      <c r="F193" s="326" t="s">
        <v>1373</v>
      </c>
      <c r="G193" s="303"/>
      <c r="H193" s="303" t="s">
        <v>1470</v>
      </c>
      <c r="I193" s="303" t="s">
        <v>1408</v>
      </c>
      <c r="J193" s="303"/>
      <c r="K193" s="351"/>
    </row>
    <row r="194" s="1" customFormat="1" ht="15" customHeight="1">
      <c r="B194" s="328"/>
      <c r="C194" s="364" t="s">
        <v>1471</v>
      </c>
      <c r="D194" s="303"/>
      <c r="E194" s="303"/>
      <c r="F194" s="326" t="s">
        <v>1379</v>
      </c>
      <c r="G194" s="303"/>
      <c r="H194" s="303" t="s">
        <v>1472</v>
      </c>
      <c r="I194" s="303" t="s">
        <v>1408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1473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1474</v>
      </c>
      <c r="D201" s="373"/>
      <c r="E201" s="373"/>
      <c r="F201" s="373" t="s">
        <v>1475</v>
      </c>
      <c r="G201" s="374"/>
      <c r="H201" s="373" t="s">
        <v>1476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1466</v>
      </c>
      <c r="D203" s="303"/>
      <c r="E203" s="303"/>
      <c r="F203" s="326" t="s">
        <v>49</v>
      </c>
      <c r="G203" s="303"/>
      <c r="H203" s="303" t="s">
        <v>1477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50</v>
      </c>
      <c r="G204" s="303"/>
      <c r="H204" s="303" t="s">
        <v>1478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53</v>
      </c>
      <c r="G205" s="303"/>
      <c r="H205" s="303" t="s">
        <v>1479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51</v>
      </c>
      <c r="G206" s="303"/>
      <c r="H206" s="303" t="s">
        <v>1480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52</v>
      </c>
      <c r="G207" s="303"/>
      <c r="H207" s="303" t="s">
        <v>1481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1420</v>
      </c>
      <c r="D209" s="303"/>
      <c r="E209" s="303"/>
      <c r="F209" s="326" t="s">
        <v>85</v>
      </c>
      <c r="G209" s="303"/>
      <c r="H209" s="303" t="s">
        <v>1482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1317</v>
      </c>
      <c r="G210" s="303"/>
      <c r="H210" s="303" t="s">
        <v>1318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1315</v>
      </c>
      <c r="G211" s="303"/>
      <c r="H211" s="303" t="s">
        <v>1483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1319</v>
      </c>
      <c r="G212" s="364"/>
      <c r="H212" s="355" t="s">
        <v>1320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685</v>
      </c>
      <c r="G213" s="364"/>
      <c r="H213" s="355" t="s">
        <v>1484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1444</v>
      </c>
      <c r="D215" s="303"/>
      <c r="E215" s="303"/>
      <c r="F215" s="326">
        <v>1</v>
      </c>
      <c r="G215" s="364"/>
      <c r="H215" s="355" t="s">
        <v>1485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1486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1487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1488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Marie Puhačová</dc:creator>
  <cp:lastModifiedBy>Marie Puhačová</cp:lastModifiedBy>
  <dcterms:created xsi:type="dcterms:W3CDTF">2026-04-13T09:42:14Z</dcterms:created>
  <dcterms:modified xsi:type="dcterms:W3CDTF">2026-04-13T09:42:24Z</dcterms:modified>
</cp:coreProperties>
</file>