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55" windowWidth="26535" windowHeight="13230"/>
  </bookViews>
  <sheets>
    <sheet name="Rekapitulace stavby" sheetId="1" r:id="rId1"/>
    <sheet name="2017-133 - Realizace prvk..." sheetId="2" r:id="rId2"/>
    <sheet name="Pokyny pro vyplnění" sheetId="3" r:id="rId3"/>
  </sheets>
  <definedNames>
    <definedName name="_xlnm._FilterDatabase" localSheetId="1" hidden="1">'2017-133 - Realizace prvk...'!$C$84:$K$358</definedName>
    <definedName name="_xlnm.Print_Titles" localSheetId="1">'2017-133 - Realizace prvk...'!$84:$84</definedName>
    <definedName name="_xlnm.Print_Titles" localSheetId="0">'Rekapitulace stavby'!$49:$49</definedName>
    <definedName name="_xlnm.Print_Area" localSheetId="1">'2017-133 - Realizace prvk...'!$C$4:$J$34,'2017-133 - Realizace prvk...'!$C$40:$J$68,'2017-133 - Realizace prvk...'!$C$74:$K$358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358" i="2"/>
  <c r="BH358" i="2"/>
  <c r="BG358" i="2"/>
  <c r="BF358" i="2"/>
  <c r="T358" i="2"/>
  <c r="R358" i="2"/>
  <c r="P358" i="2"/>
  <c r="BK358" i="2"/>
  <c r="J358" i="2"/>
  <c r="BE358" i="2" s="1"/>
  <c r="BI356" i="2"/>
  <c r="BH356" i="2"/>
  <c r="BG356" i="2"/>
  <c r="BF356" i="2"/>
  <c r="BE356" i="2"/>
  <c r="T356" i="2"/>
  <c r="R356" i="2"/>
  <c r="P356" i="2"/>
  <c r="BK356" i="2"/>
  <c r="J356" i="2"/>
  <c r="BI355" i="2"/>
  <c r="BH355" i="2"/>
  <c r="BG355" i="2"/>
  <c r="BF355" i="2"/>
  <c r="T355" i="2"/>
  <c r="R355" i="2"/>
  <c r="P355" i="2"/>
  <c r="BK355" i="2"/>
  <c r="J355" i="2"/>
  <c r="BE355" i="2" s="1"/>
  <c r="BI354" i="2"/>
  <c r="BH354" i="2"/>
  <c r="BG354" i="2"/>
  <c r="BF354" i="2"/>
  <c r="BE354" i="2"/>
  <c r="T354" i="2"/>
  <c r="R354" i="2"/>
  <c r="P354" i="2"/>
  <c r="BK354" i="2"/>
  <c r="J354" i="2"/>
  <c r="BI353" i="2"/>
  <c r="BH353" i="2"/>
  <c r="BG353" i="2"/>
  <c r="BF353" i="2"/>
  <c r="T353" i="2"/>
  <c r="R353" i="2"/>
  <c r="P353" i="2"/>
  <c r="BK353" i="2"/>
  <c r="J353" i="2"/>
  <c r="BE353" i="2" s="1"/>
  <c r="BI349" i="2"/>
  <c r="BH349" i="2"/>
  <c r="BG349" i="2"/>
  <c r="BF349" i="2"/>
  <c r="BE349" i="2"/>
  <c r="T349" i="2"/>
  <c r="R349" i="2"/>
  <c r="P349" i="2"/>
  <c r="BK349" i="2"/>
  <c r="J349" i="2"/>
  <c r="BI347" i="2"/>
  <c r="BH347" i="2"/>
  <c r="BG347" i="2"/>
  <c r="BF347" i="2"/>
  <c r="T347" i="2"/>
  <c r="R347" i="2"/>
  <c r="P347" i="2"/>
  <c r="BK347" i="2"/>
  <c r="J347" i="2"/>
  <c r="BE347" i="2" s="1"/>
  <c r="BI345" i="2"/>
  <c r="BH345" i="2"/>
  <c r="BG345" i="2"/>
  <c r="BF345" i="2"/>
  <c r="BE345" i="2"/>
  <c r="T345" i="2"/>
  <c r="R345" i="2"/>
  <c r="P345" i="2"/>
  <c r="BK345" i="2"/>
  <c r="J345" i="2"/>
  <c r="BI343" i="2"/>
  <c r="BH343" i="2"/>
  <c r="BG343" i="2"/>
  <c r="BF343" i="2"/>
  <c r="T343" i="2"/>
  <c r="R343" i="2"/>
  <c r="P343" i="2"/>
  <c r="BK343" i="2"/>
  <c r="J343" i="2"/>
  <c r="BE343" i="2" s="1"/>
  <c r="BI341" i="2"/>
  <c r="BH341" i="2"/>
  <c r="BG341" i="2"/>
  <c r="BF341" i="2"/>
  <c r="BE341" i="2"/>
  <c r="T341" i="2"/>
  <c r="R341" i="2"/>
  <c r="P341" i="2"/>
  <c r="BK341" i="2"/>
  <c r="J341" i="2"/>
  <c r="BI339" i="2"/>
  <c r="BH339" i="2"/>
  <c r="BG339" i="2"/>
  <c r="BF339" i="2"/>
  <c r="T339" i="2"/>
  <c r="R339" i="2"/>
  <c r="P339" i="2"/>
  <c r="BK339" i="2"/>
  <c r="J339" i="2"/>
  <c r="BE339" i="2" s="1"/>
  <c r="BI337" i="2"/>
  <c r="BH337" i="2"/>
  <c r="BG337" i="2"/>
  <c r="BF337" i="2"/>
  <c r="BE337" i="2"/>
  <c r="T337" i="2"/>
  <c r="R337" i="2"/>
  <c r="P337" i="2"/>
  <c r="BK337" i="2"/>
  <c r="J337" i="2"/>
  <c r="BI335" i="2"/>
  <c r="BH335" i="2"/>
  <c r="BG335" i="2"/>
  <c r="BF335" i="2"/>
  <c r="T335" i="2"/>
  <c r="T334" i="2" s="1"/>
  <c r="R335" i="2"/>
  <c r="R334" i="2" s="1"/>
  <c r="P335" i="2"/>
  <c r="P334" i="2" s="1"/>
  <c r="BK335" i="2"/>
  <c r="BK334" i="2" s="1"/>
  <c r="J334" i="2" s="1"/>
  <c r="J67" i="2" s="1"/>
  <c r="J335" i="2"/>
  <c r="BE335" i="2" s="1"/>
  <c r="BI333" i="2"/>
  <c r="BH333" i="2"/>
  <c r="BG333" i="2"/>
  <c r="BF333" i="2"/>
  <c r="BE333" i="2"/>
  <c r="T333" i="2"/>
  <c r="R333" i="2"/>
  <c r="P333" i="2"/>
  <c r="BK333" i="2"/>
  <c r="J333" i="2"/>
  <c r="BI331" i="2"/>
  <c r="BH331" i="2"/>
  <c r="BG331" i="2"/>
  <c r="BF331" i="2"/>
  <c r="T331" i="2"/>
  <c r="R331" i="2"/>
  <c r="P331" i="2"/>
  <c r="BK331" i="2"/>
  <c r="J331" i="2"/>
  <c r="BE331" i="2" s="1"/>
  <c r="BI330" i="2"/>
  <c r="BH330" i="2"/>
  <c r="BG330" i="2"/>
  <c r="BF330" i="2"/>
  <c r="BE330" i="2"/>
  <c r="T330" i="2"/>
  <c r="R330" i="2"/>
  <c r="P330" i="2"/>
  <c r="BK330" i="2"/>
  <c r="J330" i="2"/>
  <c r="BI329" i="2"/>
  <c r="BH329" i="2"/>
  <c r="BG329" i="2"/>
  <c r="BF329" i="2"/>
  <c r="T329" i="2"/>
  <c r="R329" i="2"/>
  <c r="P329" i="2"/>
  <c r="BK329" i="2"/>
  <c r="J329" i="2"/>
  <c r="BE329" i="2" s="1"/>
  <c r="BI328" i="2"/>
  <c r="BH328" i="2"/>
  <c r="BG328" i="2"/>
  <c r="BF328" i="2"/>
  <c r="BE328" i="2"/>
  <c r="T328" i="2"/>
  <c r="R328" i="2"/>
  <c r="P328" i="2"/>
  <c r="BK328" i="2"/>
  <c r="J328" i="2"/>
  <c r="BI324" i="2"/>
  <c r="BH324" i="2"/>
  <c r="BG324" i="2"/>
  <c r="BF324" i="2"/>
  <c r="T324" i="2"/>
  <c r="R324" i="2"/>
  <c r="P324" i="2"/>
  <c r="BK324" i="2"/>
  <c r="J324" i="2"/>
  <c r="BE324" i="2" s="1"/>
  <c r="BI322" i="2"/>
  <c r="BH322" i="2"/>
  <c r="BG322" i="2"/>
  <c r="BF322" i="2"/>
  <c r="BE322" i="2"/>
  <c r="T322" i="2"/>
  <c r="R322" i="2"/>
  <c r="P322" i="2"/>
  <c r="BK322" i="2"/>
  <c r="J322" i="2"/>
  <c r="BI320" i="2"/>
  <c r="BH320" i="2"/>
  <c r="BG320" i="2"/>
  <c r="BF320" i="2"/>
  <c r="T320" i="2"/>
  <c r="R320" i="2"/>
  <c r="P320" i="2"/>
  <c r="BK320" i="2"/>
  <c r="J320" i="2"/>
  <c r="BE320" i="2" s="1"/>
  <c r="BI318" i="2"/>
  <c r="BH318" i="2"/>
  <c r="BG318" i="2"/>
  <c r="BF318" i="2"/>
  <c r="BE318" i="2"/>
  <c r="T318" i="2"/>
  <c r="R318" i="2"/>
  <c r="P318" i="2"/>
  <c r="BK318" i="2"/>
  <c r="J318" i="2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BE314" i="2"/>
  <c r="T314" i="2"/>
  <c r="T313" i="2" s="1"/>
  <c r="R314" i="2"/>
  <c r="R313" i="2" s="1"/>
  <c r="P314" i="2"/>
  <c r="P313" i="2" s="1"/>
  <c r="BK314" i="2"/>
  <c r="BK313" i="2" s="1"/>
  <c r="J313" i="2" s="1"/>
  <c r="J66" i="2" s="1"/>
  <c r="J314" i="2"/>
  <c r="BI312" i="2"/>
  <c r="BH312" i="2"/>
  <c r="BG312" i="2"/>
  <c r="BF312" i="2"/>
  <c r="BE312" i="2"/>
  <c r="T312" i="2"/>
  <c r="R312" i="2"/>
  <c r="P312" i="2"/>
  <c r="BK312" i="2"/>
  <c r="J312" i="2"/>
  <c r="BI310" i="2"/>
  <c r="BH310" i="2"/>
  <c r="BG310" i="2"/>
  <c r="BF310" i="2"/>
  <c r="T310" i="2"/>
  <c r="R310" i="2"/>
  <c r="P310" i="2"/>
  <c r="BK310" i="2"/>
  <c r="J310" i="2"/>
  <c r="BE310" i="2" s="1"/>
  <c r="BI309" i="2"/>
  <c r="BH309" i="2"/>
  <c r="BG309" i="2"/>
  <c r="BF309" i="2"/>
  <c r="BE309" i="2"/>
  <c r="T309" i="2"/>
  <c r="R309" i="2"/>
  <c r="P309" i="2"/>
  <c r="BK309" i="2"/>
  <c r="J309" i="2"/>
  <c r="BI308" i="2"/>
  <c r="BH308" i="2"/>
  <c r="BG308" i="2"/>
  <c r="BF308" i="2"/>
  <c r="T308" i="2"/>
  <c r="R308" i="2"/>
  <c r="P308" i="2"/>
  <c r="BK308" i="2"/>
  <c r="J308" i="2"/>
  <c r="BE308" i="2" s="1"/>
  <c r="BI307" i="2"/>
  <c r="BH307" i="2"/>
  <c r="BG307" i="2"/>
  <c r="BF307" i="2"/>
  <c r="BE307" i="2"/>
  <c r="T307" i="2"/>
  <c r="R307" i="2"/>
  <c r="P307" i="2"/>
  <c r="BK307" i="2"/>
  <c r="J307" i="2"/>
  <c r="BI303" i="2"/>
  <c r="BH303" i="2"/>
  <c r="BG303" i="2"/>
  <c r="BF303" i="2"/>
  <c r="T303" i="2"/>
  <c r="R303" i="2"/>
  <c r="P303" i="2"/>
  <c r="BK303" i="2"/>
  <c r="J303" i="2"/>
  <c r="BE303" i="2" s="1"/>
  <c r="BI301" i="2"/>
  <c r="BH301" i="2"/>
  <c r="BG301" i="2"/>
  <c r="BF301" i="2"/>
  <c r="BE301" i="2"/>
  <c r="T301" i="2"/>
  <c r="R301" i="2"/>
  <c r="P301" i="2"/>
  <c r="BK301" i="2"/>
  <c r="J301" i="2"/>
  <c r="BI299" i="2"/>
  <c r="BH299" i="2"/>
  <c r="BG299" i="2"/>
  <c r="BF299" i="2"/>
  <c r="T299" i="2"/>
  <c r="R299" i="2"/>
  <c r="P299" i="2"/>
  <c r="BK299" i="2"/>
  <c r="J299" i="2"/>
  <c r="BE299" i="2" s="1"/>
  <c r="BI297" i="2"/>
  <c r="BH297" i="2"/>
  <c r="BG297" i="2"/>
  <c r="BF297" i="2"/>
  <c r="BE297" i="2"/>
  <c r="T297" i="2"/>
  <c r="R297" i="2"/>
  <c r="P297" i="2"/>
  <c r="BK297" i="2"/>
  <c r="J297" i="2"/>
  <c r="BI295" i="2"/>
  <c r="BH295" i="2"/>
  <c r="BG295" i="2"/>
  <c r="BF295" i="2"/>
  <c r="T295" i="2"/>
  <c r="R295" i="2"/>
  <c r="P295" i="2"/>
  <c r="BK295" i="2"/>
  <c r="J295" i="2"/>
  <c r="BE295" i="2" s="1"/>
  <c r="BI293" i="2"/>
  <c r="BH293" i="2"/>
  <c r="BG293" i="2"/>
  <c r="BF293" i="2"/>
  <c r="BE293" i="2"/>
  <c r="T293" i="2"/>
  <c r="T292" i="2" s="1"/>
  <c r="R293" i="2"/>
  <c r="R292" i="2" s="1"/>
  <c r="P293" i="2"/>
  <c r="P292" i="2" s="1"/>
  <c r="BK293" i="2"/>
  <c r="BK292" i="2" s="1"/>
  <c r="J292" i="2" s="1"/>
  <c r="J65" i="2" s="1"/>
  <c r="J293" i="2"/>
  <c r="BI291" i="2"/>
  <c r="BH291" i="2"/>
  <c r="BG291" i="2"/>
  <c r="BF291" i="2"/>
  <c r="T291" i="2"/>
  <c r="R291" i="2"/>
  <c r="P291" i="2"/>
  <c r="BK291" i="2"/>
  <c r="J291" i="2"/>
  <c r="BE291" i="2" s="1"/>
  <c r="BI289" i="2"/>
  <c r="BH289" i="2"/>
  <c r="BG289" i="2"/>
  <c r="BF289" i="2"/>
  <c r="BE289" i="2"/>
  <c r="T289" i="2"/>
  <c r="R289" i="2"/>
  <c r="P289" i="2"/>
  <c r="BK289" i="2"/>
  <c r="J289" i="2"/>
  <c r="BI288" i="2"/>
  <c r="BH288" i="2"/>
  <c r="BG288" i="2"/>
  <c r="BF288" i="2"/>
  <c r="T288" i="2"/>
  <c r="R288" i="2"/>
  <c r="P288" i="2"/>
  <c r="BK288" i="2"/>
  <c r="J288" i="2"/>
  <c r="BE288" i="2" s="1"/>
  <c r="BI287" i="2"/>
  <c r="BH287" i="2"/>
  <c r="BG287" i="2"/>
  <c r="BF287" i="2"/>
  <c r="BE287" i="2"/>
  <c r="T287" i="2"/>
  <c r="R287" i="2"/>
  <c r="P287" i="2"/>
  <c r="BK287" i="2"/>
  <c r="J287" i="2"/>
  <c r="BI286" i="2"/>
  <c r="BH286" i="2"/>
  <c r="BG286" i="2"/>
  <c r="BF286" i="2"/>
  <c r="T286" i="2"/>
  <c r="R286" i="2"/>
  <c r="P286" i="2"/>
  <c r="BK286" i="2"/>
  <c r="J286" i="2"/>
  <c r="BE286" i="2" s="1"/>
  <c r="BI282" i="2"/>
  <c r="BH282" i="2"/>
  <c r="BG282" i="2"/>
  <c r="BF282" i="2"/>
  <c r="BE282" i="2"/>
  <c r="T282" i="2"/>
  <c r="R282" i="2"/>
  <c r="P282" i="2"/>
  <c r="BK282" i="2"/>
  <c r="J282" i="2"/>
  <c r="BI280" i="2"/>
  <c r="BH280" i="2"/>
  <c r="BG280" i="2"/>
  <c r="BF280" i="2"/>
  <c r="T280" i="2"/>
  <c r="R280" i="2"/>
  <c r="P280" i="2"/>
  <c r="BK280" i="2"/>
  <c r="J280" i="2"/>
  <c r="BE280" i="2" s="1"/>
  <c r="BI278" i="2"/>
  <c r="BH278" i="2"/>
  <c r="BG278" i="2"/>
  <c r="BF278" i="2"/>
  <c r="BE278" i="2"/>
  <c r="T278" i="2"/>
  <c r="R278" i="2"/>
  <c r="P278" i="2"/>
  <c r="BK278" i="2"/>
  <c r="J278" i="2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BE274" i="2"/>
  <c r="T274" i="2"/>
  <c r="R274" i="2"/>
  <c r="P274" i="2"/>
  <c r="BK274" i="2"/>
  <c r="J274" i="2"/>
  <c r="BI272" i="2"/>
  <c r="BH272" i="2"/>
  <c r="BG272" i="2"/>
  <c r="BF272" i="2"/>
  <c r="T272" i="2"/>
  <c r="T271" i="2" s="1"/>
  <c r="R272" i="2"/>
  <c r="R271" i="2" s="1"/>
  <c r="P272" i="2"/>
  <c r="P271" i="2" s="1"/>
  <c r="BK272" i="2"/>
  <c r="BK271" i="2" s="1"/>
  <c r="J271" i="2" s="1"/>
  <c r="J64" i="2" s="1"/>
  <c r="J272" i="2"/>
  <c r="BE272" i="2" s="1"/>
  <c r="BI270" i="2"/>
  <c r="BH270" i="2"/>
  <c r="BG270" i="2"/>
  <c r="BF270" i="2"/>
  <c r="T270" i="2"/>
  <c r="R270" i="2"/>
  <c r="P270" i="2"/>
  <c r="BK270" i="2"/>
  <c r="J270" i="2"/>
  <c r="BE270" i="2" s="1"/>
  <c r="BI268" i="2"/>
  <c r="BH268" i="2"/>
  <c r="BG268" i="2"/>
  <c r="BF268" i="2"/>
  <c r="BE268" i="2"/>
  <c r="T268" i="2"/>
  <c r="R268" i="2"/>
  <c r="P268" i="2"/>
  <c r="BK268" i="2"/>
  <c r="J268" i="2"/>
  <c r="BI267" i="2"/>
  <c r="BH267" i="2"/>
  <c r="BG267" i="2"/>
  <c r="BF267" i="2"/>
  <c r="T267" i="2"/>
  <c r="R267" i="2"/>
  <c r="P267" i="2"/>
  <c r="BK267" i="2"/>
  <c r="J267" i="2"/>
  <c r="BE267" i="2" s="1"/>
  <c r="BI266" i="2"/>
  <c r="BH266" i="2"/>
  <c r="BG266" i="2"/>
  <c r="BF266" i="2"/>
  <c r="BE266" i="2"/>
  <c r="T266" i="2"/>
  <c r="R266" i="2"/>
  <c r="P266" i="2"/>
  <c r="BK266" i="2"/>
  <c r="J266" i="2"/>
  <c r="BI265" i="2"/>
  <c r="BH265" i="2"/>
  <c r="BG265" i="2"/>
  <c r="BF265" i="2"/>
  <c r="T265" i="2"/>
  <c r="R265" i="2"/>
  <c r="P265" i="2"/>
  <c r="BK265" i="2"/>
  <c r="J265" i="2"/>
  <c r="BE265" i="2" s="1"/>
  <c r="BI261" i="2"/>
  <c r="BH261" i="2"/>
  <c r="BG261" i="2"/>
  <c r="BF261" i="2"/>
  <c r="BE261" i="2"/>
  <c r="T261" i="2"/>
  <c r="R261" i="2"/>
  <c r="P261" i="2"/>
  <c r="BK261" i="2"/>
  <c r="J261" i="2"/>
  <c r="BI259" i="2"/>
  <c r="BH259" i="2"/>
  <c r="BG259" i="2"/>
  <c r="BF259" i="2"/>
  <c r="T259" i="2"/>
  <c r="R259" i="2"/>
  <c r="P259" i="2"/>
  <c r="BK259" i="2"/>
  <c r="J259" i="2"/>
  <c r="BE259" i="2" s="1"/>
  <c r="BI257" i="2"/>
  <c r="BH257" i="2"/>
  <c r="BG257" i="2"/>
  <c r="BF257" i="2"/>
  <c r="BE257" i="2"/>
  <c r="T257" i="2"/>
  <c r="R257" i="2"/>
  <c r="P257" i="2"/>
  <c r="BK257" i="2"/>
  <c r="J257" i="2"/>
  <c r="BI255" i="2"/>
  <c r="BH255" i="2"/>
  <c r="BG255" i="2"/>
  <c r="BF255" i="2"/>
  <c r="T255" i="2"/>
  <c r="R255" i="2"/>
  <c r="P255" i="2"/>
  <c r="BK255" i="2"/>
  <c r="J255" i="2"/>
  <c r="BE255" i="2" s="1"/>
  <c r="BI253" i="2"/>
  <c r="BH253" i="2"/>
  <c r="BG253" i="2"/>
  <c r="BF253" i="2"/>
  <c r="BE253" i="2"/>
  <c r="T253" i="2"/>
  <c r="R253" i="2"/>
  <c r="P253" i="2"/>
  <c r="BK253" i="2"/>
  <c r="J253" i="2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BE249" i="2"/>
  <c r="T249" i="2"/>
  <c r="T248" i="2" s="1"/>
  <c r="R249" i="2"/>
  <c r="R248" i="2" s="1"/>
  <c r="P249" i="2"/>
  <c r="P248" i="2" s="1"/>
  <c r="BK249" i="2"/>
  <c r="BK248" i="2" s="1"/>
  <c r="J248" i="2" s="1"/>
  <c r="J63" i="2" s="1"/>
  <c r="J249" i="2"/>
  <c r="BI247" i="2"/>
  <c r="BH247" i="2"/>
  <c r="BG247" i="2"/>
  <c r="BF247" i="2"/>
  <c r="T247" i="2"/>
  <c r="R247" i="2"/>
  <c r="P247" i="2"/>
  <c r="BK247" i="2"/>
  <c r="J247" i="2"/>
  <c r="BE247" i="2" s="1"/>
  <c r="BI245" i="2"/>
  <c r="BH245" i="2"/>
  <c r="BG245" i="2"/>
  <c r="BF245" i="2"/>
  <c r="BE245" i="2"/>
  <c r="T245" i="2"/>
  <c r="R245" i="2"/>
  <c r="P245" i="2"/>
  <c r="BK245" i="2"/>
  <c r="J245" i="2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BE243" i="2"/>
  <c r="T243" i="2"/>
  <c r="R243" i="2"/>
  <c r="P243" i="2"/>
  <c r="BK243" i="2"/>
  <c r="J243" i="2"/>
  <c r="BI242" i="2"/>
  <c r="BH242" i="2"/>
  <c r="BG242" i="2"/>
  <c r="BF242" i="2"/>
  <c r="T242" i="2"/>
  <c r="R242" i="2"/>
  <c r="P242" i="2"/>
  <c r="BK242" i="2"/>
  <c r="J242" i="2"/>
  <c r="BE242" i="2" s="1"/>
  <c r="BI238" i="2"/>
  <c r="BH238" i="2"/>
  <c r="BG238" i="2"/>
  <c r="BF238" i="2"/>
  <c r="BE238" i="2"/>
  <c r="T238" i="2"/>
  <c r="R238" i="2"/>
  <c r="P238" i="2"/>
  <c r="BK238" i="2"/>
  <c r="J238" i="2"/>
  <c r="BI236" i="2"/>
  <c r="BH236" i="2"/>
  <c r="BG236" i="2"/>
  <c r="BF236" i="2"/>
  <c r="T236" i="2"/>
  <c r="R236" i="2"/>
  <c r="P236" i="2"/>
  <c r="BK236" i="2"/>
  <c r="J236" i="2"/>
  <c r="BE236" i="2" s="1"/>
  <c r="BI234" i="2"/>
  <c r="BH234" i="2"/>
  <c r="BG234" i="2"/>
  <c r="BF234" i="2"/>
  <c r="BE234" i="2"/>
  <c r="T234" i="2"/>
  <c r="R234" i="2"/>
  <c r="P234" i="2"/>
  <c r="BK234" i="2"/>
  <c r="J234" i="2"/>
  <c r="BI232" i="2"/>
  <c r="BH232" i="2"/>
  <c r="BG232" i="2"/>
  <c r="BF232" i="2"/>
  <c r="T232" i="2"/>
  <c r="R232" i="2"/>
  <c r="P232" i="2"/>
  <c r="BK232" i="2"/>
  <c r="J232" i="2"/>
  <c r="BE232" i="2" s="1"/>
  <c r="BI230" i="2"/>
  <c r="BH230" i="2"/>
  <c r="BG230" i="2"/>
  <c r="BF230" i="2"/>
  <c r="BE230" i="2"/>
  <c r="T230" i="2"/>
  <c r="R230" i="2"/>
  <c r="P230" i="2"/>
  <c r="BK230" i="2"/>
  <c r="J230" i="2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BE226" i="2"/>
  <c r="T226" i="2"/>
  <c r="T225" i="2" s="1"/>
  <c r="R226" i="2"/>
  <c r="R225" i="2" s="1"/>
  <c r="P226" i="2"/>
  <c r="P225" i="2" s="1"/>
  <c r="BK226" i="2"/>
  <c r="BK225" i="2" s="1"/>
  <c r="J225" i="2" s="1"/>
  <c r="J62" i="2" s="1"/>
  <c r="J226" i="2"/>
  <c r="BI224" i="2"/>
  <c r="BH224" i="2"/>
  <c r="BG224" i="2"/>
  <c r="BF224" i="2"/>
  <c r="BE224" i="2"/>
  <c r="T224" i="2"/>
  <c r="R224" i="2"/>
  <c r="P224" i="2"/>
  <c r="BK224" i="2"/>
  <c r="J224" i="2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BE221" i="2"/>
  <c r="T221" i="2"/>
  <c r="R221" i="2"/>
  <c r="P221" i="2"/>
  <c r="BK221" i="2"/>
  <c r="J221" i="2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BE219" i="2"/>
  <c r="T219" i="2"/>
  <c r="R219" i="2"/>
  <c r="P219" i="2"/>
  <c r="BK219" i="2"/>
  <c r="J219" i="2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BE213" i="2"/>
  <c r="T213" i="2"/>
  <c r="R213" i="2"/>
  <c r="P213" i="2"/>
  <c r="BK213" i="2"/>
  <c r="J213" i="2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BE209" i="2"/>
  <c r="T209" i="2"/>
  <c r="R209" i="2"/>
  <c r="P209" i="2"/>
  <c r="BK209" i="2"/>
  <c r="J209" i="2"/>
  <c r="BI207" i="2"/>
  <c r="BH207" i="2"/>
  <c r="BG207" i="2"/>
  <c r="BF207" i="2"/>
  <c r="T207" i="2"/>
  <c r="R207" i="2"/>
  <c r="P207" i="2"/>
  <c r="BK207" i="2"/>
  <c r="J207" i="2"/>
  <c r="BE207" i="2" s="1"/>
  <c r="BI205" i="2"/>
  <c r="BH205" i="2"/>
  <c r="BG205" i="2"/>
  <c r="BF205" i="2"/>
  <c r="BE205" i="2"/>
  <c r="T205" i="2"/>
  <c r="T204" i="2" s="1"/>
  <c r="R205" i="2"/>
  <c r="R204" i="2" s="1"/>
  <c r="P205" i="2"/>
  <c r="P204" i="2" s="1"/>
  <c r="BK205" i="2"/>
  <c r="BK204" i="2" s="1"/>
  <c r="J204" i="2" s="1"/>
  <c r="J61" i="2" s="1"/>
  <c r="J205" i="2"/>
  <c r="BI203" i="2"/>
  <c r="BH203" i="2"/>
  <c r="BG203" i="2"/>
  <c r="BF203" i="2"/>
  <c r="T203" i="2"/>
  <c r="R203" i="2"/>
  <c r="P203" i="2"/>
  <c r="BK203" i="2"/>
  <c r="J203" i="2"/>
  <c r="BE203" i="2" s="1"/>
  <c r="BI201" i="2"/>
  <c r="BH201" i="2"/>
  <c r="BG201" i="2"/>
  <c r="BF201" i="2"/>
  <c r="BE201" i="2"/>
  <c r="T201" i="2"/>
  <c r="R201" i="2"/>
  <c r="P201" i="2"/>
  <c r="BK201" i="2"/>
  <c r="J201" i="2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BE198" i="2"/>
  <c r="T198" i="2"/>
  <c r="R198" i="2"/>
  <c r="P198" i="2"/>
  <c r="BK198" i="2"/>
  <c r="J198" i="2"/>
  <c r="BI197" i="2"/>
  <c r="BH197" i="2"/>
  <c r="BG197" i="2"/>
  <c r="BF197" i="2"/>
  <c r="T197" i="2"/>
  <c r="R197" i="2"/>
  <c r="P197" i="2"/>
  <c r="BK197" i="2"/>
  <c r="J197" i="2"/>
  <c r="BE197" i="2" s="1"/>
  <c r="BI196" i="2"/>
  <c r="BH196" i="2"/>
  <c r="BG196" i="2"/>
  <c r="BF196" i="2"/>
  <c r="BE196" i="2"/>
  <c r="T196" i="2"/>
  <c r="R196" i="2"/>
  <c r="P196" i="2"/>
  <c r="BK196" i="2"/>
  <c r="J196" i="2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BE190" i="2"/>
  <c r="T190" i="2"/>
  <c r="R190" i="2"/>
  <c r="P190" i="2"/>
  <c r="BK190" i="2"/>
  <c r="J190" i="2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BE186" i="2"/>
  <c r="T186" i="2"/>
  <c r="R186" i="2"/>
  <c r="P186" i="2"/>
  <c r="BK186" i="2"/>
  <c r="J186" i="2"/>
  <c r="BI184" i="2"/>
  <c r="BH184" i="2"/>
  <c r="BG184" i="2"/>
  <c r="BF184" i="2"/>
  <c r="T184" i="2"/>
  <c r="T183" i="2" s="1"/>
  <c r="R184" i="2"/>
  <c r="R183" i="2" s="1"/>
  <c r="P184" i="2"/>
  <c r="P183" i="2" s="1"/>
  <c r="BK184" i="2"/>
  <c r="BK183" i="2" s="1"/>
  <c r="J183" i="2" s="1"/>
  <c r="J60" i="2" s="1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BE180" i="2"/>
  <c r="T180" i="2"/>
  <c r="R180" i="2"/>
  <c r="P180" i="2"/>
  <c r="BK180" i="2"/>
  <c r="J180" i="2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BE175" i="2"/>
  <c r="T175" i="2"/>
  <c r="R175" i="2"/>
  <c r="P175" i="2"/>
  <c r="BK175" i="2"/>
  <c r="J175" i="2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BE169" i="2"/>
  <c r="T169" i="2"/>
  <c r="R169" i="2"/>
  <c r="P169" i="2"/>
  <c r="BK169" i="2"/>
  <c r="J169" i="2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BE165" i="2"/>
  <c r="T165" i="2"/>
  <c r="R165" i="2"/>
  <c r="P165" i="2"/>
  <c r="BK165" i="2"/>
  <c r="J165" i="2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BE161" i="2"/>
  <c r="T161" i="2"/>
  <c r="T160" i="2" s="1"/>
  <c r="T159" i="2" s="1"/>
  <c r="R161" i="2"/>
  <c r="R160" i="2" s="1"/>
  <c r="R159" i="2" s="1"/>
  <c r="P161" i="2"/>
  <c r="P160" i="2" s="1"/>
  <c r="BK161" i="2"/>
  <c r="BK160" i="2" s="1"/>
  <c r="J161" i="2"/>
  <c r="BI158" i="2"/>
  <c r="BH158" i="2"/>
  <c r="BG158" i="2"/>
  <c r="BF158" i="2"/>
  <c r="BE158" i="2"/>
  <c r="T158" i="2"/>
  <c r="R158" i="2"/>
  <c r="P158" i="2"/>
  <c r="BK158" i="2"/>
  <c r="J158" i="2"/>
  <c r="BI157" i="2"/>
  <c r="BH157" i="2"/>
  <c r="BG157" i="2"/>
  <c r="BF157" i="2"/>
  <c r="T157" i="2"/>
  <c r="T156" i="2" s="1"/>
  <c r="R157" i="2"/>
  <c r="R156" i="2" s="1"/>
  <c r="P157" i="2"/>
  <c r="P156" i="2" s="1"/>
  <c r="BK157" i="2"/>
  <c r="BK156" i="2" s="1"/>
  <c r="J156" i="2" s="1"/>
  <c r="J57" i="2" s="1"/>
  <c r="J157" i="2"/>
  <c r="BE157" i="2" s="1"/>
  <c r="BI155" i="2"/>
  <c r="BH155" i="2"/>
  <c r="BG155" i="2"/>
  <c r="BF155" i="2"/>
  <c r="BE155" i="2"/>
  <c r="T155" i="2"/>
  <c r="R155" i="2"/>
  <c r="P155" i="2"/>
  <c r="BK155" i="2"/>
  <c r="J155" i="2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BE153" i="2"/>
  <c r="T153" i="2"/>
  <c r="R153" i="2"/>
  <c r="P153" i="2"/>
  <c r="BK153" i="2"/>
  <c r="J153" i="2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BE149" i="2"/>
  <c r="T149" i="2"/>
  <c r="R149" i="2"/>
  <c r="P149" i="2"/>
  <c r="BK149" i="2"/>
  <c r="J149" i="2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BE147" i="2"/>
  <c r="T147" i="2"/>
  <c r="R147" i="2"/>
  <c r="P147" i="2"/>
  <c r="BK147" i="2"/>
  <c r="J147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T142" i="2"/>
  <c r="T141" i="2" s="1"/>
  <c r="R142" i="2"/>
  <c r="R141" i="2" s="1"/>
  <c r="P142" i="2"/>
  <c r="P141" i="2" s="1"/>
  <c r="BK142" i="2"/>
  <c r="BK141" i="2" s="1"/>
  <c r="J141" i="2" s="1"/>
  <c r="J56" i="2" s="1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BE139" i="2"/>
  <c r="T139" i="2"/>
  <c r="R139" i="2"/>
  <c r="P139" i="2"/>
  <c r="BK139" i="2"/>
  <c r="J139" i="2"/>
  <c r="BI138" i="2"/>
  <c r="BH138" i="2"/>
  <c r="BG138" i="2"/>
  <c r="BF138" i="2"/>
  <c r="T138" i="2"/>
  <c r="R138" i="2"/>
  <c r="P138" i="2"/>
  <c r="BK138" i="2"/>
  <c r="J138" i="2"/>
  <c r="BE138" i="2" s="1"/>
  <c r="BI133" i="2"/>
  <c r="BH133" i="2"/>
  <c r="BG133" i="2"/>
  <c r="BF133" i="2"/>
  <c r="BE133" i="2"/>
  <c r="T133" i="2"/>
  <c r="R133" i="2"/>
  <c r="P133" i="2"/>
  <c r="BK133" i="2"/>
  <c r="J133" i="2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BE129" i="2"/>
  <c r="T129" i="2"/>
  <c r="R129" i="2"/>
  <c r="P129" i="2"/>
  <c r="BK129" i="2"/>
  <c r="J129" i="2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BE125" i="2"/>
  <c r="T125" i="2"/>
  <c r="R125" i="2"/>
  <c r="P125" i="2"/>
  <c r="BK125" i="2"/>
  <c r="J125" i="2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BE121" i="2"/>
  <c r="T121" i="2"/>
  <c r="R121" i="2"/>
  <c r="P121" i="2"/>
  <c r="BK121" i="2"/>
  <c r="J121" i="2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BE117" i="2"/>
  <c r="T117" i="2"/>
  <c r="R117" i="2"/>
  <c r="P117" i="2"/>
  <c r="BK117" i="2"/>
  <c r="J117" i="2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BE113" i="2"/>
  <c r="T113" i="2"/>
  <c r="R113" i="2"/>
  <c r="P113" i="2"/>
  <c r="BK113" i="2"/>
  <c r="J113" i="2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BE109" i="2"/>
  <c r="T109" i="2"/>
  <c r="R109" i="2"/>
  <c r="P109" i="2"/>
  <c r="BK109" i="2"/>
  <c r="J109" i="2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BE105" i="2"/>
  <c r="T105" i="2"/>
  <c r="R105" i="2"/>
  <c r="P105" i="2"/>
  <c r="BK105" i="2"/>
  <c r="J105" i="2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BE99" i="2"/>
  <c r="T99" i="2"/>
  <c r="R99" i="2"/>
  <c r="P99" i="2"/>
  <c r="BK99" i="2"/>
  <c r="J99" i="2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BE95" i="2"/>
  <c r="T95" i="2"/>
  <c r="R95" i="2"/>
  <c r="P95" i="2"/>
  <c r="BK95" i="2"/>
  <c r="J95" i="2"/>
  <c r="BI93" i="2"/>
  <c r="BH93" i="2"/>
  <c r="BG93" i="2"/>
  <c r="BF93" i="2"/>
  <c r="T93" i="2"/>
  <c r="R93" i="2"/>
  <c r="P93" i="2"/>
  <c r="BK93" i="2"/>
  <c r="J93" i="2"/>
  <c r="BE93" i="2" s="1"/>
  <c r="BI91" i="2"/>
  <c r="BH91" i="2"/>
  <c r="BG91" i="2"/>
  <c r="BF91" i="2"/>
  <c r="BE91" i="2"/>
  <c r="T91" i="2"/>
  <c r="R91" i="2"/>
  <c r="P91" i="2"/>
  <c r="BK91" i="2"/>
  <c r="J91" i="2"/>
  <c r="BI89" i="2"/>
  <c r="F32" i="2" s="1"/>
  <c r="BD52" i="1" s="1"/>
  <c r="BD51" i="1" s="1"/>
  <c r="W30" i="1" s="1"/>
  <c r="BH89" i="2"/>
  <c r="F31" i="2" s="1"/>
  <c r="BC52" i="1" s="1"/>
  <c r="BC51" i="1" s="1"/>
  <c r="BG89" i="2"/>
  <c r="F30" i="2" s="1"/>
  <c r="BB52" i="1" s="1"/>
  <c r="BB51" i="1" s="1"/>
  <c r="BF89" i="2"/>
  <c r="J29" i="2" s="1"/>
  <c r="AW52" i="1" s="1"/>
  <c r="T89" i="2"/>
  <c r="T88" i="2" s="1"/>
  <c r="T87" i="2" s="1"/>
  <c r="T86" i="2" s="1"/>
  <c r="T85" i="2" s="1"/>
  <c r="R89" i="2"/>
  <c r="P89" i="2"/>
  <c r="P88" i="2" s="1"/>
  <c r="P87" i="2" s="1"/>
  <c r="BK89" i="2"/>
  <c r="BK88" i="2" s="1"/>
  <c r="J89" i="2"/>
  <c r="BE89" i="2" s="1"/>
  <c r="J81" i="2"/>
  <c r="F81" i="2"/>
  <c r="F79" i="2"/>
  <c r="E77" i="2"/>
  <c r="J47" i="2"/>
  <c r="F47" i="2"/>
  <c r="J45" i="2"/>
  <c r="F45" i="2"/>
  <c r="E43" i="2"/>
  <c r="J16" i="2"/>
  <c r="E16" i="2"/>
  <c r="F82" i="2" s="1"/>
  <c r="J15" i="2"/>
  <c r="J10" i="2"/>
  <c r="J79" i="2" s="1"/>
  <c r="AS51" i="1"/>
  <c r="L47" i="1"/>
  <c r="AM46" i="1"/>
  <c r="L46" i="1"/>
  <c r="AM44" i="1"/>
  <c r="L44" i="1"/>
  <c r="L42" i="1"/>
  <c r="L41" i="1"/>
  <c r="BK159" i="2" l="1"/>
  <c r="J159" i="2" s="1"/>
  <c r="J58" i="2" s="1"/>
  <c r="J160" i="2"/>
  <c r="J59" i="2" s="1"/>
  <c r="R88" i="2"/>
  <c r="R87" i="2" s="1"/>
  <c r="R86" i="2" s="1"/>
  <c r="R85" i="2" s="1"/>
  <c r="W29" i="1"/>
  <c r="AY51" i="1"/>
  <c r="P159" i="2"/>
  <c r="P86" i="2" s="1"/>
  <c r="P85" i="2" s="1"/>
  <c r="AU52" i="1" s="1"/>
  <c r="AU51" i="1" s="1"/>
  <c r="J28" i="2"/>
  <c r="AV52" i="1" s="1"/>
  <c r="AT52" i="1" s="1"/>
  <c r="F28" i="2"/>
  <c r="AZ52" i="1" s="1"/>
  <c r="AZ51" i="1" s="1"/>
  <c r="BK87" i="2"/>
  <c r="J88" i="2"/>
  <c r="J55" i="2" s="1"/>
  <c r="W28" i="1"/>
  <c r="AX51" i="1"/>
  <c r="F48" i="2"/>
  <c r="F29" i="2"/>
  <c r="BA52" i="1" s="1"/>
  <c r="BA51" i="1" s="1"/>
  <c r="W27" i="1" l="1"/>
  <c r="AW51" i="1"/>
  <c r="AK27" i="1" s="1"/>
  <c r="J87" i="2"/>
  <c r="J54" i="2" s="1"/>
  <c r="BK86" i="2"/>
  <c r="AV51" i="1"/>
  <c r="W26" i="1"/>
  <c r="AK26" i="1" l="1"/>
  <c r="AT51" i="1"/>
  <c r="J86" i="2"/>
  <c r="J53" i="2" s="1"/>
  <c r="BK85" i="2"/>
  <c r="J85" i="2" s="1"/>
  <c r="J25" i="2" l="1"/>
  <c r="J52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<sst xmlns="http://schemas.openxmlformats.org/spreadsheetml/2006/main" count="4053" uniqueCount="792">
  <si>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</si>
  <si>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</si>
  <si>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</si>
  <si>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</si>
  <si>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</si>
  <si>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</si>
  <si>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</si>
  <si>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{648a7818-6ac9-4a1c-a456-29f95249dc46}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</si>
  <si>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</si>
  <si>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</si>
  <si>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</si>
  <si>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</si>
  <si>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</si>
  <si>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</si>
  <si>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</si>
  <si>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</si>
  <si>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2017/133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</si>
  <si>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</si>
  <si>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</si>
  <si>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Realizace prvku ÚSES - LBK Puštor - Zlámaniny - následná péče</t>
  </si>
  <si>
    <t>KSO:</t>
  </si>
  <si>
    <t/>
  </si>
  <si>
    <t>CC-CZ:</t>
  </si>
  <si>
    <t>Místo:</t>
  </si>
  <si>
    <t>k.ú. Šlapanice u Brna</t>
  </si>
  <si>
    <t>Datum:</t>
  </si>
  <si>
    <t>20.4.2017</t>
  </si>
  <si>
    <t>Zadavatel:</t>
  </si>
  <si>
    <t>IČ:</t>
  </si>
  <si>
    <t>Obec Šlapanice, Masarykovo nám.100/7, 664 51</t>
  </si>
  <si>
    <t>DIČ:</t>
  </si>
  <si>
    <t>Uchazeč:</t>
  </si>
  <si>
    <t>Vyplň údaj</t>
  </si>
  <si>
    <t>Projektant:</t>
  </si>
  <si>
    <t>Atregia, s.r.o., Šebrov 215, 679 22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</si>
  <si>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</si>
  <si>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</si>
  <si>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</si>
  <si>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</si>
  <si>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</si>
  <si>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</si>
  <si>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</si>
  <si>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</si>
  <si>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</si>
  <si>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</si>
  <si>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</si>
  <si>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</si>
  <si>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</si>
  <si>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</si>
  <si>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</si>
  <si>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</si>
  <si>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</si>
  <si>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</si>
  <si>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</si>
  <si>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</si>
  <si>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</si>
  <si>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</si>
  <si>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</si>
  <si>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</si>
  <si>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</si>
  <si>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</si>
  <si>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</si>
  <si>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</si>
  <si>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</si>
  <si>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</si>
  <si>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</si>
  <si>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</si>
  <si>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</si>
  <si>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</si>
  <si>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</si>
  <si>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</si>
  <si>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</si>
  <si>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</si>
  <si>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</si>
  <si>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</si>
  <si>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</si>
  <si>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</si>
  <si>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</si>
  <si>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</si>
  <si>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</si>
  <si>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</si>
  <si>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</si>
  <si>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</si>
  <si>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bioodpad</t>
  </si>
  <si>
    <t>množství bioodpadu trávníku po pokosení</t>
  </si>
  <si>
    <t>m3</t>
  </si>
  <si>
    <t>1015</t>
  </si>
  <si>
    <t>2</t>
  </si>
  <si>
    <t>stromy</t>
  </si>
  <si>
    <t>navržené stromy na dosadbu</t>
  </si>
  <si>
    <t>ks</t>
  </si>
  <si>
    <t>10</t>
  </si>
  <si>
    <t>3</t>
  </si>
  <si>
    <t>KRYCÍ LIST SOUPISU</t>
  </si>
  <si>
    <t>keře</t>
  </si>
  <si>
    <t>počet navržených keřů k dosadbě</t>
  </si>
  <si>
    <t>75</t>
  </si>
  <si>
    <t>trávník</t>
  </si>
  <si>
    <t>stávající trávník z projektu</t>
  </si>
  <si>
    <t>m2</t>
  </si>
  <si>
    <t>29000</t>
  </si>
  <si>
    <t>stromy_stáv</t>
  </si>
  <si>
    <t>stromy stávající</t>
  </si>
  <si>
    <t>280</t>
  </si>
  <si>
    <t>pl_keře</t>
  </si>
  <si>
    <t>plocha mulče kolem keřů</t>
  </si>
  <si>
    <t>stromy_ovoc</t>
  </si>
  <si>
    <t>navržené ovocné stromy na dosadbu</t>
  </si>
  <si>
    <t>16</t>
  </si>
  <si>
    <t>keře_stav</t>
  </si>
  <si>
    <t xml:space="preserve">počet stávajících keřů </t>
  </si>
  <si>
    <t>1275</t>
  </si>
  <si>
    <t>oplocení_skupin</t>
  </si>
  <si>
    <t>oplocenka skupin dřevin</t>
  </si>
  <si>
    <t>m</t>
  </si>
  <si>
    <t>1880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</si>
  <si>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</si>
  <si>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</si>
  <si>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</si>
  <si>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</si>
  <si>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</si>
  <si>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</si>
  <si>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N01 - Sadové úpravy</t>
  </si>
  <si>
    <t xml:space="preserve">      N05 - Výsadba dřevin</t>
  </si>
  <si>
    <t xml:space="preserve">        N06 - Materiál pro výsadbu</t>
  </si>
  <si>
    <t xml:space="preserve">      998 - Přesun hmot</t>
  </si>
  <si>
    <t xml:space="preserve">    OST1 - Následná péče do roku 2025</t>
  </si>
  <si>
    <t xml:space="preserve">      OST2 - Následná péče v roce 2017</t>
  </si>
  <si>
    <t xml:space="preserve">      OST3 - Následná péče v roce 2018</t>
  </si>
  <si>
    <t xml:space="preserve">      OST4 - Následná péče v roce 2019</t>
  </si>
  <si>
    <t xml:space="preserve">      OST5 - Následná péče v roce 2020</t>
  </si>
  <si>
    <t xml:space="preserve">      OST6 - Následná péče v roce 2021</t>
  </si>
  <si>
    <t xml:space="preserve">      OST7 - Následná péče v roce 2022</t>
  </si>
  <si>
    <t xml:space="preserve">      OST8 - Následná péče v roce 2023</t>
  </si>
  <si>
    <t xml:space="preserve">      OST9 - Následná péče v roce 2024</t>
  </si>
  <si>
    <t xml:space="preserve">      OST10 - Následná péče v roce 2025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</si>
  <si>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</si>
  <si>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</si>
  <si>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</si>
  <si>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</si>
  <si>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</si>
  <si>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</si>
  <si>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</si>
  <si>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</si>
  <si>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</si>
  <si>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</si>
  <si>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</si>
  <si>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</si>
  <si>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</si>
  <si>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</si>
  <si>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</si>
  <si>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</si>
  <si>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4</t>
  </si>
  <si>
    <t>ROZPOCET</t>
  </si>
  <si>
    <t>N01</t>
  </si>
  <si>
    <t>Sadové úpravy</t>
  </si>
  <si>
    <t>N05</t>
  </si>
  <si>
    <t>Výsadba dřevin</t>
  </si>
  <si>
    <t>K</t>
  </si>
  <si>
    <t>184201111</t>
  </si>
  <si>
    <t>Výsadba stromů bez balu do předem vyhloubené jamky se zalitím v rovině nebo na svahu do 1:5, při výšce kmene do 1,8 m, včetně komparativního řezu</t>
  </si>
  <si>
    <t>kus</t>
  </si>
  <si>
    <t>CS ÚRS 2017 01</t>
  </si>
  <si>
    <t>-366922738</t>
  </si>
  <si>
    <t>VV</t>
  </si>
  <si>
    <t>184201112</t>
  </si>
  <si>
    <t>Výsadba stromů bez balu do předem vyhloubené jamky se zalitím v rovině nebo na svahu do 1:5, při výšce kmene přes 1,8 do 2,5 m, včetně komparativního řezu</t>
  </si>
  <si>
    <t>2070777808</t>
  </si>
  <si>
    <t>184102123</t>
  </si>
  <si>
    <t>Výsadba keře s balem do předem vyhloubené jamky se zalitím na svahu přes 1:5 do 1:2, při průměru balu přes 300 do 400 mm</t>
  </si>
  <si>
    <t>-1953598125</t>
  </si>
  <si>
    <t>183101115</t>
  </si>
  <si>
    <t>Hloubení jamek pro vysazování rostlin v zemině tř.1 až 4 bez výměny půdy v rovině nebo na svahu do 1:5, objemu přes 0,125 do 0,40 m3</t>
  </si>
  <si>
    <t>-59364179</t>
  </si>
  <si>
    <t>stromy+stromy_ovoc</t>
  </si>
  <si>
    <t>5</t>
  </si>
  <si>
    <t>183102133</t>
  </si>
  <si>
    <t>Hloubení jamek pro vysazování rostlin v zemině tř.1 až 4 bez výměny půdy na svahu přes 1:5 do 1:2, objemu přes 0,02 do 0,05 m3</t>
  </si>
  <si>
    <t>-569748178</t>
  </si>
  <si>
    <t>6</t>
  </si>
  <si>
    <t>R-185802114</t>
  </si>
  <si>
    <t>Aplikace půdního kondicionéru k jednotlivým rostlinám a na široko v rovině a svahu do 1:5</t>
  </si>
  <si>
    <t>t</t>
  </si>
  <si>
    <t>vlastní položka</t>
  </si>
  <si>
    <t>-1870400122</t>
  </si>
  <si>
    <t>35,5*0,001 'Přepočtené koeficientem množství</t>
  </si>
  <si>
    <t>7</t>
  </si>
  <si>
    <t>M</t>
  </si>
  <si>
    <t>251911550-R</t>
  </si>
  <si>
    <t>Půdní kondicionér vícesložkový včetně dovozu</t>
  </si>
  <si>
    <t>kg</t>
  </si>
  <si>
    <t>8</t>
  </si>
  <si>
    <t>1819085472</t>
  </si>
  <si>
    <t>"stromy - množství 0,5 kg/ks"0,5*(stromy+stromy_ovoc)</t>
  </si>
  <si>
    <t>"keře - množství 30g/ks"0,3*keře</t>
  </si>
  <si>
    <t>Součet</t>
  </si>
  <si>
    <t>184215112</t>
  </si>
  <si>
    <t>Ukotvení dřeviny kůly jedním kůlem, délky přes 1 do 2 m</t>
  </si>
  <si>
    <t>-248546709</t>
  </si>
  <si>
    <t>9</t>
  </si>
  <si>
    <t>184215111</t>
  </si>
  <si>
    <t>Ukotvení dřeviny kůly jedním kůlem, délky do 1 m</t>
  </si>
  <si>
    <t>247576618</t>
  </si>
  <si>
    <t>184911111.1</t>
  </si>
  <si>
    <t>Uvázání dřeviny dvěma úvazky ke stávajícímu kůlu</t>
  </si>
  <si>
    <t>-1421317673</t>
  </si>
  <si>
    <t>stromy+stromy_ovoc+keře</t>
  </si>
  <si>
    <t>11</t>
  </si>
  <si>
    <t>R-1004-2</t>
  </si>
  <si>
    <t>Kůl dřevěný frézovaný s fazetou a špicí, s tlakovou impregmnací, délka 200 cm, průměr 5 cm</t>
  </si>
  <si>
    <t>-980754557</t>
  </si>
  <si>
    <t>12</t>
  </si>
  <si>
    <t>R-1004-1</t>
  </si>
  <si>
    <t>Kůl dřevěný frézovaný s fazetou a špicí, s tlakovou impregmnací, délka 100 cm, průměr 4 cm</t>
  </si>
  <si>
    <t>1835783389</t>
  </si>
  <si>
    <t>13</t>
  </si>
  <si>
    <t>R-1008</t>
  </si>
  <si>
    <t>Úvazek bavlněný, šířka 30 mm, balení po 50bm</t>
  </si>
  <si>
    <t>-1537712628</t>
  </si>
  <si>
    <t>"1,5m úvazku/1ks stromu"1,5*stromy</t>
  </si>
  <si>
    <t>14</t>
  </si>
  <si>
    <t>184501141</t>
  </si>
  <si>
    <t>Zhotovení obalu kmene z rákosové rohože v rovině nebo na svahu do 1:5</t>
  </si>
  <si>
    <t>-2052967444</t>
  </si>
  <si>
    <t>"výpočet plochy"2*0,25*(stromy+stromy_ovoc)</t>
  </si>
  <si>
    <t>R-1003-2</t>
  </si>
  <si>
    <t>Obal stromu - rákosová rohož v 2m (balení 2 x 5 m)</t>
  </si>
  <si>
    <t>488448126</t>
  </si>
  <si>
    <t>"obvod kmene*počet stromů"0,25*(stromy+stromy_ovoc)</t>
  </si>
  <si>
    <t>R-184813121</t>
  </si>
  <si>
    <t>Ochrana dřevin před okusem mechanicky plastovou chráničkou v rovině a svahu do 1:5</t>
  </si>
  <si>
    <t>-1638937016</t>
  </si>
  <si>
    <t>17</t>
  </si>
  <si>
    <t>R-1009</t>
  </si>
  <si>
    <t>Celoplastové pletivo 1000/10 mm v barvě zelené, velikost ok 22/22mm, balení po 5bm</t>
  </si>
  <si>
    <t>1817882412</t>
  </si>
  <si>
    <t>"obvod pletiva*počet stromů"0,5*(stromy+stromy_ovoc)</t>
  </si>
  <si>
    <t>18</t>
  </si>
  <si>
    <t>R-1010</t>
  </si>
  <si>
    <t>Vázací drát poplastovaný 2,0mm/50m zelený, balení po 50bm</t>
  </si>
  <si>
    <t>434551140</t>
  </si>
  <si>
    <t>"30cm na jednu sazenici"(stromy+stromy_ovoc)*0,3/50</t>
  </si>
  <si>
    <t>19</t>
  </si>
  <si>
    <t>184215412</t>
  </si>
  <si>
    <t>Zhotovení závlahové mísy u solitérních dřevin v rovině nebo na svahu do 1:5, o průměru mísy přes 0,5 do 1 m</t>
  </si>
  <si>
    <t>-765376522</t>
  </si>
  <si>
    <t>20</t>
  </si>
  <si>
    <t>184911421</t>
  </si>
  <si>
    <t>Mulčování vysazených rostlin mulčovací kůrou, tl. do 100 mm v rovině nebo na svahu do 1:5</t>
  </si>
  <si>
    <t>-119326603</t>
  </si>
  <si>
    <t>stromy+stromy_ovoc+(0,2*keře)</t>
  </si>
  <si>
    <t>103911000</t>
  </si>
  <si>
    <t>výrobky ostatní kůra mulčovací              VL</t>
  </si>
  <si>
    <t>151267012</t>
  </si>
  <si>
    <t>41*0,1 'Přepočtené koeficientem množství</t>
  </si>
  <si>
    <t>22</t>
  </si>
  <si>
    <t>185804312</t>
  </si>
  <si>
    <t>Zalití rostlin vodou plochy záhonů jednotlivě přes 20 m2</t>
  </si>
  <si>
    <t>2130717292</t>
  </si>
  <si>
    <t>"stromy - převod na m3*ks"(70/1000)*stromy</t>
  </si>
  <si>
    <t>"ovocné stromy - převod na m3*ks"(50/1000)*stromy_ovoc</t>
  </si>
  <si>
    <t>"keře - převod na m3*ks"(10/1000)*keře</t>
  </si>
  <si>
    <t>23</t>
  </si>
  <si>
    <t>185851121</t>
  </si>
  <si>
    <t>Dovoz vody pro zálivku rostlin na vzdálenost do 1000 m</t>
  </si>
  <si>
    <t>304995988</t>
  </si>
  <si>
    <t>24</t>
  </si>
  <si>
    <t>185851129</t>
  </si>
  <si>
    <t>Dovoz vody pro zálivku rostlin Příplatek k ceně za každých dalších i započatých 1000 m</t>
  </si>
  <si>
    <t>423900142</t>
  </si>
  <si>
    <t>25</t>
  </si>
  <si>
    <t>082113210</t>
  </si>
  <si>
    <t>voda pitná pro ostatní odběratele</t>
  </si>
  <si>
    <t>192679344</t>
  </si>
  <si>
    <t>N06</t>
  </si>
  <si>
    <t>Materiál pro výsadbu</t>
  </si>
  <si>
    <t>26</t>
  </si>
  <si>
    <t>SLL0001.2</t>
  </si>
  <si>
    <t>Acer campestre, ok 6-8 cm, s balem, ztratné 3% v ceně</t>
  </si>
  <si>
    <t>471511423</t>
  </si>
  <si>
    <t>27</t>
  </si>
  <si>
    <t>R_200112.2</t>
  </si>
  <si>
    <t>Quercus petrea, ok 6-8 cm, s balem, ztratné 3% v ceně</t>
  </si>
  <si>
    <t>1397219032</t>
  </si>
  <si>
    <t>28</t>
  </si>
  <si>
    <t>R_200345</t>
  </si>
  <si>
    <t>Malus domestica, polokmen, prostokořenný, ztratné 3%v ceně</t>
  </si>
  <si>
    <t>-1730301642</t>
  </si>
  <si>
    <t>29</t>
  </si>
  <si>
    <t>SLL106100</t>
  </si>
  <si>
    <t>Prunus avium, polokmen, prostokořenný, ztratné 3%v ceně</t>
  </si>
  <si>
    <t>-809263708</t>
  </si>
  <si>
    <t>30</t>
  </si>
  <si>
    <t>R_200135</t>
  </si>
  <si>
    <t xml:space="preserve">Prunus domestica, polokmen, prostokořenný, ztratné 3%v ceně </t>
  </si>
  <si>
    <t>768946044</t>
  </si>
  <si>
    <t>31</t>
  </si>
  <si>
    <t>R_2001786</t>
  </si>
  <si>
    <t xml:space="preserve">Pyrus communis, polokmen, prostokořenný, ztratné 3%v ceně </t>
  </si>
  <si>
    <t>-1833668479</t>
  </si>
  <si>
    <t>32</t>
  </si>
  <si>
    <t>R_300021.1</t>
  </si>
  <si>
    <t>Euonymus europaeus, v 30-50 cm, ztratné 3% v ceně</t>
  </si>
  <si>
    <t>-455492739</t>
  </si>
  <si>
    <t>33</t>
  </si>
  <si>
    <t>SLL0450</t>
  </si>
  <si>
    <t>Cornus mas, v 30-50 cm, ztratné 3% v ceně</t>
  </si>
  <si>
    <t>-1110640281</t>
  </si>
  <si>
    <t>34</t>
  </si>
  <si>
    <t>R_300011.1</t>
  </si>
  <si>
    <t>Cornus sanguinea, v 30-50 cm, ztratné 3% v ceně</t>
  </si>
  <si>
    <t>-974493786</t>
  </si>
  <si>
    <t>35</t>
  </si>
  <si>
    <t>R_300230</t>
  </si>
  <si>
    <t>Corylus avellana, v 30-50 cm, ztratné 3% v ceně</t>
  </si>
  <si>
    <t>573440725</t>
  </si>
  <si>
    <t>36</t>
  </si>
  <si>
    <t>R_300199</t>
  </si>
  <si>
    <t>Lonicera xylosteum, v 30-50 cm, ztratné 3% v ceně</t>
  </si>
  <si>
    <t>-670844949</t>
  </si>
  <si>
    <t>37</t>
  </si>
  <si>
    <t>R_300097.1</t>
  </si>
  <si>
    <t>Prunus mahaleb, v 30-50 cm, ztratné 3%v ceně</t>
  </si>
  <si>
    <t>-1714054566</t>
  </si>
  <si>
    <t>38</t>
  </si>
  <si>
    <t>SLL1234</t>
  </si>
  <si>
    <t>Rhamnus catharticus, v 30-50 cm, ztratné 3% v ceně</t>
  </si>
  <si>
    <t>1639272329</t>
  </si>
  <si>
    <t>39</t>
  </si>
  <si>
    <t>R_3000990</t>
  </si>
  <si>
    <t>Viburnum lantana, v 30-50 cm, ztratné 3% v ceně</t>
  </si>
  <si>
    <t>-1725436657</t>
  </si>
  <si>
    <t>998</t>
  </si>
  <si>
    <t>Přesun hmot</t>
  </si>
  <si>
    <t>40</t>
  </si>
  <si>
    <t>998231311</t>
  </si>
  <si>
    <t>Přesun hmot pro sadovnické a krajinářské úpravy - strojně dopravní vzdálenost do 5000 m</t>
  </si>
  <si>
    <t>-1497225507</t>
  </si>
  <si>
    <t>41</t>
  </si>
  <si>
    <t>998231411</t>
  </si>
  <si>
    <t>Přesun hmot pro sadovnické a krajinářské úpravy - ručně bez užití mechanizace vodorovná dopravní vzdálenost do 100 m</t>
  </si>
  <si>
    <t>1473173094</t>
  </si>
  <si>
    <t>OST1</t>
  </si>
  <si>
    <t>Následná péče do roku 2025</t>
  </si>
  <si>
    <t>OST2</t>
  </si>
  <si>
    <t>Následná péče v roce 2017</t>
  </si>
  <si>
    <t>42</t>
  </si>
  <si>
    <t>111151331</t>
  </si>
  <si>
    <t>Pokosení trávníku při souvislé ploše přes 10000 m2 v rovině nebo svahu do 1:5</t>
  </si>
  <si>
    <t>512</t>
  </si>
  <si>
    <t>-1900027867</t>
  </si>
  <si>
    <t>trávník*2</t>
  </si>
  <si>
    <t>43</t>
  </si>
  <si>
    <t>R-171201201</t>
  </si>
  <si>
    <t>Uložení odpadu na skládky</t>
  </si>
  <si>
    <t>-367164051</t>
  </si>
  <si>
    <t>"množství pokosené trávy v m3"0,05*trávník*2*0,35</t>
  </si>
  <si>
    <t>44</t>
  </si>
  <si>
    <t>171201211</t>
  </si>
  <si>
    <t>Uložení biologického odpadu poplatek za uložení na skládce ( skládkovné )</t>
  </si>
  <si>
    <t>1809790384</t>
  </si>
  <si>
    <t>"převod z m3 na kg a tuny"bioodpad*500/1000</t>
  </si>
  <si>
    <t>45</t>
  </si>
  <si>
    <t>184852312</t>
  </si>
  <si>
    <t>Řez stromů prováděný lezeckou technikou výchovný alejové stromy, výšky přes 4 do 6 m</t>
  </si>
  <si>
    <t>-40921656</t>
  </si>
  <si>
    <t>46</t>
  </si>
  <si>
    <t>185804213</t>
  </si>
  <si>
    <t>Vypletí v rovině nebo na svahu do 1:5 dřevin solitérních</t>
  </si>
  <si>
    <t>11724983</t>
  </si>
  <si>
    <t>"plocha kolem stromů - pletí v roce"(stromy+stromy_ovoc+pl_keře)*2</t>
  </si>
  <si>
    <t>47</t>
  </si>
  <si>
    <t>-1692890143</t>
  </si>
  <si>
    <t>"stromy - převod na m3*ks"(50/1000)*(stromy+stromy_ovoc)*10</t>
  </si>
  <si>
    <t>"keře - převod na m3*ks"(10/1000)*keře*10</t>
  </si>
  <si>
    <t>48</t>
  </si>
  <si>
    <t>-546424526</t>
  </si>
  <si>
    <t>49</t>
  </si>
  <si>
    <t>-2034243590</t>
  </si>
  <si>
    <t>50</t>
  </si>
  <si>
    <t>1252160416</t>
  </si>
  <si>
    <t>51</t>
  </si>
  <si>
    <t>Kontrola kotvení kůlů a úvazků, rákosové rohože</t>
  </si>
  <si>
    <t>-1468242096</t>
  </si>
  <si>
    <t>"kontrola na stromech"(stromy+stromy_ovoc+stromy_stáv)*2</t>
  </si>
  <si>
    <t>52</t>
  </si>
  <si>
    <t>Kontrola oplocení výsadeb, případná oprava oplocenek</t>
  </si>
  <si>
    <t>-1133580378</t>
  </si>
  <si>
    <t>oplocení_skupin*3</t>
  </si>
  <si>
    <t>53</t>
  </si>
  <si>
    <t>R-1023</t>
  </si>
  <si>
    <t>Náklady na dosadbu z důvodu ztráty z úhynu vysazených dřevin</t>
  </si>
  <si>
    <t>734736185</t>
  </si>
  <si>
    <t>OST3</t>
  </si>
  <si>
    <t>Následná péče v roce 2018</t>
  </si>
  <si>
    <t>54</t>
  </si>
  <si>
    <t>1573226875</t>
  </si>
  <si>
    <t>55</t>
  </si>
  <si>
    <t>-1240125262</t>
  </si>
  <si>
    <t>56</t>
  </si>
  <si>
    <t>-477800295</t>
  </si>
  <si>
    <t>57</t>
  </si>
  <si>
    <t>-693443477</t>
  </si>
  <si>
    <t>58</t>
  </si>
  <si>
    <t>-2066483427</t>
  </si>
  <si>
    <t>"stromy - převod na m3*ks"(50/1000)*(stromy+stromy_ovoc)*6</t>
  </si>
  <si>
    <t>"keře - převod na m3*ks"(10/1000)*keře*6</t>
  </si>
  <si>
    <t>59</t>
  </si>
  <si>
    <t>1229889721</t>
  </si>
  <si>
    <t>60</t>
  </si>
  <si>
    <t>-2118337696</t>
  </si>
  <si>
    <t>61</t>
  </si>
  <si>
    <t>-1392547841</t>
  </si>
  <si>
    <t>62</t>
  </si>
  <si>
    <t>202158815</t>
  </si>
  <si>
    <t>63</t>
  </si>
  <si>
    <t>-1269222312</t>
  </si>
  <si>
    <t>64</t>
  </si>
  <si>
    <t>187832033</t>
  </si>
  <si>
    <t>OST4</t>
  </si>
  <si>
    <t>Následná péče v roce 2019</t>
  </si>
  <si>
    <t>65</t>
  </si>
  <si>
    <t>-998623786</t>
  </si>
  <si>
    <t>"plocha kolem stromů - pletí v roce"(stromy+stromy_ovoc+pl_keře)*1</t>
  </si>
  <si>
    <t>66</t>
  </si>
  <si>
    <t>-1947799462</t>
  </si>
  <si>
    <t>"kontrola na stromech"(stromy+stromy_ovoc+stromy_stáv)*1</t>
  </si>
  <si>
    <t>67</t>
  </si>
  <si>
    <t>-1608402513</t>
  </si>
  <si>
    <t>68</t>
  </si>
  <si>
    <t>-261311559</t>
  </si>
  <si>
    <t>69</t>
  </si>
  <si>
    <t>-1040652074</t>
  </si>
  <si>
    <t>70</t>
  </si>
  <si>
    <t>-1176268894</t>
  </si>
  <si>
    <t>"stromy - převod na m3*ks"(50/1000)*(stromy+stromy_ovoc)*3</t>
  </si>
  <si>
    <t>"keře - převod na m3*ks"(10/1000)*keře*3</t>
  </si>
  <si>
    <t>71</t>
  </si>
  <si>
    <t>2106960843</t>
  </si>
  <si>
    <t>72</t>
  </si>
  <si>
    <t>1666938791</t>
  </si>
  <si>
    <t>73</t>
  </si>
  <si>
    <t>969444859</t>
  </si>
  <si>
    <t>74</t>
  </si>
  <si>
    <t>-2011646787</t>
  </si>
  <si>
    <t>oplocení_skupin*2</t>
  </si>
  <si>
    <t>-1241345384</t>
  </si>
  <si>
    <t>OST5</t>
  </si>
  <si>
    <t>Následná péče v roce 2020</t>
  </si>
  <si>
    <t>76</t>
  </si>
  <si>
    <t>1731461029</t>
  </si>
  <si>
    <t>77</t>
  </si>
  <si>
    <t>R-184215152</t>
  </si>
  <si>
    <t>Odstranění ukotvení dřeviny kůly úvazkem a rákosové rohože</t>
  </si>
  <si>
    <t>-826719284</t>
  </si>
  <si>
    <t>78</t>
  </si>
  <si>
    <t>R-1009/2</t>
  </si>
  <si>
    <t>Kontrola stavu kůlů, případné doplnění</t>
  </si>
  <si>
    <t>-4136357</t>
  </si>
  <si>
    <t>79</t>
  </si>
  <si>
    <t>-917802394</t>
  </si>
  <si>
    <t>80</t>
  </si>
  <si>
    <t>185855499</t>
  </si>
  <si>
    <t>81</t>
  </si>
  <si>
    <t>215270243</t>
  </si>
  <si>
    <t>82</t>
  </si>
  <si>
    <t>-387175844</t>
  </si>
  <si>
    <t>83</t>
  </si>
  <si>
    <t>-345095862</t>
  </si>
  <si>
    <t>84</t>
  </si>
  <si>
    <t>1520733373</t>
  </si>
  <si>
    <t>85</t>
  </si>
  <si>
    <t>1227929283</t>
  </si>
  <si>
    <t>86</t>
  </si>
  <si>
    <t>423893645</t>
  </si>
  <si>
    <t>87</t>
  </si>
  <si>
    <t>761026024</t>
  </si>
  <si>
    <t>OST6</t>
  </si>
  <si>
    <t>Následná péče v roce 2021</t>
  </si>
  <si>
    <t>88</t>
  </si>
  <si>
    <t>2059033647</t>
  </si>
  <si>
    <t>89</t>
  </si>
  <si>
    <t>1959364300</t>
  </si>
  <si>
    <t>stromy+stromy_ovoc+stromy_stáv</t>
  </si>
  <si>
    <t>90</t>
  </si>
  <si>
    <t>-1893469647</t>
  </si>
  <si>
    <t>91</t>
  </si>
  <si>
    <t>1232317461</t>
  </si>
  <si>
    <t>92</t>
  </si>
  <si>
    <t>550009206</t>
  </si>
  <si>
    <t>93</t>
  </si>
  <si>
    <t>804175231</t>
  </si>
  <si>
    <t>94</t>
  </si>
  <si>
    <t>-1028076446</t>
  </si>
  <si>
    <t>95</t>
  </si>
  <si>
    <t>-1806936230</t>
  </si>
  <si>
    <t>96</t>
  </si>
  <si>
    <t>50447687</t>
  </si>
  <si>
    <t>97</t>
  </si>
  <si>
    <t>-940787027</t>
  </si>
  <si>
    <t>98</t>
  </si>
  <si>
    <t>1507930426</t>
  </si>
  <si>
    <t>99</t>
  </si>
  <si>
    <t>1875347790</t>
  </si>
  <si>
    <t>OST7</t>
  </si>
  <si>
    <t>Následná péče v roce 2022</t>
  </si>
  <si>
    <t>100</t>
  </si>
  <si>
    <t>-1832306913</t>
  </si>
  <si>
    <t>101</t>
  </si>
  <si>
    <t>597796785</t>
  </si>
  <si>
    <t>102</t>
  </si>
  <si>
    <t>-152957096</t>
  </si>
  <si>
    <t>103</t>
  </si>
  <si>
    <t>509756577</t>
  </si>
  <si>
    <t>104</t>
  </si>
  <si>
    <t>-378647006</t>
  </si>
  <si>
    <t>105</t>
  </si>
  <si>
    <t>-1889462338</t>
  </si>
  <si>
    <t>106</t>
  </si>
  <si>
    <t>-1140184970</t>
  </si>
  <si>
    <t>107</t>
  </si>
  <si>
    <t>1232015432</t>
  </si>
  <si>
    <t>108</t>
  </si>
  <si>
    <t>-1793762850</t>
  </si>
  <si>
    <t>109</t>
  </si>
  <si>
    <t>-1587580317</t>
  </si>
  <si>
    <t>110</t>
  </si>
  <si>
    <t>1721902189</t>
  </si>
  <si>
    <t>OST8</t>
  </si>
  <si>
    <t>Následná péče v roce 2023</t>
  </si>
  <si>
    <t>111</t>
  </si>
  <si>
    <t>1183528875</t>
  </si>
  <si>
    <t>112</t>
  </si>
  <si>
    <t>701810042</t>
  </si>
  <si>
    <t>113</t>
  </si>
  <si>
    <t>32647402</t>
  </si>
  <si>
    <t>114</t>
  </si>
  <si>
    <t>519482499</t>
  </si>
  <si>
    <t>115</t>
  </si>
  <si>
    <t>375950328</t>
  </si>
  <si>
    <t>116</t>
  </si>
  <si>
    <t>-1645249951</t>
  </si>
  <si>
    <t>117</t>
  </si>
  <si>
    <t>1805652083</t>
  </si>
  <si>
    <t>118</t>
  </si>
  <si>
    <t>-1948930807</t>
  </si>
  <si>
    <t>119</t>
  </si>
  <si>
    <t>-810328865</t>
  </si>
  <si>
    <t>120</t>
  </si>
  <si>
    <t>1315378972</t>
  </si>
  <si>
    <t>121</t>
  </si>
  <si>
    <t>-1200690272</t>
  </si>
  <si>
    <t>OST9</t>
  </si>
  <si>
    <t>Následná péče v roce 2024</t>
  </si>
  <si>
    <t>122</t>
  </si>
  <si>
    <t>1723280144</t>
  </si>
  <si>
    <t>123</t>
  </si>
  <si>
    <t>-405146848</t>
  </si>
  <si>
    <t>124</t>
  </si>
  <si>
    <t>134773571</t>
  </si>
  <si>
    <t>125</t>
  </si>
  <si>
    <t>-701303683</t>
  </si>
  <si>
    <t>126</t>
  </si>
  <si>
    <t>-1929193754</t>
  </si>
  <si>
    <t>127</t>
  </si>
  <si>
    <t>815567175</t>
  </si>
  <si>
    <t>128</t>
  </si>
  <si>
    <t>2411702</t>
  </si>
  <si>
    <t>129</t>
  </si>
  <si>
    <t>-1667050304</t>
  </si>
  <si>
    <t>130</t>
  </si>
  <si>
    <t>2051881965</t>
  </si>
  <si>
    <t>131</t>
  </si>
  <si>
    <t>1200681587</t>
  </si>
  <si>
    <t>132</t>
  </si>
  <si>
    <t>-1153968083</t>
  </si>
  <si>
    <t>OST10</t>
  </si>
  <si>
    <t>Následná péče v roce 2025</t>
  </si>
  <si>
    <t>133</t>
  </si>
  <si>
    <t>-274025124</t>
  </si>
  <si>
    <t>134</t>
  </si>
  <si>
    <t>194533887</t>
  </si>
  <si>
    <t>135</t>
  </si>
  <si>
    <t>184215151</t>
  </si>
  <si>
    <t>Odstranění ukotvení dřeviny kůly jedním kůlem, délky do 1 m</t>
  </si>
  <si>
    <t>502638820</t>
  </si>
  <si>
    <t>keře+keře_stav</t>
  </si>
  <si>
    <t>136</t>
  </si>
  <si>
    <t>184215152</t>
  </si>
  <si>
    <t>Odstranění ukotvení dřeviny kůly jedním kůlem, délky přes 1 do 2 m</t>
  </si>
  <si>
    <t>-500130744</t>
  </si>
  <si>
    <t>137</t>
  </si>
  <si>
    <t>760284302</t>
  </si>
  <si>
    <t>138</t>
  </si>
  <si>
    <t>1623387951</t>
  </si>
  <si>
    <t>139</t>
  </si>
  <si>
    <t>1011773880</t>
  </si>
  <si>
    <t>140</t>
  </si>
  <si>
    <t>1044014611</t>
  </si>
  <si>
    <t>141</t>
  </si>
  <si>
    <t>1692828292</t>
  </si>
  <si>
    <t>142</t>
  </si>
  <si>
    <t>2111739191</t>
  </si>
  <si>
    <t>143</t>
  </si>
  <si>
    <t>-333232663</t>
  </si>
  <si>
    <t>144</t>
  </si>
  <si>
    <t>-1789854230</t>
  </si>
  <si>
    <t>145</t>
  </si>
  <si>
    <t>-2107794364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</si>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</sst>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10" fillId="0" borderId="0" xfId="0" applyNumberFormat="1" applyFont="1" applyBorder="1" applyAlignment="1" applyProtection="1"/>
    <xf numFmtId="0" fontId="10" fillId="0" borderId="5" xfId="0" applyFont="1" applyBorder="1" applyAlignment="1"/>
    <xf numFmtId="0" fontId="10" fillId="0" borderId="18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9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1"/>
      <c r="AS2" s="371"/>
      <c r="AT2" s="371"/>
      <c r="AU2" s="371"/>
      <c r="AV2" s="371"/>
      <c r="AW2" s="371"/>
      <c r="AX2" s="371"/>
      <c r="AY2" s="371"/>
      <c r="AZ2" s="371"/>
      <c r="BA2" s="371"/>
      <c r="BB2" s="371"/>
      <c r="BC2" s="371"/>
      <c r="BD2" s="371"/>
      <c r="BE2" s="371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6" t="s">
        <v>16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8"/>
      <c r="AQ5" s="30"/>
      <c r="BE5" s="334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8" t="s">
        <v>19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8"/>
      <c r="AQ6" s="30"/>
      <c r="BE6" s="335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5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5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5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5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5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5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5"/>
      <c r="BS13" s="23" t="s">
        <v>8</v>
      </c>
    </row>
    <row r="14" spans="1:74">
      <c r="B14" s="27"/>
      <c r="C14" s="28"/>
      <c r="D14" s="28"/>
      <c r="E14" s="339" t="s">
        <v>32</v>
      </c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5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5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5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5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5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5"/>
      <c r="BS19" s="23" t="s">
        <v>8</v>
      </c>
    </row>
    <row r="20" spans="2:71" ht="22.5" customHeight="1">
      <c r="B20" s="27"/>
      <c r="C20" s="28"/>
      <c r="D20" s="28"/>
      <c r="E20" s="341" t="s">
        <v>21</v>
      </c>
      <c r="F20" s="341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1"/>
      <c r="Y20" s="341"/>
      <c r="Z20" s="341"/>
      <c r="AA20" s="341"/>
      <c r="AB20" s="341"/>
      <c r="AC20" s="341"/>
      <c r="AD20" s="341"/>
      <c r="AE20" s="341"/>
      <c r="AF20" s="341"/>
      <c r="AG20" s="341"/>
      <c r="AH20" s="341"/>
      <c r="AI20" s="341"/>
      <c r="AJ20" s="341"/>
      <c r="AK20" s="341"/>
      <c r="AL20" s="341"/>
      <c r="AM20" s="341"/>
      <c r="AN20" s="341"/>
      <c r="AO20" s="28"/>
      <c r="AP20" s="28"/>
      <c r="AQ20" s="30"/>
      <c r="BE20" s="33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5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2">
        <f>ROUND(AG51,2)</f>
        <v>0</v>
      </c>
      <c r="AL23" s="343"/>
      <c r="AM23" s="343"/>
      <c r="AN23" s="343"/>
      <c r="AO23" s="343"/>
      <c r="AP23" s="41"/>
      <c r="AQ23" s="44"/>
      <c r="BE23" s="33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5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4" t="s">
        <v>38</v>
      </c>
      <c r="M25" s="344"/>
      <c r="N25" s="344"/>
      <c r="O25" s="344"/>
      <c r="P25" s="41"/>
      <c r="Q25" s="41"/>
      <c r="R25" s="41"/>
      <c r="S25" s="41"/>
      <c r="T25" s="41"/>
      <c r="U25" s="41"/>
      <c r="V25" s="41"/>
      <c r="W25" s="344" t="s">
        <v>39</v>
      </c>
      <c r="X25" s="344"/>
      <c r="Y25" s="344"/>
      <c r="Z25" s="344"/>
      <c r="AA25" s="344"/>
      <c r="AB25" s="344"/>
      <c r="AC25" s="344"/>
      <c r="AD25" s="344"/>
      <c r="AE25" s="344"/>
      <c r="AF25" s="41"/>
      <c r="AG25" s="41"/>
      <c r="AH25" s="41"/>
      <c r="AI25" s="41"/>
      <c r="AJ25" s="41"/>
      <c r="AK25" s="344" t="s">
        <v>40</v>
      </c>
      <c r="AL25" s="344"/>
      <c r="AM25" s="344"/>
      <c r="AN25" s="344"/>
      <c r="AO25" s="344"/>
      <c r="AP25" s="41"/>
      <c r="AQ25" s="44"/>
      <c r="BE25" s="335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45">
        <v>0.21</v>
      </c>
      <c r="M26" s="346"/>
      <c r="N26" s="346"/>
      <c r="O26" s="346"/>
      <c r="P26" s="47"/>
      <c r="Q26" s="47"/>
      <c r="R26" s="47"/>
      <c r="S26" s="47"/>
      <c r="T26" s="47"/>
      <c r="U26" s="47"/>
      <c r="V26" s="47"/>
      <c r="W26" s="347">
        <f>ROUND(AZ51,2)</f>
        <v>0</v>
      </c>
      <c r="X26" s="346"/>
      <c r="Y26" s="346"/>
      <c r="Z26" s="346"/>
      <c r="AA26" s="346"/>
      <c r="AB26" s="346"/>
      <c r="AC26" s="346"/>
      <c r="AD26" s="346"/>
      <c r="AE26" s="346"/>
      <c r="AF26" s="47"/>
      <c r="AG26" s="47"/>
      <c r="AH26" s="47"/>
      <c r="AI26" s="47"/>
      <c r="AJ26" s="47"/>
      <c r="AK26" s="347">
        <f>ROUND(AV51,2)</f>
        <v>0</v>
      </c>
      <c r="AL26" s="346"/>
      <c r="AM26" s="346"/>
      <c r="AN26" s="346"/>
      <c r="AO26" s="346"/>
      <c r="AP26" s="47"/>
      <c r="AQ26" s="49"/>
      <c r="BE26" s="335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45">
        <v>0.15</v>
      </c>
      <c r="M27" s="346"/>
      <c r="N27" s="346"/>
      <c r="O27" s="346"/>
      <c r="P27" s="47"/>
      <c r="Q27" s="47"/>
      <c r="R27" s="47"/>
      <c r="S27" s="47"/>
      <c r="T27" s="47"/>
      <c r="U27" s="47"/>
      <c r="V27" s="47"/>
      <c r="W27" s="347">
        <f>ROUND(BA51,2)</f>
        <v>0</v>
      </c>
      <c r="X27" s="346"/>
      <c r="Y27" s="346"/>
      <c r="Z27" s="346"/>
      <c r="AA27" s="346"/>
      <c r="AB27" s="346"/>
      <c r="AC27" s="346"/>
      <c r="AD27" s="346"/>
      <c r="AE27" s="346"/>
      <c r="AF27" s="47"/>
      <c r="AG27" s="47"/>
      <c r="AH27" s="47"/>
      <c r="AI27" s="47"/>
      <c r="AJ27" s="47"/>
      <c r="AK27" s="347">
        <f>ROUND(AW51,2)</f>
        <v>0</v>
      </c>
      <c r="AL27" s="346"/>
      <c r="AM27" s="346"/>
      <c r="AN27" s="346"/>
      <c r="AO27" s="346"/>
      <c r="AP27" s="47"/>
      <c r="AQ27" s="49"/>
      <c r="BE27" s="335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45">
        <v>0.21</v>
      </c>
      <c r="M28" s="346"/>
      <c r="N28" s="346"/>
      <c r="O28" s="346"/>
      <c r="P28" s="47"/>
      <c r="Q28" s="47"/>
      <c r="R28" s="47"/>
      <c r="S28" s="47"/>
      <c r="T28" s="47"/>
      <c r="U28" s="47"/>
      <c r="V28" s="47"/>
      <c r="W28" s="347">
        <f>ROUND(BB51,2)</f>
        <v>0</v>
      </c>
      <c r="X28" s="346"/>
      <c r="Y28" s="346"/>
      <c r="Z28" s="346"/>
      <c r="AA28" s="346"/>
      <c r="AB28" s="346"/>
      <c r="AC28" s="346"/>
      <c r="AD28" s="346"/>
      <c r="AE28" s="346"/>
      <c r="AF28" s="47"/>
      <c r="AG28" s="47"/>
      <c r="AH28" s="47"/>
      <c r="AI28" s="47"/>
      <c r="AJ28" s="47"/>
      <c r="AK28" s="347">
        <v>0</v>
      </c>
      <c r="AL28" s="346"/>
      <c r="AM28" s="346"/>
      <c r="AN28" s="346"/>
      <c r="AO28" s="346"/>
      <c r="AP28" s="47"/>
      <c r="AQ28" s="49"/>
      <c r="BE28" s="335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45">
        <v>0.15</v>
      </c>
      <c r="M29" s="346"/>
      <c r="N29" s="346"/>
      <c r="O29" s="346"/>
      <c r="P29" s="47"/>
      <c r="Q29" s="47"/>
      <c r="R29" s="47"/>
      <c r="S29" s="47"/>
      <c r="T29" s="47"/>
      <c r="U29" s="47"/>
      <c r="V29" s="47"/>
      <c r="W29" s="347">
        <f>ROUND(BC51,2)</f>
        <v>0</v>
      </c>
      <c r="X29" s="346"/>
      <c r="Y29" s="346"/>
      <c r="Z29" s="346"/>
      <c r="AA29" s="346"/>
      <c r="AB29" s="346"/>
      <c r="AC29" s="346"/>
      <c r="AD29" s="346"/>
      <c r="AE29" s="346"/>
      <c r="AF29" s="47"/>
      <c r="AG29" s="47"/>
      <c r="AH29" s="47"/>
      <c r="AI29" s="47"/>
      <c r="AJ29" s="47"/>
      <c r="AK29" s="347">
        <v>0</v>
      </c>
      <c r="AL29" s="346"/>
      <c r="AM29" s="346"/>
      <c r="AN29" s="346"/>
      <c r="AO29" s="346"/>
      <c r="AP29" s="47"/>
      <c r="AQ29" s="49"/>
      <c r="BE29" s="335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45">
        <v>0</v>
      </c>
      <c r="M30" s="346"/>
      <c r="N30" s="346"/>
      <c r="O30" s="346"/>
      <c r="P30" s="47"/>
      <c r="Q30" s="47"/>
      <c r="R30" s="47"/>
      <c r="S30" s="47"/>
      <c r="T30" s="47"/>
      <c r="U30" s="47"/>
      <c r="V30" s="47"/>
      <c r="W30" s="347">
        <f>ROUND(BD51,2)</f>
        <v>0</v>
      </c>
      <c r="X30" s="346"/>
      <c r="Y30" s="346"/>
      <c r="Z30" s="346"/>
      <c r="AA30" s="346"/>
      <c r="AB30" s="346"/>
      <c r="AC30" s="346"/>
      <c r="AD30" s="346"/>
      <c r="AE30" s="346"/>
      <c r="AF30" s="47"/>
      <c r="AG30" s="47"/>
      <c r="AH30" s="47"/>
      <c r="AI30" s="47"/>
      <c r="AJ30" s="47"/>
      <c r="AK30" s="347">
        <v>0</v>
      </c>
      <c r="AL30" s="346"/>
      <c r="AM30" s="346"/>
      <c r="AN30" s="346"/>
      <c r="AO30" s="346"/>
      <c r="AP30" s="47"/>
      <c r="AQ30" s="49"/>
      <c r="BE30" s="33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5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48" t="s">
        <v>49</v>
      </c>
      <c r="Y32" s="349"/>
      <c r="Z32" s="349"/>
      <c r="AA32" s="349"/>
      <c r="AB32" s="349"/>
      <c r="AC32" s="52"/>
      <c r="AD32" s="52"/>
      <c r="AE32" s="52"/>
      <c r="AF32" s="52"/>
      <c r="AG32" s="52"/>
      <c r="AH32" s="52"/>
      <c r="AI32" s="52"/>
      <c r="AJ32" s="52"/>
      <c r="AK32" s="350">
        <f>SUM(AK23:AK30)</f>
        <v>0</v>
      </c>
      <c r="AL32" s="349"/>
      <c r="AM32" s="349"/>
      <c r="AN32" s="349"/>
      <c r="AO32" s="351"/>
      <c r="AP32" s="50"/>
      <c r="AQ32" s="54"/>
      <c r="BE32" s="33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2017/133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2" t="str">
        <f>K6</f>
        <v>Realizace prvku ÚSES - LBK Puštor - Zlámaniny - následná péče</v>
      </c>
      <c r="M42" s="353"/>
      <c r="N42" s="353"/>
      <c r="O42" s="353"/>
      <c r="P42" s="353"/>
      <c r="Q42" s="353"/>
      <c r="R42" s="353"/>
      <c r="S42" s="353"/>
      <c r="T42" s="353"/>
      <c r="U42" s="353"/>
      <c r="V42" s="353"/>
      <c r="W42" s="353"/>
      <c r="X42" s="353"/>
      <c r="Y42" s="353"/>
      <c r="Z42" s="353"/>
      <c r="AA42" s="353"/>
      <c r="AB42" s="353"/>
      <c r="AC42" s="353"/>
      <c r="AD42" s="353"/>
      <c r="AE42" s="353"/>
      <c r="AF42" s="353"/>
      <c r="AG42" s="353"/>
      <c r="AH42" s="353"/>
      <c r="AI42" s="353"/>
      <c r="AJ42" s="353"/>
      <c r="AK42" s="353"/>
      <c r="AL42" s="353"/>
      <c r="AM42" s="353"/>
      <c r="AN42" s="353"/>
      <c r="AO42" s="353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k.ú. Šlapanice u Brna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4" t="str">
        <f>IF(AN8= "","",AN8)</f>
        <v>20.4.2017</v>
      </c>
      <c r="AN44" s="354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Obec Šlapanice, Masarykovo nám.100/7, 664 51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5" t="str">
        <f>IF(E17="","",E17)</f>
        <v>Atregia, s.r.o., Šebrov 215, 679 22</v>
      </c>
      <c r="AN46" s="355"/>
      <c r="AO46" s="355"/>
      <c r="AP46" s="355"/>
      <c r="AQ46" s="62"/>
      <c r="AR46" s="60"/>
      <c r="AS46" s="356" t="s">
        <v>51</v>
      </c>
      <c r="AT46" s="357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8"/>
      <c r="AT47" s="359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0"/>
      <c r="AT48" s="361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0" s="1" customFormat="1" ht="29.25" customHeight="1">
      <c r="B49" s="40"/>
      <c r="C49" s="362" t="s">
        <v>52</v>
      </c>
      <c r="D49" s="363"/>
      <c r="E49" s="363"/>
      <c r="F49" s="363"/>
      <c r="G49" s="363"/>
      <c r="H49" s="78"/>
      <c r="I49" s="364" t="s">
        <v>53</v>
      </c>
      <c r="J49" s="363"/>
      <c r="K49" s="363"/>
      <c r="L49" s="363"/>
      <c r="M49" s="363"/>
      <c r="N49" s="363"/>
      <c r="O49" s="363"/>
      <c r="P49" s="363"/>
      <c r="Q49" s="363"/>
      <c r="R49" s="363"/>
      <c r="S49" s="363"/>
      <c r="T49" s="363"/>
      <c r="U49" s="363"/>
      <c r="V49" s="363"/>
      <c r="W49" s="363"/>
      <c r="X49" s="363"/>
      <c r="Y49" s="363"/>
      <c r="Z49" s="363"/>
      <c r="AA49" s="363"/>
      <c r="AB49" s="363"/>
      <c r="AC49" s="363"/>
      <c r="AD49" s="363"/>
      <c r="AE49" s="363"/>
      <c r="AF49" s="363"/>
      <c r="AG49" s="365" t="s">
        <v>54</v>
      </c>
      <c r="AH49" s="363"/>
      <c r="AI49" s="363"/>
      <c r="AJ49" s="363"/>
      <c r="AK49" s="363"/>
      <c r="AL49" s="363"/>
      <c r="AM49" s="363"/>
      <c r="AN49" s="364" t="s">
        <v>55</v>
      </c>
      <c r="AO49" s="363"/>
      <c r="AP49" s="363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0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0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9">
        <f>ROUND(AG52,2)</f>
        <v>0</v>
      </c>
      <c r="AH51" s="369"/>
      <c r="AI51" s="369"/>
      <c r="AJ51" s="369"/>
      <c r="AK51" s="369"/>
      <c r="AL51" s="369"/>
      <c r="AM51" s="369"/>
      <c r="AN51" s="370">
        <f>SUM(AG51,AT51)</f>
        <v>0</v>
      </c>
      <c r="AO51" s="370"/>
      <c r="AP51" s="370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70</v>
      </c>
      <c r="BT51" s="93" t="s">
        <v>71</v>
      </c>
      <c r="BV51" s="93" t="s">
        <v>72</v>
      </c>
      <c r="BW51" s="93" t="s">
        <v>7</v>
      </c>
      <c r="BX51" s="93" t="s">
        <v>73</v>
      </c>
      <c r="CL51" s="93" t="s">
        <v>21</v>
      </c>
    </row>
    <row r="52" spans="1:90" s="5" customFormat="1" ht="37.5" customHeight="1">
      <c r="A52" s="94" t="s">
        <v>74</v>
      </c>
      <c r="B52" s="95"/>
      <c r="C52" s="96"/>
      <c r="D52" s="368" t="s">
        <v>16</v>
      </c>
      <c r="E52" s="368"/>
      <c r="F52" s="368"/>
      <c r="G52" s="368"/>
      <c r="H52" s="368"/>
      <c r="I52" s="97"/>
      <c r="J52" s="368" t="s">
        <v>19</v>
      </c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66">
        <f>'2017-133 - Realizace prvk...'!J25</f>
        <v>0</v>
      </c>
      <c r="AH52" s="367"/>
      <c r="AI52" s="367"/>
      <c r="AJ52" s="367"/>
      <c r="AK52" s="367"/>
      <c r="AL52" s="367"/>
      <c r="AM52" s="367"/>
      <c r="AN52" s="366">
        <f>SUM(AG52,AT52)</f>
        <v>0</v>
      </c>
      <c r="AO52" s="367"/>
      <c r="AP52" s="367"/>
      <c r="AQ52" s="98" t="s">
        <v>75</v>
      </c>
      <c r="AR52" s="99"/>
      <c r="AS52" s="100">
        <v>0</v>
      </c>
      <c r="AT52" s="101">
        <f>ROUND(SUM(AV52:AW52),2)</f>
        <v>0</v>
      </c>
      <c r="AU52" s="102">
        <f>'2017-133 - Realizace prvk...'!P85</f>
        <v>0</v>
      </c>
      <c r="AV52" s="101">
        <f>'2017-133 - Realizace prvk...'!J28</f>
        <v>0</v>
      </c>
      <c r="AW52" s="101">
        <f>'2017-133 - Realizace prvk...'!J29</f>
        <v>0</v>
      </c>
      <c r="AX52" s="101">
        <f>'2017-133 - Realizace prvk...'!J30</f>
        <v>0</v>
      </c>
      <c r="AY52" s="101">
        <f>'2017-133 - Realizace prvk...'!J31</f>
        <v>0</v>
      </c>
      <c r="AZ52" s="101">
        <f>'2017-133 - Realizace prvk...'!F28</f>
        <v>0</v>
      </c>
      <c r="BA52" s="101">
        <f>'2017-133 - Realizace prvk...'!F29</f>
        <v>0</v>
      </c>
      <c r="BB52" s="101">
        <f>'2017-133 - Realizace prvk...'!F30</f>
        <v>0</v>
      </c>
      <c r="BC52" s="101">
        <f>'2017-133 - Realizace prvk...'!F31</f>
        <v>0</v>
      </c>
      <c r="BD52" s="103">
        <f>'2017-133 - Realizace prvk...'!F32</f>
        <v>0</v>
      </c>
      <c r="BT52" s="104" t="s">
        <v>76</v>
      </c>
      <c r="BU52" s="104" t="s">
        <v>77</v>
      </c>
      <c r="BV52" s="104" t="s">
        <v>72</v>
      </c>
      <c r="BW52" s="104" t="s">
        <v>7</v>
      </c>
      <c r="BX52" s="104" t="s">
        <v>73</v>
      </c>
      <c r="CL52" s="104" t="s">
        <v>21</v>
      </c>
    </row>
    <row r="53" spans="1:90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2017-133 - Realizace prvk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5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6"/>
      <c r="C1" s="106"/>
      <c r="D1" s="107" t="s">
        <v>1</v>
      </c>
      <c r="E1" s="106"/>
      <c r="F1" s="108" t="s">
        <v>78</v>
      </c>
      <c r="G1" s="375" t="s">
        <v>79</v>
      </c>
      <c r="H1" s="375"/>
      <c r="I1" s="109"/>
      <c r="J1" s="108" t="s">
        <v>80</v>
      </c>
      <c r="K1" s="107" t="s">
        <v>81</v>
      </c>
      <c r="L1" s="108" t="s">
        <v>82</v>
      </c>
      <c r="M1" s="108"/>
      <c r="N1" s="108"/>
      <c r="O1" s="108"/>
      <c r="P1" s="108"/>
      <c r="Q1" s="108"/>
      <c r="R1" s="108"/>
      <c r="S1" s="108"/>
      <c r="T1" s="10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AT2" s="23" t="s">
        <v>7</v>
      </c>
      <c r="AZ2" s="110" t="s">
        <v>83</v>
      </c>
      <c r="BA2" s="110" t="s">
        <v>84</v>
      </c>
      <c r="BB2" s="110" t="s">
        <v>85</v>
      </c>
      <c r="BC2" s="110" t="s">
        <v>86</v>
      </c>
      <c r="BD2" s="110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87</v>
      </c>
      <c r="AZ3" s="110" t="s">
        <v>88</v>
      </c>
      <c r="BA3" s="110" t="s">
        <v>89</v>
      </c>
      <c r="BB3" s="110" t="s">
        <v>90</v>
      </c>
      <c r="BC3" s="110" t="s">
        <v>91</v>
      </c>
      <c r="BD3" s="110" t="s">
        <v>92</v>
      </c>
    </row>
    <row r="4" spans="1:70" ht="36.950000000000003" customHeight="1">
      <c r="B4" s="27"/>
      <c r="C4" s="28"/>
      <c r="D4" s="29" t="s">
        <v>93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  <c r="AZ4" s="110" t="s">
        <v>94</v>
      </c>
      <c r="BA4" s="110" t="s">
        <v>95</v>
      </c>
      <c r="BB4" s="110" t="s">
        <v>90</v>
      </c>
      <c r="BC4" s="110" t="s">
        <v>96</v>
      </c>
      <c r="BD4" s="110" t="s">
        <v>92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  <c r="AZ5" s="110" t="s">
        <v>97</v>
      </c>
      <c r="BA5" s="110" t="s">
        <v>98</v>
      </c>
      <c r="BB5" s="110" t="s">
        <v>99</v>
      </c>
      <c r="BC5" s="110" t="s">
        <v>100</v>
      </c>
      <c r="BD5" s="110" t="s">
        <v>92</v>
      </c>
    </row>
    <row r="6" spans="1:70" s="1" customFormat="1">
      <c r="B6" s="40"/>
      <c r="C6" s="41"/>
      <c r="D6" s="36" t="s">
        <v>18</v>
      </c>
      <c r="E6" s="41"/>
      <c r="F6" s="41"/>
      <c r="G6" s="41"/>
      <c r="H6" s="41"/>
      <c r="I6" s="113"/>
      <c r="J6" s="41"/>
      <c r="K6" s="44"/>
      <c r="AZ6" s="110" t="s">
        <v>101</v>
      </c>
      <c r="BA6" s="110" t="s">
        <v>102</v>
      </c>
      <c r="BB6" s="110" t="s">
        <v>90</v>
      </c>
      <c r="BC6" s="110" t="s">
        <v>103</v>
      </c>
      <c r="BD6" s="110" t="s">
        <v>92</v>
      </c>
    </row>
    <row r="7" spans="1:70" s="1" customFormat="1" ht="36.950000000000003" customHeight="1">
      <c r="B7" s="40"/>
      <c r="C7" s="41"/>
      <c r="D7" s="41"/>
      <c r="E7" s="372" t="s">
        <v>19</v>
      </c>
      <c r="F7" s="373"/>
      <c r="G7" s="373"/>
      <c r="H7" s="373"/>
      <c r="I7" s="113"/>
      <c r="J7" s="41"/>
      <c r="K7" s="44"/>
      <c r="AZ7" s="110" t="s">
        <v>104</v>
      </c>
      <c r="BA7" s="110" t="s">
        <v>105</v>
      </c>
      <c r="BB7" s="110" t="s">
        <v>99</v>
      </c>
      <c r="BC7" s="110" t="s">
        <v>10</v>
      </c>
      <c r="BD7" s="110" t="s">
        <v>92</v>
      </c>
    </row>
    <row r="8" spans="1:70" s="1" customFormat="1" ht="13.5">
      <c r="B8" s="40"/>
      <c r="C8" s="41"/>
      <c r="D8" s="41"/>
      <c r="E8" s="41"/>
      <c r="F8" s="41"/>
      <c r="G8" s="41"/>
      <c r="H8" s="41"/>
      <c r="I8" s="113"/>
      <c r="J8" s="41"/>
      <c r="K8" s="44"/>
      <c r="AZ8" s="110" t="s">
        <v>106</v>
      </c>
      <c r="BA8" s="110" t="s">
        <v>107</v>
      </c>
      <c r="BB8" s="110" t="s">
        <v>90</v>
      </c>
      <c r="BC8" s="110" t="s">
        <v>108</v>
      </c>
      <c r="BD8" s="110" t="s">
        <v>92</v>
      </c>
    </row>
    <row r="9" spans="1:70" s="1" customFormat="1" ht="14.45" customHeight="1">
      <c r="B9" s="40"/>
      <c r="C9" s="41"/>
      <c r="D9" s="36" t="s">
        <v>20</v>
      </c>
      <c r="E9" s="41"/>
      <c r="F9" s="34" t="s">
        <v>21</v>
      </c>
      <c r="G9" s="41"/>
      <c r="H9" s="41"/>
      <c r="I9" s="114" t="s">
        <v>22</v>
      </c>
      <c r="J9" s="34" t="s">
        <v>21</v>
      </c>
      <c r="K9" s="44"/>
      <c r="AZ9" s="110" t="s">
        <v>109</v>
      </c>
      <c r="BA9" s="110" t="s">
        <v>110</v>
      </c>
      <c r="BB9" s="110" t="s">
        <v>90</v>
      </c>
      <c r="BC9" s="110" t="s">
        <v>111</v>
      </c>
      <c r="BD9" s="110" t="s">
        <v>92</v>
      </c>
    </row>
    <row r="10" spans="1:70" s="1" customFormat="1" ht="14.45" customHeight="1">
      <c r="B10" s="40"/>
      <c r="C10" s="41"/>
      <c r="D10" s="36" t="s">
        <v>23</v>
      </c>
      <c r="E10" s="41"/>
      <c r="F10" s="34" t="s">
        <v>24</v>
      </c>
      <c r="G10" s="41"/>
      <c r="H10" s="41"/>
      <c r="I10" s="114" t="s">
        <v>25</v>
      </c>
      <c r="J10" s="115" t="str">
        <f>'Rekapitulace stavby'!AN8</f>
        <v>20.4.2017</v>
      </c>
      <c r="K10" s="44"/>
      <c r="AZ10" s="110" t="s">
        <v>112</v>
      </c>
      <c r="BA10" s="110" t="s">
        <v>113</v>
      </c>
      <c r="BB10" s="110" t="s">
        <v>114</v>
      </c>
      <c r="BC10" s="110" t="s">
        <v>115</v>
      </c>
      <c r="BD10" s="110" t="s">
        <v>92</v>
      </c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13"/>
      <c r="J11" s="41"/>
      <c r="K11" s="44"/>
    </row>
    <row r="12" spans="1:70" s="1" customFormat="1" ht="14.45" customHeight="1">
      <c r="B12" s="40"/>
      <c r="C12" s="41"/>
      <c r="D12" s="36" t="s">
        <v>27</v>
      </c>
      <c r="E12" s="41"/>
      <c r="F12" s="41"/>
      <c r="G12" s="41"/>
      <c r="H12" s="41"/>
      <c r="I12" s="114" t="s">
        <v>28</v>
      </c>
      <c r="J12" s="34" t="s">
        <v>21</v>
      </c>
      <c r="K12" s="44"/>
    </row>
    <row r="13" spans="1:70" s="1" customFormat="1" ht="18" customHeight="1">
      <c r="B13" s="40"/>
      <c r="C13" s="41"/>
      <c r="D13" s="41"/>
      <c r="E13" s="34" t="s">
        <v>29</v>
      </c>
      <c r="F13" s="41"/>
      <c r="G13" s="41"/>
      <c r="H13" s="41"/>
      <c r="I13" s="114" t="s">
        <v>30</v>
      </c>
      <c r="J13" s="34" t="s">
        <v>21</v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13"/>
      <c r="J14" s="41"/>
      <c r="K14" s="44"/>
    </row>
    <row r="15" spans="1:70" s="1" customFormat="1" ht="14.45" customHeight="1">
      <c r="B15" s="40"/>
      <c r="C15" s="41"/>
      <c r="D15" s="36" t="s">
        <v>31</v>
      </c>
      <c r="E15" s="41"/>
      <c r="F15" s="41"/>
      <c r="G15" s="41"/>
      <c r="H15" s="41"/>
      <c r="I15" s="114" t="s">
        <v>28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14" t="s">
        <v>30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13"/>
      <c r="J17" s="41"/>
      <c r="K17" s="44"/>
    </row>
    <row r="18" spans="2:11" s="1" customFormat="1" ht="14.45" customHeight="1">
      <c r="B18" s="40"/>
      <c r="C18" s="41"/>
      <c r="D18" s="36" t="s">
        <v>33</v>
      </c>
      <c r="E18" s="41"/>
      <c r="F18" s="41"/>
      <c r="G18" s="41"/>
      <c r="H18" s="41"/>
      <c r="I18" s="114" t="s">
        <v>28</v>
      </c>
      <c r="J18" s="34" t="s">
        <v>21</v>
      </c>
      <c r="K18" s="44"/>
    </row>
    <row r="19" spans="2:11" s="1" customFormat="1" ht="18" customHeight="1">
      <c r="B19" s="40"/>
      <c r="C19" s="41"/>
      <c r="D19" s="41"/>
      <c r="E19" s="34" t="s">
        <v>34</v>
      </c>
      <c r="F19" s="41"/>
      <c r="G19" s="41"/>
      <c r="H19" s="41"/>
      <c r="I19" s="114" t="s">
        <v>30</v>
      </c>
      <c r="J19" s="34" t="s">
        <v>21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13"/>
      <c r="J20" s="41"/>
      <c r="K20" s="44"/>
    </row>
    <row r="21" spans="2:11" s="1" customFormat="1" ht="14.45" customHeight="1">
      <c r="B21" s="40"/>
      <c r="C21" s="41"/>
      <c r="D21" s="36" t="s">
        <v>36</v>
      </c>
      <c r="E21" s="41"/>
      <c r="F21" s="41"/>
      <c r="G21" s="41"/>
      <c r="H21" s="41"/>
      <c r="I21" s="113"/>
      <c r="J21" s="41"/>
      <c r="K21" s="44"/>
    </row>
    <row r="22" spans="2:11" s="6" customFormat="1" ht="22.5" customHeight="1">
      <c r="B22" s="116"/>
      <c r="C22" s="117"/>
      <c r="D22" s="117"/>
      <c r="E22" s="341" t="s">
        <v>21</v>
      </c>
      <c r="F22" s="341"/>
      <c r="G22" s="341"/>
      <c r="H22" s="341"/>
      <c r="I22" s="118"/>
      <c r="J22" s="117"/>
      <c r="K22" s="119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13"/>
      <c r="J23" s="41"/>
      <c r="K23" s="44"/>
    </row>
    <row r="24" spans="2:11" s="1" customFormat="1" ht="6.95" customHeight="1">
      <c r="B24" s="40"/>
      <c r="C24" s="41"/>
      <c r="D24" s="84"/>
      <c r="E24" s="84"/>
      <c r="F24" s="84"/>
      <c r="G24" s="84"/>
      <c r="H24" s="84"/>
      <c r="I24" s="120"/>
      <c r="J24" s="84"/>
      <c r="K24" s="121"/>
    </row>
    <row r="25" spans="2:11" s="1" customFormat="1" ht="25.35" customHeight="1">
      <c r="B25" s="40"/>
      <c r="C25" s="41"/>
      <c r="D25" s="122" t="s">
        <v>37</v>
      </c>
      <c r="E25" s="41"/>
      <c r="F25" s="41"/>
      <c r="G25" s="41"/>
      <c r="H25" s="41"/>
      <c r="I25" s="113"/>
      <c r="J25" s="123">
        <f>ROUND(J85,2)</f>
        <v>0</v>
      </c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14.45" customHeight="1">
      <c r="B27" s="40"/>
      <c r="C27" s="41"/>
      <c r="D27" s="41"/>
      <c r="E27" s="41"/>
      <c r="F27" s="45" t="s">
        <v>39</v>
      </c>
      <c r="G27" s="41"/>
      <c r="H27" s="41"/>
      <c r="I27" s="124" t="s">
        <v>38</v>
      </c>
      <c r="J27" s="45" t="s">
        <v>40</v>
      </c>
      <c r="K27" s="44"/>
    </row>
    <row r="28" spans="2:11" s="1" customFormat="1" ht="14.45" customHeight="1">
      <c r="B28" s="40"/>
      <c r="C28" s="41"/>
      <c r="D28" s="48" t="s">
        <v>41</v>
      </c>
      <c r="E28" s="48" t="s">
        <v>42</v>
      </c>
      <c r="F28" s="125">
        <f>ROUND(SUM(BE85:BE358), 2)</f>
        <v>0</v>
      </c>
      <c r="G28" s="41"/>
      <c r="H28" s="41"/>
      <c r="I28" s="126">
        <v>0.21</v>
      </c>
      <c r="J28" s="125">
        <f>ROUND(ROUND((SUM(BE85:BE358)),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43</v>
      </c>
      <c r="F29" s="125">
        <f>ROUND(SUM(BF85:BF358), 2)</f>
        <v>0</v>
      </c>
      <c r="G29" s="41"/>
      <c r="H29" s="41"/>
      <c r="I29" s="126">
        <v>0.15</v>
      </c>
      <c r="J29" s="125">
        <f>ROUND(ROUND((SUM(BF85:BF358)),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44</v>
      </c>
      <c r="F30" s="125">
        <f>ROUND(SUM(BG85:BG358), 2)</f>
        <v>0</v>
      </c>
      <c r="G30" s="41"/>
      <c r="H30" s="41"/>
      <c r="I30" s="126">
        <v>0.21</v>
      </c>
      <c r="J30" s="125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45</v>
      </c>
      <c r="F31" s="125">
        <f>ROUND(SUM(BH85:BH358), 2)</f>
        <v>0</v>
      </c>
      <c r="G31" s="41"/>
      <c r="H31" s="41"/>
      <c r="I31" s="126">
        <v>0.15</v>
      </c>
      <c r="J31" s="125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25">
        <f>ROUND(SUM(BI85:BI358), 2)</f>
        <v>0</v>
      </c>
      <c r="G32" s="41"/>
      <c r="H32" s="41"/>
      <c r="I32" s="126">
        <v>0</v>
      </c>
      <c r="J32" s="125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13"/>
      <c r="J33" s="41"/>
      <c r="K33" s="44"/>
    </row>
    <row r="34" spans="2:11" s="1" customFormat="1" ht="25.35" customHeight="1">
      <c r="B34" s="40"/>
      <c r="C34" s="127"/>
      <c r="D34" s="128" t="s">
        <v>47</v>
      </c>
      <c r="E34" s="78"/>
      <c r="F34" s="78"/>
      <c r="G34" s="129" t="s">
        <v>48</v>
      </c>
      <c r="H34" s="130" t="s">
        <v>49</v>
      </c>
      <c r="I34" s="131"/>
      <c r="J34" s="132">
        <f>SUM(J25:J32)</f>
        <v>0</v>
      </c>
      <c r="K34" s="133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34"/>
      <c r="J35" s="56"/>
      <c r="K35" s="57"/>
    </row>
    <row r="39" spans="2:11" s="1" customFormat="1" ht="6.95" customHeight="1">
      <c r="B39" s="135"/>
      <c r="C39" s="136"/>
      <c r="D39" s="136"/>
      <c r="E39" s="136"/>
      <c r="F39" s="136"/>
      <c r="G39" s="136"/>
      <c r="H39" s="136"/>
      <c r="I39" s="137"/>
      <c r="J39" s="136"/>
      <c r="K39" s="138"/>
    </row>
    <row r="40" spans="2:11" s="1" customFormat="1" ht="36.950000000000003" customHeight="1">
      <c r="B40" s="40"/>
      <c r="C40" s="29" t="s">
        <v>116</v>
      </c>
      <c r="D40" s="41"/>
      <c r="E40" s="41"/>
      <c r="F40" s="41"/>
      <c r="G40" s="41"/>
      <c r="H40" s="41"/>
      <c r="I40" s="113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13"/>
      <c r="J41" s="41"/>
      <c r="K41" s="44"/>
    </row>
    <row r="42" spans="2:11" s="1" customFormat="1" ht="14.45" customHeight="1">
      <c r="B42" s="40"/>
      <c r="C42" s="36" t="s">
        <v>18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23.25" customHeight="1">
      <c r="B43" s="40"/>
      <c r="C43" s="41"/>
      <c r="D43" s="41"/>
      <c r="E43" s="372" t="str">
        <f>E7</f>
        <v>Realizace prvku ÚSES - LBK Puštor - Zlámaniny - následná péče</v>
      </c>
      <c r="F43" s="373"/>
      <c r="G43" s="373"/>
      <c r="H43" s="373"/>
      <c r="I43" s="113"/>
      <c r="J43" s="41"/>
      <c r="K43" s="44"/>
    </row>
    <row r="44" spans="2:11" s="1" customFormat="1" ht="6.95" customHeight="1">
      <c r="B44" s="40"/>
      <c r="C44" s="41"/>
      <c r="D44" s="41"/>
      <c r="E44" s="41"/>
      <c r="F44" s="41"/>
      <c r="G44" s="41"/>
      <c r="H44" s="41"/>
      <c r="I44" s="113"/>
      <c r="J44" s="41"/>
      <c r="K44" s="44"/>
    </row>
    <row r="45" spans="2:11" s="1" customFormat="1" ht="18" customHeight="1">
      <c r="B45" s="40"/>
      <c r="C45" s="36" t="s">
        <v>23</v>
      </c>
      <c r="D45" s="41"/>
      <c r="E45" s="41"/>
      <c r="F45" s="34" t="str">
        <f>F10</f>
        <v>k.ú. Šlapanice u Brna</v>
      </c>
      <c r="G45" s="41"/>
      <c r="H45" s="41"/>
      <c r="I45" s="114" t="s">
        <v>25</v>
      </c>
      <c r="J45" s="115" t="str">
        <f>IF(J10="","",J10)</f>
        <v>20.4.2017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13"/>
      <c r="J46" s="41"/>
      <c r="K46" s="44"/>
    </row>
    <row r="47" spans="2:11" s="1" customFormat="1">
      <c r="B47" s="40"/>
      <c r="C47" s="36" t="s">
        <v>27</v>
      </c>
      <c r="D47" s="41"/>
      <c r="E47" s="41"/>
      <c r="F47" s="34" t="str">
        <f>E13</f>
        <v>Obec Šlapanice, Masarykovo nám.100/7, 664 51</v>
      </c>
      <c r="G47" s="41"/>
      <c r="H47" s="41"/>
      <c r="I47" s="114" t="s">
        <v>33</v>
      </c>
      <c r="J47" s="34" t="str">
        <f>E19</f>
        <v>Atregia, s.r.o., Šebrov 215, 679 22</v>
      </c>
      <c r="K47" s="44"/>
    </row>
    <row r="48" spans="2:11" s="1" customFormat="1" ht="14.45" customHeight="1">
      <c r="B48" s="40"/>
      <c r="C48" s="36" t="s">
        <v>31</v>
      </c>
      <c r="D48" s="41"/>
      <c r="E48" s="41"/>
      <c r="F48" s="34" t="str">
        <f>IF(E16="","",E16)</f>
        <v/>
      </c>
      <c r="G48" s="41"/>
      <c r="H48" s="41"/>
      <c r="I48" s="113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13"/>
      <c r="J49" s="41"/>
      <c r="K49" s="44"/>
    </row>
    <row r="50" spans="2:47" s="1" customFormat="1" ht="29.25" customHeight="1">
      <c r="B50" s="40"/>
      <c r="C50" s="139" t="s">
        <v>117</v>
      </c>
      <c r="D50" s="127"/>
      <c r="E50" s="127"/>
      <c r="F50" s="127"/>
      <c r="G50" s="127"/>
      <c r="H50" s="127"/>
      <c r="I50" s="140"/>
      <c r="J50" s="141" t="s">
        <v>118</v>
      </c>
      <c r="K50" s="142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13"/>
      <c r="J51" s="41"/>
      <c r="K51" s="44"/>
    </row>
    <row r="52" spans="2:47" s="1" customFormat="1" ht="29.25" customHeight="1">
      <c r="B52" s="40"/>
      <c r="C52" s="143" t="s">
        <v>119</v>
      </c>
      <c r="D52" s="41"/>
      <c r="E52" s="41"/>
      <c r="F52" s="41"/>
      <c r="G52" s="41"/>
      <c r="H52" s="41"/>
      <c r="I52" s="113"/>
      <c r="J52" s="123">
        <f>J85</f>
        <v>0</v>
      </c>
      <c r="K52" s="44"/>
      <c r="AU52" s="23" t="s">
        <v>120</v>
      </c>
    </row>
    <row r="53" spans="2:47" s="7" customFormat="1" ht="24.95" customHeight="1">
      <c r="B53" s="144"/>
      <c r="C53" s="145"/>
      <c r="D53" s="146" t="s">
        <v>121</v>
      </c>
      <c r="E53" s="147"/>
      <c r="F53" s="147"/>
      <c r="G53" s="147"/>
      <c r="H53" s="147"/>
      <c r="I53" s="148"/>
      <c r="J53" s="149">
        <f>J86</f>
        <v>0</v>
      </c>
      <c r="K53" s="150"/>
    </row>
    <row r="54" spans="2:47" s="8" customFormat="1" ht="19.899999999999999" customHeight="1">
      <c r="B54" s="151"/>
      <c r="C54" s="152"/>
      <c r="D54" s="153" t="s">
        <v>122</v>
      </c>
      <c r="E54" s="154"/>
      <c r="F54" s="154"/>
      <c r="G54" s="154"/>
      <c r="H54" s="154"/>
      <c r="I54" s="155"/>
      <c r="J54" s="156">
        <f>J87</f>
        <v>0</v>
      </c>
      <c r="K54" s="157"/>
    </row>
    <row r="55" spans="2:47" s="8" customFormat="1" ht="14.85" customHeight="1">
      <c r="B55" s="151"/>
      <c r="C55" s="152"/>
      <c r="D55" s="153" t="s">
        <v>123</v>
      </c>
      <c r="E55" s="154"/>
      <c r="F55" s="154"/>
      <c r="G55" s="154"/>
      <c r="H55" s="154"/>
      <c r="I55" s="155"/>
      <c r="J55" s="156">
        <f>J88</f>
        <v>0</v>
      </c>
      <c r="K55" s="157"/>
    </row>
    <row r="56" spans="2:47" s="8" customFormat="1" ht="21.75" customHeight="1">
      <c r="B56" s="151"/>
      <c r="C56" s="152"/>
      <c r="D56" s="153" t="s">
        <v>124</v>
      </c>
      <c r="E56" s="154"/>
      <c r="F56" s="154"/>
      <c r="G56" s="154"/>
      <c r="H56" s="154"/>
      <c r="I56" s="155"/>
      <c r="J56" s="156">
        <f>J141</f>
        <v>0</v>
      </c>
      <c r="K56" s="157"/>
    </row>
    <row r="57" spans="2:47" s="8" customFormat="1" ht="14.85" customHeight="1">
      <c r="B57" s="151"/>
      <c r="C57" s="152"/>
      <c r="D57" s="153" t="s">
        <v>125</v>
      </c>
      <c r="E57" s="154"/>
      <c r="F57" s="154"/>
      <c r="G57" s="154"/>
      <c r="H57" s="154"/>
      <c r="I57" s="155"/>
      <c r="J57" s="156">
        <f>J156</f>
        <v>0</v>
      </c>
      <c r="K57" s="157"/>
    </row>
    <row r="58" spans="2:47" s="8" customFormat="1" ht="19.899999999999999" customHeight="1">
      <c r="B58" s="151"/>
      <c r="C58" s="152"/>
      <c r="D58" s="153" t="s">
        <v>126</v>
      </c>
      <c r="E58" s="154"/>
      <c r="F58" s="154"/>
      <c r="G58" s="154"/>
      <c r="H58" s="154"/>
      <c r="I58" s="155"/>
      <c r="J58" s="156">
        <f>J159</f>
        <v>0</v>
      </c>
      <c r="K58" s="157"/>
    </row>
    <row r="59" spans="2:47" s="8" customFormat="1" ht="14.85" customHeight="1">
      <c r="B59" s="151"/>
      <c r="C59" s="152"/>
      <c r="D59" s="153" t="s">
        <v>127</v>
      </c>
      <c r="E59" s="154"/>
      <c r="F59" s="154"/>
      <c r="G59" s="154"/>
      <c r="H59" s="154"/>
      <c r="I59" s="155"/>
      <c r="J59" s="156">
        <f>J160</f>
        <v>0</v>
      </c>
      <c r="K59" s="157"/>
    </row>
    <row r="60" spans="2:47" s="8" customFormat="1" ht="14.85" customHeight="1">
      <c r="B60" s="151"/>
      <c r="C60" s="152"/>
      <c r="D60" s="153" t="s">
        <v>128</v>
      </c>
      <c r="E60" s="154"/>
      <c r="F60" s="154"/>
      <c r="G60" s="154"/>
      <c r="H60" s="154"/>
      <c r="I60" s="155"/>
      <c r="J60" s="156">
        <f>J183</f>
        <v>0</v>
      </c>
      <c r="K60" s="157"/>
    </row>
    <row r="61" spans="2:47" s="8" customFormat="1" ht="14.85" customHeight="1">
      <c r="B61" s="151"/>
      <c r="C61" s="152"/>
      <c r="D61" s="153" t="s">
        <v>129</v>
      </c>
      <c r="E61" s="154"/>
      <c r="F61" s="154"/>
      <c r="G61" s="154"/>
      <c r="H61" s="154"/>
      <c r="I61" s="155"/>
      <c r="J61" s="156">
        <f>J204</f>
        <v>0</v>
      </c>
      <c r="K61" s="157"/>
    </row>
    <row r="62" spans="2:47" s="8" customFormat="1" ht="14.85" customHeight="1">
      <c r="B62" s="151"/>
      <c r="C62" s="152"/>
      <c r="D62" s="153" t="s">
        <v>130</v>
      </c>
      <c r="E62" s="154"/>
      <c r="F62" s="154"/>
      <c r="G62" s="154"/>
      <c r="H62" s="154"/>
      <c r="I62" s="155"/>
      <c r="J62" s="156">
        <f>J225</f>
        <v>0</v>
      </c>
      <c r="K62" s="157"/>
    </row>
    <row r="63" spans="2:47" s="8" customFormat="1" ht="14.85" customHeight="1">
      <c r="B63" s="151"/>
      <c r="C63" s="152"/>
      <c r="D63" s="153" t="s">
        <v>131</v>
      </c>
      <c r="E63" s="154"/>
      <c r="F63" s="154"/>
      <c r="G63" s="154"/>
      <c r="H63" s="154"/>
      <c r="I63" s="155"/>
      <c r="J63" s="156">
        <f>J248</f>
        <v>0</v>
      </c>
      <c r="K63" s="157"/>
    </row>
    <row r="64" spans="2:47" s="8" customFormat="1" ht="14.85" customHeight="1">
      <c r="B64" s="151"/>
      <c r="C64" s="152"/>
      <c r="D64" s="153" t="s">
        <v>132</v>
      </c>
      <c r="E64" s="154"/>
      <c r="F64" s="154"/>
      <c r="G64" s="154"/>
      <c r="H64" s="154"/>
      <c r="I64" s="155"/>
      <c r="J64" s="156">
        <f>J271</f>
        <v>0</v>
      </c>
      <c r="K64" s="157"/>
    </row>
    <row r="65" spans="2:12" s="8" customFormat="1" ht="14.85" customHeight="1">
      <c r="B65" s="151"/>
      <c r="C65" s="152"/>
      <c r="D65" s="153" t="s">
        <v>133</v>
      </c>
      <c r="E65" s="154"/>
      <c r="F65" s="154"/>
      <c r="G65" s="154"/>
      <c r="H65" s="154"/>
      <c r="I65" s="155"/>
      <c r="J65" s="156">
        <f>J292</f>
        <v>0</v>
      </c>
      <c r="K65" s="157"/>
    </row>
    <row r="66" spans="2:12" s="8" customFormat="1" ht="14.85" customHeight="1">
      <c r="B66" s="151"/>
      <c r="C66" s="152"/>
      <c r="D66" s="153" t="s">
        <v>134</v>
      </c>
      <c r="E66" s="154"/>
      <c r="F66" s="154"/>
      <c r="G66" s="154"/>
      <c r="H66" s="154"/>
      <c r="I66" s="155"/>
      <c r="J66" s="156">
        <f>J313</f>
        <v>0</v>
      </c>
      <c r="K66" s="157"/>
    </row>
    <row r="67" spans="2:12" s="8" customFormat="1" ht="14.85" customHeight="1">
      <c r="B67" s="151"/>
      <c r="C67" s="152"/>
      <c r="D67" s="153" t="s">
        <v>135</v>
      </c>
      <c r="E67" s="154"/>
      <c r="F67" s="154"/>
      <c r="G67" s="154"/>
      <c r="H67" s="154"/>
      <c r="I67" s="155"/>
      <c r="J67" s="156">
        <f>J334</f>
        <v>0</v>
      </c>
      <c r="K67" s="157"/>
    </row>
    <row r="68" spans="2:12" s="1" customFormat="1" ht="21.75" customHeight="1">
      <c r="B68" s="40"/>
      <c r="C68" s="41"/>
      <c r="D68" s="41"/>
      <c r="E68" s="41"/>
      <c r="F68" s="41"/>
      <c r="G68" s="41"/>
      <c r="H68" s="41"/>
      <c r="I68" s="113"/>
      <c r="J68" s="41"/>
      <c r="K68" s="4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34"/>
      <c r="J69" s="56"/>
      <c r="K69" s="5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37"/>
      <c r="J73" s="59"/>
      <c r="K73" s="59"/>
      <c r="L73" s="60"/>
    </row>
    <row r="74" spans="2:12" s="1" customFormat="1" ht="36.950000000000003" customHeight="1">
      <c r="B74" s="40"/>
      <c r="C74" s="61" t="s">
        <v>136</v>
      </c>
      <c r="D74" s="62"/>
      <c r="E74" s="62"/>
      <c r="F74" s="62"/>
      <c r="G74" s="62"/>
      <c r="H74" s="62"/>
      <c r="I74" s="158"/>
      <c r="J74" s="62"/>
      <c r="K74" s="62"/>
      <c r="L74" s="60"/>
    </row>
    <row r="75" spans="2:12" s="1" customFormat="1" ht="6.95" customHeight="1">
      <c r="B75" s="40"/>
      <c r="C75" s="62"/>
      <c r="D75" s="62"/>
      <c r="E75" s="62"/>
      <c r="F75" s="62"/>
      <c r="G75" s="62"/>
      <c r="H75" s="62"/>
      <c r="I75" s="158"/>
      <c r="J75" s="62"/>
      <c r="K75" s="62"/>
      <c r="L75" s="60"/>
    </row>
    <row r="76" spans="2:12" s="1" customFormat="1" ht="14.45" customHeight="1">
      <c r="B76" s="40"/>
      <c r="C76" s="64" t="s">
        <v>18</v>
      </c>
      <c r="D76" s="62"/>
      <c r="E76" s="62"/>
      <c r="F76" s="62"/>
      <c r="G76" s="62"/>
      <c r="H76" s="62"/>
      <c r="I76" s="158"/>
      <c r="J76" s="62"/>
      <c r="K76" s="62"/>
      <c r="L76" s="60"/>
    </row>
    <row r="77" spans="2:12" s="1" customFormat="1" ht="23.25" customHeight="1">
      <c r="B77" s="40"/>
      <c r="C77" s="62"/>
      <c r="D77" s="62"/>
      <c r="E77" s="352" t="str">
        <f>E7</f>
        <v>Realizace prvku ÚSES - LBK Puštor - Zlámaniny - následná péče</v>
      </c>
      <c r="F77" s="374"/>
      <c r="G77" s="374"/>
      <c r="H77" s="374"/>
      <c r="I77" s="158"/>
      <c r="J77" s="62"/>
      <c r="K77" s="62"/>
      <c r="L77" s="60"/>
    </row>
    <row r="78" spans="2:12" s="1" customFormat="1" ht="6.95" customHeight="1">
      <c r="B78" s="40"/>
      <c r="C78" s="62"/>
      <c r="D78" s="62"/>
      <c r="E78" s="62"/>
      <c r="F78" s="62"/>
      <c r="G78" s="62"/>
      <c r="H78" s="62"/>
      <c r="I78" s="158"/>
      <c r="J78" s="62"/>
      <c r="K78" s="62"/>
      <c r="L78" s="60"/>
    </row>
    <row r="79" spans="2:12" s="1" customFormat="1" ht="18" customHeight="1">
      <c r="B79" s="40"/>
      <c r="C79" s="64" t="s">
        <v>23</v>
      </c>
      <c r="D79" s="62"/>
      <c r="E79" s="62"/>
      <c r="F79" s="159" t="str">
        <f>F10</f>
        <v>k.ú. Šlapanice u Brna</v>
      </c>
      <c r="G79" s="62"/>
      <c r="H79" s="62"/>
      <c r="I79" s="160" t="s">
        <v>25</v>
      </c>
      <c r="J79" s="72" t="str">
        <f>IF(J10="","",J10)</f>
        <v>20.4.2017</v>
      </c>
      <c r="K79" s="62"/>
      <c r="L79" s="60"/>
    </row>
    <row r="80" spans="2:12" s="1" customFormat="1" ht="6.95" customHeight="1">
      <c r="B80" s="40"/>
      <c r="C80" s="62"/>
      <c r="D80" s="62"/>
      <c r="E80" s="62"/>
      <c r="F80" s="62"/>
      <c r="G80" s="62"/>
      <c r="H80" s="62"/>
      <c r="I80" s="158"/>
      <c r="J80" s="62"/>
      <c r="K80" s="62"/>
      <c r="L80" s="60"/>
    </row>
    <row r="81" spans="2:65" s="1" customFormat="1">
      <c r="B81" s="40"/>
      <c r="C81" s="64" t="s">
        <v>27</v>
      </c>
      <c r="D81" s="62"/>
      <c r="E81" s="62"/>
      <c r="F81" s="159" t="str">
        <f>E13</f>
        <v>Obec Šlapanice, Masarykovo nám.100/7, 664 51</v>
      </c>
      <c r="G81" s="62"/>
      <c r="H81" s="62"/>
      <c r="I81" s="160" t="s">
        <v>33</v>
      </c>
      <c r="J81" s="159" t="str">
        <f>E19</f>
        <v>Atregia, s.r.o., Šebrov 215, 679 22</v>
      </c>
      <c r="K81" s="62"/>
      <c r="L81" s="60"/>
    </row>
    <row r="82" spans="2:65" s="1" customFormat="1" ht="14.45" customHeight="1">
      <c r="B82" s="40"/>
      <c r="C82" s="64" t="s">
        <v>31</v>
      </c>
      <c r="D82" s="62"/>
      <c r="E82" s="62"/>
      <c r="F82" s="159" t="str">
        <f>IF(E16="","",E16)</f>
        <v/>
      </c>
      <c r="G82" s="62"/>
      <c r="H82" s="62"/>
      <c r="I82" s="158"/>
      <c r="J82" s="62"/>
      <c r="K82" s="62"/>
      <c r="L82" s="60"/>
    </row>
    <row r="83" spans="2:65" s="1" customFormat="1" ht="10.35" customHeight="1">
      <c r="B83" s="40"/>
      <c r="C83" s="62"/>
      <c r="D83" s="62"/>
      <c r="E83" s="62"/>
      <c r="F83" s="62"/>
      <c r="G83" s="62"/>
      <c r="H83" s="62"/>
      <c r="I83" s="158"/>
      <c r="J83" s="62"/>
      <c r="K83" s="62"/>
      <c r="L83" s="60"/>
    </row>
    <row r="84" spans="2:65" s="9" customFormat="1" ht="29.25" customHeight="1">
      <c r="B84" s="161"/>
      <c r="C84" s="162" t="s">
        <v>137</v>
      </c>
      <c r="D84" s="163" t="s">
        <v>56</v>
      </c>
      <c r="E84" s="163" t="s">
        <v>52</v>
      </c>
      <c r="F84" s="163" t="s">
        <v>138</v>
      </c>
      <c r="G84" s="163" t="s">
        <v>139</v>
      </c>
      <c r="H84" s="163" t="s">
        <v>140</v>
      </c>
      <c r="I84" s="164" t="s">
        <v>141</v>
      </c>
      <c r="J84" s="163" t="s">
        <v>118</v>
      </c>
      <c r="K84" s="165" t="s">
        <v>142</v>
      </c>
      <c r="L84" s="166"/>
      <c r="M84" s="80" t="s">
        <v>143</v>
      </c>
      <c r="N84" s="81" t="s">
        <v>41</v>
      </c>
      <c r="O84" s="81" t="s">
        <v>144</v>
      </c>
      <c r="P84" s="81" t="s">
        <v>145</v>
      </c>
      <c r="Q84" s="81" t="s">
        <v>146</v>
      </c>
      <c r="R84" s="81" t="s">
        <v>147</v>
      </c>
      <c r="S84" s="81" t="s">
        <v>148</v>
      </c>
      <c r="T84" s="82" t="s">
        <v>149</v>
      </c>
    </row>
    <row r="85" spans="2:65" s="1" customFormat="1" ht="29.25" customHeight="1">
      <c r="B85" s="40"/>
      <c r="C85" s="86" t="s">
        <v>119</v>
      </c>
      <c r="D85" s="62"/>
      <c r="E85" s="62"/>
      <c r="F85" s="62"/>
      <c r="G85" s="62"/>
      <c r="H85" s="62"/>
      <c r="I85" s="158"/>
      <c r="J85" s="167">
        <f>BK85</f>
        <v>0</v>
      </c>
      <c r="K85" s="62"/>
      <c r="L85" s="60"/>
      <c r="M85" s="83"/>
      <c r="N85" s="84"/>
      <c r="O85" s="84"/>
      <c r="P85" s="168">
        <f>P86</f>
        <v>0</v>
      </c>
      <c r="Q85" s="84"/>
      <c r="R85" s="168">
        <f>R86</f>
        <v>2.0504500000000001</v>
      </c>
      <c r="S85" s="84"/>
      <c r="T85" s="169">
        <f>T86</f>
        <v>0</v>
      </c>
      <c r="AT85" s="23" t="s">
        <v>70</v>
      </c>
      <c r="AU85" s="23" t="s">
        <v>120</v>
      </c>
      <c r="BK85" s="170">
        <f>BK86</f>
        <v>0</v>
      </c>
    </row>
    <row r="86" spans="2:65" s="10" customFormat="1" ht="37.35" customHeight="1">
      <c r="B86" s="171"/>
      <c r="C86" s="172"/>
      <c r="D86" s="173" t="s">
        <v>70</v>
      </c>
      <c r="E86" s="174" t="s">
        <v>150</v>
      </c>
      <c r="F86" s="174" t="s">
        <v>151</v>
      </c>
      <c r="G86" s="172"/>
      <c r="H86" s="172"/>
      <c r="I86" s="175"/>
      <c r="J86" s="176">
        <f>BK86</f>
        <v>0</v>
      </c>
      <c r="K86" s="172"/>
      <c r="L86" s="177"/>
      <c r="M86" s="178"/>
      <c r="N86" s="179"/>
      <c r="O86" s="179"/>
      <c r="P86" s="180">
        <f>P87+P159</f>
        <v>0</v>
      </c>
      <c r="Q86" s="179"/>
      <c r="R86" s="180">
        <f>R87+R159</f>
        <v>2.0504500000000001</v>
      </c>
      <c r="S86" s="179"/>
      <c r="T86" s="181">
        <f>T87+T159</f>
        <v>0</v>
      </c>
      <c r="AR86" s="182" t="s">
        <v>152</v>
      </c>
      <c r="AT86" s="183" t="s">
        <v>70</v>
      </c>
      <c r="AU86" s="183" t="s">
        <v>71</v>
      </c>
      <c r="AY86" s="182" t="s">
        <v>153</v>
      </c>
      <c r="BK86" s="184">
        <f>BK87+BK159</f>
        <v>0</v>
      </c>
    </row>
    <row r="87" spans="2:65" s="10" customFormat="1" ht="19.899999999999999" customHeight="1">
      <c r="B87" s="171"/>
      <c r="C87" s="172"/>
      <c r="D87" s="173" t="s">
        <v>70</v>
      </c>
      <c r="E87" s="185" t="s">
        <v>154</v>
      </c>
      <c r="F87" s="185" t="s">
        <v>155</v>
      </c>
      <c r="G87" s="172"/>
      <c r="H87" s="172"/>
      <c r="I87" s="175"/>
      <c r="J87" s="186">
        <f>BK87</f>
        <v>0</v>
      </c>
      <c r="K87" s="172"/>
      <c r="L87" s="177"/>
      <c r="M87" s="178"/>
      <c r="N87" s="179"/>
      <c r="O87" s="179"/>
      <c r="P87" s="180">
        <f>P88+P156</f>
        <v>0</v>
      </c>
      <c r="Q87" s="179"/>
      <c r="R87" s="180">
        <f>R88+R156</f>
        <v>2.0504500000000001</v>
      </c>
      <c r="S87" s="179"/>
      <c r="T87" s="181">
        <f>T88+T156</f>
        <v>0</v>
      </c>
      <c r="AR87" s="182" t="s">
        <v>152</v>
      </c>
      <c r="AT87" s="183" t="s">
        <v>70</v>
      </c>
      <c r="AU87" s="183" t="s">
        <v>76</v>
      </c>
      <c r="AY87" s="182" t="s">
        <v>153</v>
      </c>
      <c r="BK87" s="184">
        <f>BK88+BK156</f>
        <v>0</v>
      </c>
    </row>
    <row r="88" spans="2:65" s="10" customFormat="1" ht="14.85" customHeight="1">
      <c r="B88" s="171"/>
      <c r="C88" s="172"/>
      <c r="D88" s="187" t="s">
        <v>70</v>
      </c>
      <c r="E88" s="188" t="s">
        <v>156</v>
      </c>
      <c r="F88" s="188" t="s">
        <v>157</v>
      </c>
      <c r="G88" s="172"/>
      <c r="H88" s="172"/>
      <c r="I88" s="175"/>
      <c r="J88" s="189">
        <f>BK88</f>
        <v>0</v>
      </c>
      <c r="K88" s="172"/>
      <c r="L88" s="177"/>
      <c r="M88" s="178"/>
      <c r="N88" s="179"/>
      <c r="O88" s="179"/>
      <c r="P88" s="180">
        <f>P89+SUM(P90:P141)</f>
        <v>0</v>
      </c>
      <c r="Q88" s="179"/>
      <c r="R88" s="180">
        <f>R89+SUM(R90:R141)</f>
        <v>2.0504500000000001</v>
      </c>
      <c r="S88" s="179"/>
      <c r="T88" s="181">
        <f>T89+SUM(T90:T141)</f>
        <v>0</v>
      </c>
      <c r="AR88" s="182" t="s">
        <v>152</v>
      </c>
      <c r="AT88" s="183" t="s">
        <v>70</v>
      </c>
      <c r="AU88" s="183" t="s">
        <v>87</v>
      </c>
      <c r="AY88" s="182" t="s">
        <v>153</v>
      </c>
      <c r="BK88" s="184">
        <f>BK89+SUM(BK90:BK141)</f>
        <v>0</v>
      </c>
    </row>
    <row r="89" spans="2:65" s="1" customFormat="1" ht="31.5" customHeight="1">
      <c r="B89" s="40"/>
      <c r="C89" s="190" t="s">
        <v>76</v>
      </c>
      <c r="D89" s="190" t="s">
        <v>158</v>
      </c>
      <c r="E89" s="191" t="s">
        <v>159</v>
      </c>
      <c r="F89" s="192" t="s">
        <v>160</v>
      </c>
      <c r="G89" s="193" t="s">
        <v>161</v>
      </c>
      <c r="H89" s="194">
        <v>16</v>
      </c>
      <c r="I89" s="195"/>
      <c r="J89" s="196">
        <f>ROUND(I89*H89,2)</f>
        <v>0</v>
      </c>
      <c r="K89" s="192" t="s">
        <v>162</v>
      </c>
      <c r="L89" s="60"/>
      <c r="M89" s="197" t="s">
        <v>21</v>
      </c>
      <c r="N89" s="198" t="s">
        <v>42</v>
      </c>
      <c r="O89" s="41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3" t="s">
        <v>152</v>
      </c>
      <c r="AT89" s="23" t="s">
        <v>158</v>
      </c>
      <c r="AU89" s="23" t="s">
        <v>92</v>
      </c>
      <c r="AY89" s="23" t="s">
        <v>153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3" t="s">
        <v>76</v>
      </c>
      <c r="BK89" s="201">
        <f>ROUND(I89*H89,2)</f>
        <v>0</v>
      </c>
      <c r="BL89" s="23" t="s">
        <v>152</v>
      </c>
      <c r="BM89" s="23" t="s">
        <v>163</v>
      </c>
    </row>
    <row r="90" spans="2:65" s="11" customFormat="1" ht="13.5">
      <c r="B90" s="202"/>
      <c r="C90" s="203"/>
      <c r="D90" s="204" t="s">
        <v>164</v>
      </c>
      <c r="E90" s="205" t="s">
        <v>21</v>
      </c>
      <c r="F90" s="206" t="s">
        <v>106</v>
      </c>
      <c r="G90" s="203"/>
      <c r="H90" s="207">
        <v>16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164</v>
      </c>
      <c r="AU90" s="213" t="s">
        <v>92</v>
      </c>
      <c r="AV90" s="11" t="s">
        <v>87</v>
      </c>
      <c r="AW90" s="11" t="s">
        <v>35</v>
      </c>
      <c r="AX90" s="11" t="s">
        <v>76</v>
      </c>
      <c r="AY90" s="213" t="s">
        <v>153</v>
      </c>
    </row>
    <row r="91" spans="2:65" s="1" customFormat="1" ht="31.5" customHeight="1">
      <c r="B91" s="40"/>
      <c r="C91" s="190" t="s">
        <v>87</v>
      </c>
      <c r="D91" s="190" t="s">
        <v>158</v>
      </c>
      <c r="E91" s="191" t="s">
        <v>165</v>
      </c>
      <c r="F91" s="192" t="s">
        <v>166</v>
      </c>
      <c r="G91" s="193" t="s">
        <v>161</v>
      </c>
      <c r="H91" s="194">
        <v>10</v>
      </c>
      <c r="I91" s="195"/>
      <c r="J91" s="196">
        <f>ROUND(I91*H91,2)</f>
        <v>0</v>
      </c>
      <c r="K91" s="192" t="s">
        <v>162</v>
      </c>
      <c r="L91" s="60"/>
      <c r="M91" s="197" t="s">
        <v>21</v>
      </c>
      <c r="N91" s="198" t="s">
        <v>42</v>
      </c>
      <c r="O91" s="41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3" t="s">
        <v>152</v>
      </c>
      <c r="AT91" s="23" t="s">
        <v>158</v>
      </c>
      <c r="AU91" s="23" t="s">
        <v>92</v>
      </c>
      <c r="AY91" s="23" t="s">
        <v>153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3" t="s">
        <v>76</v>
      </c>
      <c r="BK91" s="201">
        <f>ROUND(I91*H91,2)</f>
        <v>0</v>
      </c>
      <c r="BL91" s="23" t="s">
        <v>152</v>
      </c>
      <c r="BM91" s="23" t="s">
        <v>167</v>
      </c>
    </row>
    <row r="92" spans="2:65" s="11" customFormat="1" ht="13.5">
      <c r="B92" s="202"/>
      <c r="C92" s="203"/>
      <c r="D92" s="204" t="s">
        <v>164</v>
      </c>
      <c r="E92" s="205" t="s">
        <v>21</v>
      </c>
      <c r="F92" s="206" t="s">
        <v>88</v>
      </c>
      <c r="G92" s="203"/>
      <c r="H92" s="207">
        <v>10</v>
      </c>
      <c r="I92" s="208"/>
      <c r="J92" s="203"/>
      <c r="K92" s="203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164</v>
      </c>
      <c r="AU92" s="213" t="s">
        <v>92</v>
      </c>
      <c r="AV92" s="11" t="s">
        <v>87</v>
      </c>
      <c r="AW92" s="11" t="s">
        <v>35</v>
      </c>
      <c r="AX92" s="11" t="s">
        <v>76</v>
      </c>
      <c r="AY92" s="213" t="s">
        <v>153</v>
      </c>
    </row>
    <row r="93" spans="2:65" s="1" customFormat="1" ht="31.5" customHeight="1">
      <c r="B93" s="40"/>
      <c r="C93" s="190" t="s">
        <v>92</v>
      </c>
      <c r="D93" s="190" t="s">
        <v>158</v>
      </c>
      <c r="E93" s="191" t="s">
        <v>168</v>
      </c>
      <c r="F93" s="192" t="s">
        <v>169</v>
      </c>
      <c r="G93" s="193" t="s">
        <v>161</v>
      </c>
      <c r="H93" s="194">
        <v>75</v>
      </c>
      <c r="I93" s="195"/>
      <c r="J93" s="196">
        <f>ROUND(I93*H93,2)</f>
        <v>0</v>
      </c>
      <c r="K93" s="192" t="s">
        <v>162</v>
      </c>
      <c r="L93" s="60"/>
      <c r="M93" s="197" t="s">
        <v>21</v>
      </c>
      <c r="N93" s="198" t="s">
        <v>42</v>
      </c>
      <c r="O93" s="41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AR93" s="23" t="s">
        <v>152</v>
      </c>
      <c r="AT93" s="23" t="s">
        <v>158</v>
      </c>
      <c r="AU93" s="23" t="s">
        <v>92</v>
      </c>
      <c r="AY93" s="23" t="s">
        <v>153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3" t="s">
        <v>76</v>
      </c>
      <c r="BK93" s="201">
        <f>ROUND(I93*H93,2)</f>
        <v>0</v>
      </c>
      <c r="BL93" s="23" t="s">
        <v>152</v>
      </c>
      <c r="BM93" s="23" t="s">
        <v>170</v>
      </c>
    </row>
    <row r="94" spans="2:65" s="11" customFormat="1" ht="13.5">
      <c r="B94" s="202"/>
      <c r="C94" s="203"/>
      <c r="D94" s="204" t="s">
        <v>164</v>
      </c>
      <c r="E94" s="205" t="s">
        <v>21</v>
      </c>
      <c r="F94" s="206" t="s">
        <v>94</v>
      </c>
      <c r="G94" s="203"/>
      <c r="H94" s="207">
        <v>75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164</v>
      </c>
      <c r="AU94" s="213" t="s">
        <v>92</v>
      </c>
      <c r="AV94" s="11" t="s">
        <v>87</v>
      </c>
      <c r="AW94" s="11" t="s">
        <v>35</v>
      </c>
      <c r="AX94" s="11" t="s">
        <v>76</v>
      </c>
      <c r="AY94" s="213" t="s">
        <v>153</v>
      </c>
    </row>
    <row r="95" spans="2:65" s="1" customFormat="1" ht="31.5" customHeight="1">
      <c r="B95" s="40"/>
      <c r="C95" s="190" t="s">
        <v>152</v>
      </c>
      <c r="D95" s="190" t="s">
        <v>158</v>
      </c>
      <c r="E95" s="191" t="s">
        <v>171</v>
      </c>
      <c r="F95" s="192" t="s">
        <v>172</v>
      </c>
      <c r="G95" s="193" t="s">
        <v>161</v>
      </c>
      <c r="H95" s="194">
        <v>26</v>
      </c>
      <c r="I95" s="195"/>
      <c r="J95" s="196">
        <f>ROUND(I95*H95,2)</f>
        <v>0</v>
      </c>
      <c r="K95" s="192" t="s">
        <v>162</v>
      </c>
      <c r="L95" s="60"/>
      <c r="M95" s="197" t="s">
        <v>21</v>
      </c>
      <c r="N95" s="198" t="s">
        <v>42</v>
      </c>
      <c r="O95" s="41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AR95" s="23" t="s">
        <v>152</v>
      </c>
      <c r="AT95" s="23" t="s">
        <v>158</v>
      </c>
      <c r="AU95" s="23" t="s">
        <v>92</v>
      </c>
      <c r="AY95" s="23" t="s">
        <v>153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23" t="s">
        <v>76</v>
      </c>
      <c r="BK95" s="201">
        <f>ROUND(I95*H95,2)</f>
        <v>0</v>
      </c>
      <c r="BL95" s="23" t="s">
        <v>152</v>
      </c>
      <c r="BM95" s="23" t="s">
        <v>173</v>
      </c>
    </row>
    <row r="96" spans="2:65" s="11" customFormat="1" ht="13.5">
      <c r="B96" s="202"/>
      <c r="C96" s="203"/>
      <c r="D96" s="204" t="s">
        <v>164</v>
      </c>
      <c r="E96" s="205" t="s">
        <v>21</v>
      </c>
      <c r="F96" s="206" t="s">
        <v>174</v>
      </c>
      <c r="G96" s="203"/>
      <c r="H96" s="207">
        <v>26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164</v>
      </c>
      <c r="AU96" s="213" t="s">
        <v>92</v>
      </c>
      <c r="AV96" s="11" t="s">
        <v>87</v>
      </c>
      <c r="AW96" s="11" t="s">
        <v>35</v>
      </c>
      <c r="AX96" s="11" t="s">
        <v>76</v>
      </c>
      <c r="AY96" s="213" t="s">
        <v>153</v>
      </c>
    </row>
    <row r="97" spans="2:65" s="1" customFormat="1" ht="31.5" customHeight="1">
      <c r="B97" s="40"/>
      <c r="C97" s="190" t="s">
        <v>175</v>
      </c>
      <c r="D97" s="190" t="s">
        <v>158</v>
      </c>
      <c r="E97" s="191" t="s">
        <v>176</v>
      </c>
      <c r="F97" s="192" t="s">
        <v>177</v>
      </c>
      <c r="G97" s="193" t="s">
        <v>161</v>
      </c>
      <c r="H97" s="194">
        <v>75</v>
      </c>
      <c r="I97" s="195"/>
      <c r="J97" s="196">
        <f>ROUND(I97*H97,2)</f>
        <v>0</v>
      </c>
      <c r="K97" s="192" t="s">
        <v>162</v>
      </c>
      <c r="L97" s="60"/>
      <c r="M97" s="197" t="s">
        <v>21</v>
      </c>
      <c r="N97" s="198" t="s">
        <v>42</v>
      </c>
      <c r="O97" s="41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23" t="s">
        <v>152</v>
      </c>
      <c r="AT97" s="23" t="s">
        <v>158</v>
      </c>
      <c r="AU97" s="23" t="s">
        <v>92</v>
      </c>
      <c r="AY97" s="23" t="s">
        <v>153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23" t="s">
        <v>76</v>
      </c>
      <c r="BK97" s="201">
        <f>ROUND(I97*H97,2)</f>
        <v>0</v>
      </c>
      <c r="BL97" s="23" t="s">
        <v>152</v>
      </c>
      <c r="BM97" s="23" t="s">
        <v>178</v>
      </c>
    </row>
    <row r="98" spans="2:65" s="11" customFormat="1" ht="13.5">
      <c r="B98" s="202"/>
      <c r="C98" s="203"/>
      <c r="D98" s="204" t="s">
        <v>164</v>
      </c>
      <c r="E98" s="205" t="s">
        <v>21</v>
      </c>
      <c r="F98" s="206" t="s">
        <v>94</v>
      </c>
      <c r="G98" s="203"/>
      <c r="H98" s="207">
        <v>75</v>
      </c>
      <c r="I98" s="208"/>
      <c r="J98" s="203"/>
      <c r="K98" s="203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164</v>
      </c>
      <c r="AU98" s="213" t="s">
        <v>92</v>
      </c>
      <c r="AV98" s="11" t="s">
        <v>87</v>
      </c>
      <c r="AW98" s="11" t="s">
        <v>35</v>
      </c>
      <c r="AX98" s="11" t="s">
        <v>76</v>
      </c>
      <c r="AY98" s="213" t="s">
        <v>153</v>
      </c>
    </row>
    <row r="99" spans="2:65" s="1" customFormat="1" ht="31.5" customHeight="1">
      <c r="B99" s="40"/>
      <c r="C99" s="190" t="s">
        <v>179</v>
      </c>
      <c r="D99" s="190" t="s">
        <v>158</v>
      </c>
      <c r="E99" s="191" t="s">
        <v>180</v>
      </c>
      <c r="F99" s="192" t="s">
        <v>181</v>
      </c>
      <c r="G99" s="193" t="s">
        <v>182</v>
      </c>
      <c r="H99" s="194">
        <v>3.5999999999999997E-2</v>
      </c>
      <c r="I99" s="195"/>
      <c r="J99" s="196">
        <f>ROUND(I99*H99,2)</f>
        <v>0</v>
      </c>
      <c r="K99" s="192" t="s">
        <v>183</v>
      </c>
      <c r="L99" s="60"/>
      <c r="M99" s="197" t="s">
        <v>21</v>
      </c>
      <c r="N99" s="198" t="s">
        <v>42</v>
      </c>
      <c r="O99" s="41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AR99" s="23" t="s">
        <v>152</v>
      </c>
      <c r="AT99" s="23" t="s">
        <v>158</v>
      </c>
      <c r="AU99" s="23" t="s">
        <v>92</v>
      </c>
      <c r="AY99" s="23" t="s">
        <v>153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23" t="s">
        <v>76</v>
      </c>
      <c r="BK99" s="201">
        <f>ROUND(I99*H99,2)</f>
        <v>0</v>
      </c>
      <c r="BL99" s="23" t="s">
        <v>152</v>
      </c>
      <c r="BM99" s="23" t="s">
        <v>184</v>
      </c>
    </row>
    <row r="100" spans="2:65" s="11" customFormat="1" ht="13.5">
      <c r="B100" s="202"/>
      <c r="C100" s="203"/>
      <c r="D100" s="204" t="s">
        <v>164</v>
      </c>
      <c r="E100" s="203"/>
      <c r="F100" s="206" t="s">
        <v>185</v>
      </c>
      <c r="G100" s="203"/>
      <c r="H100" s="207">
        <v>3.5999999999999997E-2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164</v>
      </c>
      <c r="AU100" s="213" t="s">
        <v>92</v>
      </c>
      <c r="AV100" s="11" t="s">
        <v>87</v>
      </c>
      <c r="AW100" s="11" t="s">
        <v>6</v>
      </c>
      <c r="AX100" s="11" t="s">
        <v>76</v>
      </c>
      <c r="AY100" s="213" t="s">
        <v>153</v>
      </c>
    </row>
    <row r="101" spans="2:65" s="1" customFormat="1" ht="22.5" customHeight="1">
      <c r="B101" s="40"/>
      <c r="C101" s="214" t="s">
        <v>186</v>
      </c>
      <c r="D101" s="214" t="s">
        <v>187</v>
      </c>
      <c r="E101" s="215" t="s">
        <v>188</v>
      </c>
      <c r="F101" s="216" t="s">
        <v>189</v>
      </c>
      <c r="G101" s="217" t="s">
        <v>190</v>
      </c>
      <c r="H101" s="218">
        <v>35.5</v>
      </c>
      <c r="I101" s="219"/>
      <c r="J101" s="220">
        <f>ROUND(I101*H101,2)</f>
        <v>0</v>
      </c>
      <c r="K101" s="216" t="s">
        <v>183</v>
      </c>
      <c r="L101" s="221"/>
      <c r="M101" s="222" t="s">
        <v>21</v>
      </c>
      <c r="N101" s="223" t="s">
        <v>42</v>
      </c>
      <c r="O101" s="41"/>
      <c r="P101" s="199">
        <f>O101*H101</f>
        <v>0</v>
      </c>
      <c r="Q101" s="199">
        <v>1E-3</v>
      </c>
      <c r="R101" s="199">
        <f>Q101*H101</f>
        <v>3.5500000000000004E-2</v>
      </c>
      <c r="S101" s="199">
        <v>0</v>
      </c>
      <c r="T101" s="200">
        <f>S101*H101</f>
        <v>0</v>
      </c>
      <c r="AR101" s="23" t="s">
        <v>191</v>
      </c>
      <c r="AT101" s="23" t="s">
        <v>187</v>
      </c>
      <c r="AU101" s="23" t="s">
        <v>92</v>
      </c>
      <c r="AY101" s="23" t="s">
        <v>153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3" t="s">
        <v>76</v>
      </c>
      <c r="BK101" s="201">
        <f>ROUND(I101*H101,2)</f>
        <v>0</v>
      </c>
      <c r="BL101" s="23" t="s">
        <v>152</v>
      </c>
      <c r="BM101" s="23" t="s">
        <v>192</v>
      </c>
    </row>
    <row r="102" spans="2:65" s="11" customFormat="1" ht="13.5">
      <c r="B102" s="202"/>
      <c r="C102" s="203"/>
      <c r="D102" s="224" t="s">
        <v>164</v>
      </c>
      <c r="E102" s="225" t="s">
        <v>21</v>
      </c>
      <c r="F102" s="226" t="s">
        <v>193</v>
      </c>
      <c r="G102" s="203"/>
      <c r="H102" s="227">
        <v>13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164</v>
      </c>
      <c r="AU102" s="213" t="s">
        <v>92</v>
      </c>
      <c r="AV102" s="11" t="s">
        <v>87</v>
      </c>
      <c r="AW102" s="11" t="s">
        <v>35</v>
      </c>
      <c r="AX102" s="11" t="s">
        <v>71</v>
      </c>
      <c r="AY102" s="213" t="s">
        <v>153</v>
      </c>
    </row>
    <row r="103" spans="2:65" s="11" customFormat="1" ht="13.5">
      <c r="B103" s="202"/>
      <c r="C103" s="203"/>
      <c r="D103" s="224" t="s">
        <v>164</v>
      </c>
      <c r="E103" s="225" t="s">
        <v>21</v>
      </c>
      <c r="F103" s="226" t="s">
        <v>194</v>
      </c>
      <c r="G103" s="203"/>
      <c r="H103" s="227">
        <v>22.5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164</v>
      </c>
      <c r="AU103" s="213" t="s">
        <v>92</v>
      </c>
      <c r="AV103" s="11" t="s">
        <v>87</v>
      </c>
      <c r="AW103" s="11" t="s">
        <v>35</v>
      </c>
      <c r="AX103" s="11" t="s">
        <v>71</v>
      </c>
      <c r="AY103" s="213" t="s">
        <v>153</v>
      </c>
    </row>
    <row r="104" spans="2:65" s="12" customFormat="1" ht="13.5">
      <c r="B104" s="228"/>
      <c r="C104" s="229"/>
      <c r="D104" s="204" t="s">
        <v>164</v>
      </c>
      <c r="E104" s="230" t="s">
        <v>21</v>
      </c>
      <c r="F104" s="231" t="s">
        <v>195</v>
      </c>
      <c r="G104" s="229"/>
      <c r="H104" s="232">
        <v>35.5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AT104" s="238" t="s">
        <v>164</v>
      </c>
      <c r="AU104" s="238" t="s">
        <v>92</v>
      </c>
      <c r="AV104" s="12" t="s">
        <v>152</v>
      </c>
      <c r="AW104" s="12" t="s">
        <v>35</v>
      </c>
      <c r="AX104" s="12" t="s">
        <v>76</v>
      </c>
      <c r="AY104" s="238" t="s">
        <v>153</v>
      </c>
    </row>
    <row r="105" spans="2:65" s="1" customFormat="1" ht="22.5" customHeight="1">
      <c r="B105" s="40"/>
      <c r="C105" s="190" t="s">
        <v>191</v>
      </c>
      <c r="D105" s="190" t="s">
        <v>158</v>
      </c>
      <c r="E105" s="191" t="s">
        <v>196</v>
      </c>
      <c r="F105" s="192" t="s">
        <v>197</v>
      </c>
      <c r="G105" s="193" t="s">
        <v>161</v>
      </c>
      <c r="H105" s="194">
        <v>26</v>
      </c>
      <c r="I105" s="195"/>
      <c r="J105" s="196">
        <f>ROUND(I105*H105,2)</f>
        <v>0</v>
      </c>
      <c r="K105" s="192" t="s">
        <v>162</v>
      </c>
      <c r="L105" s="60"/>
      <c r="M105" s="197" t="s">
        <v>21</v>
      </c>
      <c r="N105" s="198" t="s">
        <v>42</v>
      </c>
      <c r="O105" s="41"/>
      <c r="P105" s="199">
        <f>O105*H105</f>
        <v>0</v>
      </c>
      <c r="Q105" s="199">
        <v>5.0000000000000002E-5</v>
      </c>
      <c r="R105" s="199">
        <f>Q105*H105</f>
        <v>1.3000000000000002E-3</v>
      </c>
      <c r="S105" s="199">
        <v>0</v>
      </c>
      <c r="T105" s="200">
        <f>S105*H105</f>
        <v>0</v>
      </c>
      <c r="AR105" s="23" t="s">
        <v>152</v>
      </c>
      <c r="AT105" s="23" t="s">
        <v>158</v>
      </c>
      <c r="AU105" s="23" t="s">
        <v>92</v>
      </c>
      <c r="AY105" s="23" t="s">
        <v>153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23" t="s">
        <v>76</v>
      </c>
      <c r="BK105" s="201">
        <f>ROUND(I105*H105,2)</f>
        <v>0</v>
      </c>
      <c r="BL105" s="23" t="s">
        <v>152</v>
      </c>
      <c r="BM105" s="23" t="s">
        <v>198</v>
      </c>
    </row>
    <row r="106" spans="2:65" s="11" customFormat="1" ht="13.5">
      <c r="B106" s="202"/>
      <c r="C106" s="203"/>
      <c r="D106" s="204" t="s">
        <v>164</v>
      </c>
      <c r="E106" s="205" t="s">
        <v>21</v>
      </c>
      <c r="F106" s="206" t="s">
        <v>174</v>
      </c>
      <c r="G106" s="203"/>
      <c r="H106" s="207">
        <v>26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164</v>
      </c>
      <c r="AU106" s="213" t="s">
        <v>92</v>
      </c>
      <c r="AV106" s="11" t="s">
        <v>87</v>
      </c>
      <c r="AW106" s="11" t="s">
        <v>35</v>
      </c>
      <c r="AX106" s="11" t="s">
        <v>76</v>
      </c>
      <c r="AY106" s="213" t="s">
        <v>153</v>
      </c>
    </row>
    <row r="107" spans="2:65" s="1" customFormat="1" ht="22.5" customHeight="1">
      <c r="B107" s="40"/>
      <c r="C107" s="190" t="s">
        <v>199</v>
      </c>
      <c r="D107" s="190" t="s">
        <v>158</v>
      </c>
      <c r="E107" s="191" t="s">
        <v>200</v>
      </c>
      <c r="F107" s="192" t="s">
        <v>201</v>
      </c>
      <c r="G107" s="193" t="s">
        <v>161</v>
      </c>
      <c r="H107" s="194">
        <v>75</v>
      </c>
      <c r="I107" s="195"/>
      <c r="J107" s="196">
        <f>ROUND(I107*H107,2)</f>
        <v>0</v>
      </c>
      <c r="K107" s="192" t="s">
        <v>162</v>
      </c>
      <c r="L107" s="60"/>
      <c r="M107" s="197" t="s">
        <v>21</v>
      </c>
      <c r="N107" s="198" t="s">
        <v>42</v>
      </c>
      <c r="O107" s="41"/>
      <c r="P107" s="199">
        <f>O107*H107</f>
        <v>0</v>
      </c>
      <c r="Q107" s="199">
        <v>5.0000000000000002E-5</v>
      </c>
      <c r="R107" s="199">
        <f>Q107*H107</f>
        <v>3.7500000000000003E-3</v>
      </c>
      <c r="S107" s="199">
        <v>0</v>
      </c>
      <c r="T107" s="200">
        <f>S107*H107</f>
        <v>0</v>
      </c>
      <c r="AR107" s="23" t="s">
        <v>152</v>
      </c>
      <c r="AT107" s="23" t="s">
        <v>158</v>
      </c>
      <c r="AU107" s="23" t="s">
        <v>92</v>
      </c>
      <c r="AY107" s="23" t="s">
        <v>153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3" t="s">
        <v>76</v>
      </c>
      <c r="BK107" s="201">
        <f>ROUND(I107*H107,2)</f>
        <v>0</v>
      </c>
      <c r="BL107" s="23" t="s">
        <v>152</v>
      </c>
      <c r="BM107" s="23" t="s">
        <v>202</v>
      </c>
    </row>
    <row r="108" spans="2:65" s="11" customFormat="1" ht="13.5">
      <c r="B108" s="202"/>
      <c r="C108" s="203"/>
      <c r="D108" s="204" t="s">
        <v>164</v>
      </c>
      <c r="E108" s="205" t="s">
        <v>21</v>
      </c>
      <c r="F108" s="206" t="s">
        <v>94</v>
      </c>
      <c r="G108" s="203"/>
      <c r="H108" s="207">
        <v>75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164</v>
      </c>
      <c r="AU108" s="213" t="s">
        <v>92</v>
      </c>
      <c r="AV108" s="11" t="s">
        <v>87</v>
      </c>
      <c r="AW108" s="11" t="s">
        <v>35</v>
      </c>
      <c r="AX108" s="11" t="s">
        <v>76</v>
      </c>
      <c r="AY108" s="213" t="s">
        <v>153</v>
      </c>
    </row>
    <row r="109" spans="2:65" s="1" customFormat="1" ht="22.5" customHeight="1">
      <c r="B109" s="40"/>
      <c r="C109" s="190" t="s">
        <v>91</v>
      </c>
      <c r="D109" s="190" t="s">
        <v>158</v>
      </c>
      <c r="E109" s="191" t="s">
        <v>203</v>
      </c>
      <c r="F109" s="192" t="s">
        <v>204</v>
      </c>
      <c r="G109" s="193" t="s">
        <v>161</v>
      </c>
      <c r="H109" s="194">
        <v>101</v>
      </c>
      <c r="I109" s="195"/>
      <c r="J109" s="196">
        <f>ROUND(I109*H109,2)</f>
        <v>0</v>
      </c>
      <c r="K109" s="192" t="s">
        <v>183</v>
      </c>
      <c r="L109" s="60"/>
      <c r="M109" s="197" t="s">
        <v>21</v>
      </c>
      <c r="N109" s="198" t="s">
        <v>42</v>
      </c>
      <c r="O109" s="41"/>
      <c r="P109" s="199">
        <f>O109*H109</f>
        <v>0</v>
      </c>
      <c r="Q109" s="199">
        <v>1.0000000000000001E-5</v>
      </c>
      <c r="R109" s="199">
        <f>Q109*H109</f>
        <v>1.01E-3</v>
      </c>
      <c r="S109" s="199">
        <v>0</v>
      </c>
      <c r="T109" s="200">
        <f>S109*H109</f>
        <v>0</v>
      </c>
      <c r="AR109" s="23" t="s">
        <v>152</v>
      </c>
      <c r="AT109" s="23" t="s">
        <v>158</v>
      </c>
      <c r="AU109" s="23" t="s">
        <v>92</v>
      </c>
      <c r="AY109" s="23" t="s">
        <v>153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23" t="s">
        <v>76</v>
      </c>
      <c r="BK109" s="201">
        <f>ROUND(I109*H109,2)</f>
        <v>0</v>
      </c>
      <c r="BL109" s="23" t="s">
        <v>152</v>
      </c>
      <c r="BM109" s="23" t="s">
        <v>205</v>
      </c>
    </row>
    <row r="110" spans="2:65" s="11" customFormat="1" ht="13.5">
      <c r="B110" s="202"/>
      <c r="C110" s="203"/>
      <c r="D110" s="204" t="s">
        <v>164</v>
      </c>
      <c r="E110" s="205" t="s">
        <v>21</v>
      </c>
      <c r="F110" s="206" t="s">
        <v>206</v>
      </c>
      <c r="G110" s="203"/>
      <c r="H110" s="207">
        <v>101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164</v>
      </c>
      <c r="AU110" s="213" t="s">
        <v>92</v>
      </c>
      <c r="AV110" s="11" t="s">
        <v>87</v>
      </c>
      <c r="AW110" s="11" t="s">
        <v>35</v>
      </c>
      <c r="AX110" s="11" t="s">
        <v>76</v>
      </c>
      <c r="AY110" s="213" t="s">
        <v>153</v>
      </c>
    </row>
    <row r="111" spans="2:65" s="1" customFormat="1" ht="31.5" customHeight="1">
      <c r="B111" s="40"/>
      <c r="C111" s="214" t="s">
        <v>207</v>
      </c>
      <c r="D111" s="214" t="s">
        <v>187</v>
      </c>
      <c r="E111" s="215" t="s">
        <v>208</v>
      </c>
      <c r="F111" s="216" t="s">
        <v>209</v>
      </c>
      <c r="G111" s="217" t="s">
        <v>161</v>
      </c>
      <c r="H111" s="218">
        <v>26</v>
      </c>
      <c r="I111" s="219"/>
      <c r="J111" s="220">
        <f>ROUND(I111*H111,2)</f>
        <v>0</v>
      </c>
      <c r="K111" s="216" t="s">
        <v>183</v>
      </c>
      <c r="L111" s="221"/>
      <c r="M111" s="222" t="s">
        <v>21</v>
      </c>
      <c r="N111" s="223" t="s">
        <v>42</v>
      </c>
      <c r="O111" s="41"/>
      <c r="P111" s="199">
        <f>O111*H111</f>
        <v>0</v>
      </c>
      <c r="Q111" s="199">
        <v>4.7200000000000002E-3</v>
      </c>
      <c r="R111" s="199">
        <f>Q111*H111</f>
        <v>0.12272000000000001</v>
      </c>
      <c r="S111" s="199">
        <v>0</v>
      </c>
      <c r="T111" s="200">
        <f>S111*H111</f>
        <v>0</v>
      </c>
      <c r="AR111" s="23" t="s">
        <v>87</v>
      </c>
      <c r="AT111" s="23" t="s">
        <v>187</v>
      </c>
      <c r="AU111" s="23" t="s">
        <v>92</v>
      </c>
      <c r="AY111" s="23" t="s">
        <v>153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23" t="s">
        <v>76</v>
      </c>
      <c r="BK111" s="201">
        <f>ROUND(I111*H111,2)</f>
        <v>0</v>
      </c>
      <c r="BL111" s="23" t="s">
        <v>76</v>
      </c>
      <c r="BM111" s="23" t="s">
        <v>210</v>
      </c>
    </row>
    <row r="112" spans="2:65" s="11" customFormat="1" ht="13.5">
      <c r="B112" s="202"/>
      <c r="C112" s="203"/>
      <c r="D112" s="204" t="s">
        <v>164</v>
      </c>
      <c r="E112" s="205" t="s">
        <v>21</v>
      </c>
      <c r="F112" s="206" t="s">
        <v>174</v>
      </c>
      <c r="G112" s="203"/>
      <c r="H112" s="207">
        <v>26</v>
      </c>
      <c r="I112" s="208"/>
      <c r="J112" s="203"/>
      <c r="K112" s="203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164</v>
      </c>
      <c r="AU112" s="213" t="s">
        <v>92</v>
      </c>
      <c r="AV112" s="11" t="s">
        <v>87</v>
      </c>
      <c r="AW112" s="11" t="s">
        <v>35</v>
      </c>
      <c r="AX112" s="11" t="s">
        <v>76</v>
      </c>
      <c r="AY112" s="213" t="s">
        <v>153</v>
      </c>
    </row>
    <row r="113" spans="2:65" s="1" customFormat="1" ht="31.5" customHeight="1">
      <c r="B113" s="40"/>
      <c r="C113" s="214" t="s">
        <v>211</v>
      </c>
      <c r="D113" s="214" t="s">
        <v>187</v>
      </c>
      <c r="E113" s="215" t="s">
        <v>212</v>
      </c>
      <c r="F113" s="216" t="s">
        <v>213</v>
      </c>
      <c r="G113" s="217" t="s">
        <v>161</v>
      </c>
      <c r="H113" s="218">
        <v>75</v>
      </c>
      <c r="I113" s="219"/>
      <c r="J113" s="220">
        <f>ROUND(I113*H113,2)</f>
        <v>0</v>
      </c>
      <c r="K113" s="216" t="s">
        <v>183</v>
      </c>
      <c r="L113" s="221"/>
      <c r="M113" s="222" t="s">
        <v>21</v>
      </c>
      <c r="N113" s="223" t="s">
        <v>42</v>
      </c>
      <c r="O113" s="41"/>
      <c r="P113" s="199">
        <f>O113*H113</f>
        <v>0</v>
      </c>
      <c r="Q113" s="199">
        <v>3.5400000000000002E-3</v>
      </c>
      <c r="R113" s="199">
        <f>Q113*H113</f>
        <v>0.26550000000000001</v>
      </c>
      <c r="S113" s="199">
        <v>0</v>
      </c>
      <c r="T113" s="200">
        <f>S113*H113</f>
        <v>0</v>
      </c>
      <c r="AR113" s="23" t="s">
        <v>87</v>
      </c>
      <c r="AT113" s="23" t="s">
        <v>187</v>
      </c>
      <c r="AU113" s="23" t="s">
        <v>92</v>
      </c>
      <c r="AY113" s="23" t="s">
        <v>153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23" t="s">
        <v>76</v>
      </c>
      <c r="BK113" s="201">
        <f>ROUND(I113*H113,2)</f>
        <v>0</v>
      </c>
      <c r="BL113" s="23" t="s">
        <v>76</v>
      </c>
      <c r="BM113" s="23" t="s">
        <v>214</v>
      </c>
    </row>
    <row r="114" spans="2:65" s="11" customFormat="1" ht="13.5">
      <c r="B114" s="202"/>
      <c r="C114" s="203"/>
      <c r="D114" s="204" t="s">
        <v>164</v>
      </c>
      <c r="E114" s="205" t="s">
        <v>21</v>
      </c>
      <c r="F114" s="206" t="s">
        <v>94</v>
      </c>
      <c r="G114" s="203"/>
      <c r="H114" s="207">
        <v>75</v>
      </c>
      <c r="I114" s="208"/>
      <c r="J114" s="203"/>
      <c r="K114" s="203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164</v>
      </c>
      <c r="AU114" s="213" t="s">
        <v>92</v>
      </c>
      <c r="AV114" s="11" t="s">
        <v>87</v>
      </c>
      <c r="AW114" s="11" t="s">
        <v>35</v>
      </c>
      <c r="AX114" s="11" t="s">
        <v>76</v>
      </c>
      <c r="AY114" s="213" t="s">
        <v>153</v>
      </c>
    </row>
    <row r="115" spans="2:65" s="1" customFormat="1" ht="22.5" customHeight="1">
      <c r="B115" s="40"/>
      <c r="C115" s="214" t="s">
        <v>215</v>
      </c>
      <c r="D115" s="214" t="s">
        <v>187</v>
      </c>
      <c r="E115" s="215" t="s">
        <v>216</v>
      </c>
      <c r="F115" s="216" t="s">
        <v>217</v>
      </c>
      <c r="G115" s="217" t="s">
        <v>114</v>
      </c>
      <c r="H115" s="218">
        <v>15</v>
      </c>
      <c r="I115" s="219"/>
      <c r="J115" s="220">
        <f>ROUND(I115*H115,2)</f>
        <v>0</v>
      </c>
      <c r="K115" s="216" t="s">
        <v>183</v>
      </c>
      <c r="L115" s="221"/>
      <c r="M115" s="222" t="s">
        <v>21</v>
      </c>
      <c r="N115" s="223" t="s">
        <v>42</v>
      </c>
      <c r="O115" s="41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AR115" s="23" t="s">
        <v>87</v>
      </c>
      <c r="AT115" s="23" t="s">
        <v>187</v>
      </c>
      <c r="AU115" s="23" t="s">
        <v>92</v>
      </c>
      <c r="AY115" s="23" t="s">
        <v>153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23" t="s">
        <v>76</v>
      </c>
      <c r="BK115" s="201">
        <f>ROUND(I115*H115,2)</f>
        <v>0</v>
      </c>
      <c r="BL115" s="23" t="s">
        <v>76</v>
      </c>
      <c r="BM115" s="23" t="s">
        <v>218</v>
      </c>
    </row>
    <row r="116" spans="2:65" s="11" customFormat="1" ht="13.5">
      <c r="B116" s="202"/>
      <c r="C116" s="203"/>
      <c r="D116" s="204" t="s">
        <v>164</v>
      </c>
      <c r="E116" s="205" t="s">
        <v>21</v>
      </c>
      <c r="F116" s="206" t="s">
        <v>219</v>
      </c>
      <c r="G116" s="203"/>
      <c r="H116" s="207">
        <v>15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164</v>
      </c>
      <c r="AU116" s="213" t="s">
        <v>92</v>
      </c>
      <c r="AV116" s="11" t="s">
        <v>87</v>
      </c>
      <c r="AW116" s="11" t="s">
        <v>35</v>
      </c>
      <c r="AX116" s="11" t="s">
        <v>76</v>
      </c>
      <c r="AY116" s="213" t="s">
        <v>153</v>
      </c>
    </row>
    <row r="117" spans="2:65" s="1" customFormat="1" ht="22.5" customHeight="1">
      <c r="B117" s="40"/>
      <c r="C117" s="190" t="s">
        <v>220</v>
      </c>
      <c r="D117" s="190" t="s">
        <v>158</v>
      </c>
      <c r="E117" s="191" t="s">
        <v>221</v>
      </c>
      <c r="F117" s="192" t="s">
        <v>222</v>
      </c>
      <c r="G117" s="193" t="s">
        <v>99</v>
      </c>
      <c r="H117" s="194">
        <v>13</v>
      </c>
      <c r="I117" s="195"/>
      <c r="J117" s="196">
        <f>ROUND(I117*H117,2)</f>
        <v>0</v>
      </c>
      <c r="K117" s="192" t="s">
        <v>162</v>
      </c>
      <c r="L117" s="60"/>
      <c r="M117" s="197" t="s">
        <v>21</v>
      </c>
      <c r="N117" s="198" t="s">
        <v>42</v>
      </c>
      <c r="O117" s="41"/>
      <c r="P117" s="199">
        <f>O117*H117</f>
        <v>0</v>
      </c>
      <c r="Q117" s="199">
        <v>3.0000000000000001E-5</v>
      </c>
      <c r="R117" s="199">
        <f>Q117*H117</f>
        <v>3.8999999999999999E-4</v>
      </c>
      <c r="S117" s="199">
        <v>0</v>
      </c>
      <c r="T117" s="200">
        <f>S117*H117</f>
        <v>0</v>
      </c>
      <c r="AR117" s="23" t="s">
        <v>76</v>
      </c>
      <c r="AT117" s="23" t="s">
        <v>158</v>
      </c>
      <c r="AU117" s="23" t="s">
        <v>92</v>
      </c>
      <c r="AY117" s="23" t="s">
        <v>153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23" t="s">
        <v>76</v>
      </c>
      <c r="BK117" s="201">
        <f>ROUND(I117*H117,2)</f>
        <v>0</v>
      </c>
      <c r="BL117" s="23" t="s">
        <v>76</v>
      </c>
      <c r="BM117" s="23" t="s">
        <v>223</v>
      </c>
    </row>
    <row r="118" spans="2:65" s="11" customFormat="1" ht="13.5">
      <c r="B118" s="202"/>
      <c r="C118" s="203"/>
      <c r="D118" s="204" t="s">
        <v>164</v>
      </c>
      <c r="E118" s="205" t="s">
        <v>21</v>
      </c>
      <c r="F118" s="206" t="s">
        <v>224</v>
      </c>
      <c r="G118" s="203"/>
      <c r="H118" s="207">
        <v>13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164</v>
      </c>
      <c r="AU118" s="213" t="s">
        <v>92</v>
      </c>
      <c r="AV118" s="11" t="s">
        <v>87</v>
      </c>
      <c r="AW118" s="11" t="s">
        <v>35</v>
      </c>
      <c r="AX118" s="11" t="s">
        <v>76</v>
      </c>
      <c r="AY118" s="213" t="s">
        <v>153</v>
      </c>
    </row>
    <row r="119" spans="2:65" s="1" customFormat="1" ht="22.5" customHeight="1">
      <c r="B119" s="40"/>
      <c r="C119" s="214" t="s">
        <v>10</v>
      </c>
      <c r="D119" s="214" t="s">
        <v>187</v>
      </c>
      <c r="E119" s="215" t="s">
        <v>225</v>
      </c>
      <c r="F119" s="216" t="s">
        <v>226</v>
      </c>
      <c r="G119" s="217" t="s">
        <v>114</v>
      </c>
      <c r="H119" s="218">
        <v>6.5</v>
      </c>
      <c r="I119" s="219"/>
      <c r="J119" s="220">
        <f>ROUND(I119*H119,2)</f>
        <v>0</v>
      </c>
      <c r="K119" s="216" t="s">
        <v>183</v>
      </c>
      <c r="L119" s="221"/>
      <c r="M119" s="222" t="s">
        <v>21</v>
      </c>
      <c r="N119" s="223" t="s">
        <v>42</v>
      </c>
      <c r="O119" s="41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AR119" s="23" t="s">
        <v>87</v>
      </c>
      <c r="AT119" s="23" t="s">
        <v>187</v>
      </c>
      <c r="AU119" s="23" t="s">
        <v>92</v>
      </c>
      <c r="AY119" s="23" t="s">
        <v>153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23" t="s">
        <v>76</v>
      </c>
      <c r="BK119" s="201">
        <f>ROUND(I119*H119,2)</f>
        <v>0</v>
      </c>
      <c r="BL119" s="23" t="s">
        <v>76</v>
      </c>
      <c r="BM119" s="23" t="s">
        <v>227</v>
      </c>
    </row>
    <row r="120" spans="2:65" s="11" customFormat="1" ht="13.5">
      <c r="B120" s="202"/>
      <c r="C120" s="203"/>
      <c r="D120" s="204" t="s">
        <v>164</v>
      </c>
      <c r="E120" s="205" t="s">
        <v>21</v>
      </c>
      <c r="F120" s="206" t="s">
        <v>228</v>
      </c>
      <c r="G120" s="203"/>
      <c r="H120" s="207">
        <v>6.5</v>
      </c>
      <c r="I120" s="208"/>
      <c r="J120" s="203"/>
      <c r="K120" s="203"/>
      <c r="L120" s="209"/>
      <c r="M120" s="210"/>
      <c r="N120" s="211"/>
      <c r="O120" s="211"/>
      <c r="P120" s="211"/>
      <c r="Q120" s="211"/>
      <c r="R120" s="211"/>
      <c r="S120" s="211"/>
      <c r="T120" s="212"/>
      <c r="AT120" s="213" t="s">
        <v>164</v>
      </c>
      <c r="AU120" s="213" t="s">
        <v>92</v>
      </c>
      <c r="AV120" s="11" t="s">
        <v>87</v>
      </c>
      <c r="AW120" s="11" t="s">
        <v>35</v>
      </c>
      <c r="AX120" s="11" t="s">
        <v>76</v>
      </c>
      <c r="AY120" s="213" t="s">
        <v>153</v>
      </c>
    </row>
    <row r="121" spans="2:65" s="1" customFormat="1" ht="22.5" customHeight="1">
      <c r="B121" s="40"/>
      <c r="C121" s="190" t="s">
        <v>108</v>
      </c>
      <c r="D121" s="190" t="s">
        <v>158</v>
      </c>
      <c r="E121" s="191" t="s">
        <v>229</v>
      </c>
      <c r="F121" s="192" t="s">
        <v>230</v>
      </c>
      <c r="G121" s="193" t="s">
        <v>161</v>
      </c>
      <c r="H121" s="194">
        <v>26</v>
      </c>
      <c r="I121" s="195"/>
      <c r="J121" s="196">
        <f>ROUND(I121*H121,2)</f>
        <v>0</v>
      </c>
      <c r="K121" s="192" t="s">
        <v>183</v>
      </c>
      <c r="L121" s="60"/>
      <c r="M121" s="197" t="s">
        <v>21</v>
      </c>
      <c r="N121" s="198" t="s">
        <v>42</v>
      </c>
      <c r="O121" s="41"/>
      <c r="P121" s="199">
        <f>O121*H121</f>
        <v>0</v>
      </c>
      <c r="Q121" s="199">
        <v>2.0799999999999998E-3</v>
      </c>
      <c r="R121" s="199">
        <f>Q121*H121</f>
        <v>5.4079999999999996E-2</v>
      </c>
      <c r="S121" s="199">
        <v>0</v>
      </c>
      <c r="T121" s="200">
        <f>S121*H121</f>
        <v>0</v>
      </c>
      <c r="AR121" s="23" t="s">
        <v>76</v>
      </c>
      <c r="AT121" s="23" t="s">
        <v>158</v>
      </c>
      <c r="AU121" s="23" t="s">
        <v>92</v>
      </c>
      <c r="AY121" s="23" t="s">
        <v>153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23" t="s">
        <v>76</v>
      </c>
      <c r="BK121" s="201">
        <f>ROUND(I121*H121,2)</f>
        <v>0</v>
      </c>
      <c r="BL121" s="23" t="s">
        <v>76</v>
      </c>
      <c r="BM121" s="23" t="s">
        <v>231</v>
      </c>
    </row>
    <row r="122" spans="2:65" s="11" customFormat="1" ht="13.5">
      <c r="B122" s="202"/>
      <c r="C122" s="203"/>
      <c r="D122" s="204" t="s">
        <v>164</v>
      </c>
      <c r="E122" s="205" t="s">
        <v>21</v>
      </c>
      <c r="F122" s="206" t="s">
        <v>174</v>
      </c>
      <c r="G122" s="203"/>
      <c r="H122" s="207">
        <v>26</v>
      </c>
      <c r="I122" s="208"/>
      <c r="J122" s="203"/>
      <c r="K122" s="203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164</v>
      </c>
      <c r="AU122" s="213" t="s">
        <v>92</v>
      </c>
      <c r="AV122" s="11" t="s">
        <v>87</v>
      </c>
      <c r="AW122" s="11" t="s">
        <v>35</v>
      </c>
      <c r="AX122" s="11" t="s">
        <v>76</v>
      </c>
      <c r="AY122" s="213" t="s">
        <v>153</v>
      </c>
    </row>
    <row r="123" spans="2:65" s="1" customFormat="1" ht="22.5" customHeight="1">
      <c r="B123" s="40"/>
      <c r="C123" s="214" t="s">
        <v>232</v>
      </c>
      <c r="D123" s="214" t="s">
        <v>187</v>
      </c>
      <c r="E123" s="215" t="s">
        <v>233</v>
      </c>
      <c r="F123" s="216" t="s">
        <v>234</v>
      </c>
      <c r="G123" s="217" t="s">
        <v>114</v>
      </c>
      <c r="H123" s="218">
        <v>13</v>
      </c>
      <c r="I123" s="219"/>
      <c r="J123" s="220">
        <f>ROUND(I123*H123,2)</f>
        <v>0</v>
      </c>
      <c r="K123" s="216" t="s">
        <v>183</v>
      </c>
      <c r="L123" s="221"/>
      <c r="M123" s="222" t="s">
        <v>21</v>
      </c>
      <c r="N123" s="223" t="s">
        <v>42</v>
      </c>
      <c r="O123" s="41"/>
      <c r="P123" s="199">
        <f>O123*H123</f>
        <v>0</v>
      </c>
      <c r="Q123" s="199">
        <v>8.9999999999999998E-4</v>
      </c>
      <c r="R123" s="199">
        <f>Q123*H123</f>
        <v>1.17E-2</v>
      </c>
      <c r="S123" s="199">
        <v>0</v>
      </c>
      <c r="T123" s="200">
        <f>S123*H123</f>
        <v>0</v>
      </c>
      <c r="AR123" s="23" t="s">
        <v>87</v>
      </c>
      <c r="AT123" s="23" t="s">
        <v>187</v>
      </c>
      <c r="AU123" s="23" t="s">
        <v>92</v>
      </c>
      <c r="AY123" s="23" t="s">
        <v>153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23" t="s">
        <v>76</v>
      </c>
      <c r="BK123" s="201">
        <f>ROUND(I123*H123,2)</f>
        <v>0</v>
      </c>
      <c r="BL123" s="23" t="s">
        <v>76</v>
      </c>
      <c r="BM123" s="23" t="s">
        <v>235</v>
      </c>
    </row>
    <row r="124" spans="2:65" s="11" customFormat="1" ht="13.5">
      <c r="B124" s="202"/>
      <c r="C124" s="203"/>
      <c r="D124" s="204" t="s">
        <v>164</v>
      </c>
      <c r="E124" s="205" t="s">
        <v>21</v>
      </c>
      <c r="F124" s="206" t="s">
        <v>236</v>
      </c>
      <c r="G124" s="203"/>
      <c r="H124" s="207">
        <v>13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164</v>
      </c>
      <c r="AU124" s="213" t="s">
        <v>92</v>
      </c>
      <c r="AV124" s="11" t="s">
        <v>87</v>
      </c>
      <c r="AW124" s="11" t="s">
        <v>35</v>
      </c>
      <c r="AX124" s="11" t="s">
        <v>76</v>
      </c>
      <c r="AY124" s="213" t="s">
        <v>153</v>
      </c>
    </row>
    <row r="125" spans="2:65" s="1" customFormat="1" ht="22.5" customHeight="1">
      <c r="B125" s="40"/>
      <c r="C125" s="214" t="s">
        <v>237</v>
      </c>
      <c r="D125" s="214" t="s">
        <v>187</v>
      </c>
      <c r="E125" s="215" t="s">
        <v>238</v>
      </c>
      <c r="F125" s="216" t="s">
        <v>239</v>
      </c>
      <c r="G125" s="217" t="s">
        <v>90</v>
      </c>
      <c r="H125" s="218">
        <v>0.156</v>
      </c>
      <c r="I125" s="219"/>
      <c r="J125" s="220">
        <f>ROUND(I125*H125,2)</f>
        <v>0</v>
      </c>
      <c r="K125" s="216" t="s">
        <v>183</v>
      </c>
      <c r="L125" s="221"/>
      <c r="M125" s="222" t="s">
        <v>21</v>
      </c>
      <c r="N125" s="223" t="s">
        <v>42</v>
      </c>
      <c r="O125" s="41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3" t="s">
        <v>87</v>
      </c>
      <c r="AT125" s="23" t="s">
        <v>187</v>
      </c>
      <c r="AU125" s="23" t="s">
        <v>92</v>
      </c>
      <c r="AY125" s="23" t="s">
        <v>153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3" t="s">
        <v>76</v>
      </c>
      <c r="BK125" s="201">
        <f>ROUND(I125*H125,2)</f>
        <v>0</v>
      </c>
      <c r="BL125" s="23" t="s">
        <v>76</v>
      </c>
      <c r="BM125" s="23" t="s">
        <v>240</v>
      </c>
    </row>
    <row r="126" spans="2:65" s="11" customFormat="1" ht="13.5">
      <c r="B126" s="202"/>
      <c r="C126" s="203"/>
      <c r="D126" s="204" t="s">
        <v>164</v>
      </c>
      <c r="E126" s="205" t="s">
        <v>21</v>
      </c>
      <c r="F126" s="206" t="s">
        <v>241</v>
      </c>
      <c r="G126" s="203"/>
      <c r="H126" s="207">
        <v>0.156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164</v>
      </c>
      <c r="AU126" s="213" t="s">
        <v>92</v>
      </c>
      <c r="AV126" s="11" t="s">
        <v>87</v>
      </c>
      <c r="AW126" s="11" t="s">
        <v>35</v>
      </c>
      <c r="AX126" s="11" t="s">
        <v>76</v>
      </c>
      <c r="AY126" s="213" t="s">
        <v>153</v>
      </c>
    </row>
    <row r="127" spans="2:65" s="1" customFormat="1" ht="31.5" customHeight="1">
      <c r="B127" s="40"/>
      <c r="C127" s="190" t="s">
        <v>242</v>
      </c>
      <c r="D127" s="190" t="s">
        <v>158</v>
      </c>
      <c r="E127" s="191" t="s">
        <v>243</v>
      </c>
      <c r="F127" s="192" t="s">
        <v>244</v>
      </c>
      <c r="G127" s="193" t="s">
        <v>161</v>
      </c>
      <c r="H127" s="194">
        <v>26</v>
      </c>
      <c r="I127" s="195"/>
      <c r="J127" s="196">
        <f>ROUND(I127*H127,2)</f>
        <v>0</v>
      </c>
      <c r="K127" s="192" t="s">
        <v>162</v>
      </c>
      <c r="L127" s="60"/>
      <c r="M127" s="197" t="s">
        <v>21</v>
      </c>
      <c r="N127" s="198" t="s">
        <v>42</v>
      </c>
      <c r="O127" s="4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3" t="s">
        <v>76</v>
      </c>
      <c r="AT127" s="23" t="s">
        <v>158</v>
      </c>
      <c r="AU127" s="23" t="s">
        <v>92</v>
      </c>
      <c r="AY127" s="23" t="s">
        <v>153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3" t="s">
        <v>76</v>
      </c>
      <c r="BK127" s="201">
        <f>ROUND(I127*H127,2)</f>
        <v>0</v>
      </c>
      <c r="BL127" s="23" t="s">
        <v>76</v>
      </c>
      <c r="BM127" s="23" t="s">
        <v>245</v>
      </c>
    </row>
    <row r="128" spans="2:65" s="11" customFormat="1" ht="13.5">
      <c r="B128" s="202"/>
      <c r="C128" s="203"/>
      <c r="D128" s="204" t="s">
        <v>164</v>
      </c>
      <c r="E128" s="205" t="s">
        <v>21</v>
      </c>
      <c r="F128" s="206" t="s">
        <v>174</v>
      </c>
      <c r="G128" s="203"/>
      <c r="H128" s="207">
        <v>26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164</v>
      </c>
      <c r="AU128" s="213" t="s">
        <v>92</v>
      </c>
      <c r="AV128" s="11" t="s">
        <v>87</v>
      </c>
      <c r="AW128" s="11" t="s">
        <v>35</v>
      </c>
      <c r="AX128" s="11" t="s">
        <v>76</v>
      </c>
      <c r="AY128" s="213" t="s">
        <v>153</v>
      </c>
    </row>
    <row r="129" spans="2:65" s="1" customFormat="1" ht="31.5" customHeight="1">
      <c r="B129" s="40"/>
      <c r="C129" s="190" t="s">
        <v>246</v>
      </c>
      <c r="D129" s="190" t="s">
        <v>158</v>
      </c>
      <c r="E129" s="191" t="s">
        <v>247</v>
      </c>
      <c r="F129" s="192" t="s">
        <v>248</v>
      </c>
      <c r="G129" s="193" t="s">
        <v>99</v>
      </c>
      <c r="H129" s="194">
        <v>41</v>
      </c>
      <c r="I129" s="195"/>
      <c r="J129" s="196">
        <f>ROUND(I129*H129,2)</f>
        <v>0</v>
      </c>
      <c r="K129" s="192" t="s">
        <v>162</v>
      </c>
      <c r="L129" s="60"/>
      <c r="M129" s="197" t="s">
        <v>21</v>
      </c>
      <c r="N129" s="198" t="s">
        <v>42</v>
      </c>
      <c r="O129" s="41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3" t="s">
        <v>76</v>
      </c>
      <c r="AT129" s="23" t="s">
        <v>158</v>
      </c>
      <c r="AU129" s="23" t="s">
        <v>92</v>
      </c>
      <c r="AY129" s="23" t="s">
        <v>153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3" t="s">
        <v>76</v>
      </c>
      <c r="BK129" s="201">
        <f>ROUND(I129*H129,2)</f>
        <v>0</v>
      </c>
      <c r="BL129" s="23" t="s">
        <v>76</v>
      </c>
      <c r="BM129" s="23" t="s">
        <v>249</v>
      </c>
    </row>
    <row r="130" spans="2:65" s="11" customFormat="1" ht="13.5">
      <c r="B130" s="202"/>
      <c r="C130" s="203"/>
      <c r="D130" s="204" t="s">
        <v>164</v>
      </c>
      <c r="E130" s="205" t="s">
        <v>21</v>
      </c>
      <c r="F130" s="206" t="s">
        <v>250</v>
      </c>
      <c r="G130" s="203"/>
      <c r="H130" s="207">
        <v>41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164</v>
      </c>
      <c r="AU130" s="213" t="s">
        <v>92</v>
      </c>
      <c r="AV130" s="11" t="s">
        <v>87</v>
      </c>
      <c r="AW130" s="11" t="s">
        <v>35</v>
      </c>
      <c r="AX130" s="11" t="s">
        <v>76</v>
      </c>
      <c r="AY130" s="213" t="s">
        <v>153</v>
      </c>
    </row>
    <row r="131" spans="2:65" s="1" customFormat="1" ht="22.5" customHeight="1">
      <c r="B131" s="40"/>
      <c r="C131" s="214" t="s">
        <v>9</v>
      </c>
      <c r="D131" s="214" t="s">
        <v>187</v>
      </c>
      <c r="E131" s="215" t="s">
        <v>251</v>
      </c>
      <c r="F131" s="216" t="s">
        <v>252</v>
      </c>
      <c r="G131" s="217" t="s">
        <v>85</v>
      </c>
      <c r="H131" s="218">
        <v>4.0999999999999996</v>
      </c>
      <c r="I131" s="219"/>
      <c r="J131" s="220">
        <f>ROUND(I131*H131,2)</f>
        <v>0</v>
      </c>
      <c r="K131" s="216" t="s">
        <v>162</v>
      </c>
      <c r="L131" s="221"/>
      <c r="M131" s="222" t="s">
        <v>21</v>
      </c>
      <c r="N131" s="223" t="s">
        <v>42</v>
      </c>
      <c r="O131" s="41"/>
      <c r="P131" s="199">
        <f>O131*H131</f>
        <v>0</v>
      </c>
      <c r="Q131" s="199">
        <v>0.2</v>
      </c>
      <c r="R131" s="199">
        <f>Q131*H131</f>
        <v>0.82</v>
      </c>
      <c r="S131" s="199">
        <v>0</v>
      </c>
      <c r="T131" s="200">
        <f>S131*H131</f>
        <v>0</v>
      </c>
      <c r="AR131" s="23" t="s">
        <v>87</v>
      </c>
      <c r="AT131" s="23" t="s">
        <v>187</v>
      </c>
      <c r="AU131" s="23" t="s">
        <v>92</v>
      </c>
      <c r="AY131" s="23" t="s">
        <v>153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3" t="s">
        <v>76</v>
      </c>
      <c r="BK131" s="201">
        <f>ROUND(I131*H131,2)</f>
        <v>0</v>
      </c>
      <c r="BL131" s="23" t="s">
        <v>76</v>
      </c>
      <c r="BM131" s="23" t="s">
        <v>253</v>
      </c>
    </row>
    <row r="132" spans="2:65" s="11" customFormat="1" ht="13.5">
      <c r="B132" s="202"/>
      <c r="C132" s="203"/>
      <c r="D132" s="204" t="s">
        <v>164</v>
      </c>
      <c r="E132" s="203"/>
      <c r="F132" s="206" t="s">
        <v>254</v>
      </c>
      <c r="G132" s="203"/>
      <c r="H132" s="207">
        <v>4.0999999999999996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164</v>
      </c>
      <c r="AU132" s="213" t="s">
        <v>92</v>
      </c>
      <c r="AV132" s="11" t="s">
        <v>87</v>
      </c>
      <c r="AW132" s="11" t="s">
        <v>6</v>
      </c>
      <c r="AX132" s="11" t="s">
        <v>76</v>
      </c>
      <c r="AY132" s="213" t="s">
        <v>153</v>
      </c>
    </row>
    <row r="133" spans="2:65" s="1" customFormat="1" ht="22.5" customHeight="1">
      <c r="B133" s="40"/>
      <c r="C133" s="190" t="s">
        <v>255</v>
      </c>
      <c r="D133" s="190" t="s">
        <v>158</v>
      </c>
      <c r="E133" s="191" t="s">
        <v>256</v>
      </c>
      <c r="F133" s="192" t="s">
        <v>257</v>
      </c>
      <c r="G133" s="193" t="s">
        <v>85</v>
      </c>
      <c r="H133" s="194">
        <v>2.25</v>
      </c>
      <c r="I133" s="195"/>
      <c r="J133" s="196">
        <f>ROUND(I133*H133,2)</f>
        <v>0</v>
      </c>
      <c r="K133" s="192" t="s">
        <v>162</v>
      </c>
      <c r="L133" s="60"/>
      <c r="M133" s="197" t="s">
        <v>21</v>
      </c>
      <c r="N133" s="198" t="s">
        <v>42</v>
      </c>
      <c r="O133" s="4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3" t="s">
        <v>152</v>
      </c>
      <c r="AT133" s="23" t="s">
        <v>158</v>
      </c>
      <c r="AU133" s="23" t="s">
        <v>92</v>
      </c>
      <c r="AY133" s="23" t="s">
        <v>153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3" t="s">
        <v>76</v>
      </c>
      <c r="BK133" s="201">
        <f>ROUND(I133*H133,2)</f>
        <v>0</v>
      </c>
      <c r="BL133" s="23" t="s">
        <v>152</v>
      </c>
      <c r="BM133" s="23" t="s">
        <v>258</v>
      </c>
    </row>
    <row r="134" spans="2:65" s="11" customFormat="1" ht="13.5">
      <c r="B134" s="202"/>
      <c r="C134" s="203"/>
      <c r="D134" s="224" t="s">
        <v>164</v>
      </c>
      <c r="E134" s="225" t="s">
        <v>21</v>
      </c>
      <c r="F134" s="226" t="s">
        <v>259</v>
      </c>
      <c r="G134" s="203"/>
      <c r="H134" s="227">
        <v>0.7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164</v>
      </c>
      <c r="AU134" s="213" t="s">
        <v>92</v>
      </c>
      <c r="AV134" s="11" t="s">
        <v>87</v>
      </c>
      <c r="AW134" s="11" t="s">
        <v>35</v>
      </c>
      <c r="AX134" s="11" t="s">
        <v>71</v>
      </c>
      <c r="AY134" s="213" t="s">
        <v>153</v>
      </c>
    </row>
    <row r="135" spans="2:65" s="11" customFormat="1" ht="13.5">
      <c r="B135" s="202"/>
      <c r="C135" s="203"/>
      <c r="D135" s="224" t="s">
        <v>164</v>
      </c>
      <c r="E135" s="225" t="s">
        <v>21</v>
      </c>
      <c r="F135" s="226" t="s">
        <v>260</v>
      </c>
      <c r="G135" s="203"/>
      <c r="H135" s="227">
        <v>0.8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164</v>
      </c>
      <c r="AU135" s="213" t="s">
        <v>92</v>
      </c>
      <c r="AV135" s="11" t="s">
        <v>87</v>
      </c>
      <c r="AW135" s="11" t="s">
        <v>35</v>
      </c>
      <c r="AX135" s="11" t="s">
        <v>71</v>
      </c>
      <c r="AY135" s="213" t="s">
        <v>153</v>
      </c>
    </row>
    <row r="136" spans="2:65" s="11" customFormat="1" ht="13.5">
      <c r="B136" s="202"/>
      <c r="C136" s="203"/>
      <c r="D136" s="224" t="s">
        <v>164</v>
      </c>
      <c r="E136" s="225" t="s">
        <v>21</v>
      </c>
      <c r="F136" s="226" t="s">
        <v>261</v>
      </c>
      <c r="G136" s="203"/>
      <c r="H136" s="227">
        <v>0.75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164</v>
      </c>
      <c r="AU136" s="213" t="s">
        <v>92</v>
      </c>
      <c r="AV136" s="11" t="s">
        <v>87</v>
      </c>
      <c r="AW136" s="11" t="s">
        <v>35</v>
      </c>
      <c r="AX136" s="11" t="s">
        <v>71</v>
      </c>
      <c r="AY136" s="213" t="s">
        <v>153</v>
      </c>
    </row>
    <row r="137" spans="2:65" s="12" customFormat="1" ht="13.5">
      <c r="B137" s="228"/>
      <c r="C137" s="229"/>
      <c r="D137" s="204" t="s">
        <v>164</v>
      </c>
      <c r="E137" s="230" t="s">
        <v>21</v>
      </c>
      <c r="F137" s="231" t="s">
        <v>195</v>
      </c>
      <c r="G137" s="229"/>
      <c r="H137" s="232">
        <v>2.25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164</v>
      </c>
      <c r="AU137" s="238" t="s">
        <v>92</v>
      </c>
      <c r="AV137" s="12" t="s">
        <v>152</v>
      </c>
      <c r="AW137" s="12" t="s">
        <v>35</v>
      </c>
      <c r="AX137" s="12" t="s">
        <v>76</v>
      </c>
      <c r="AY137" s="238" t="s">
        <v>153</v>
      </c>
    </row>
    <row r="138" spans="2:65" s="1" customFormat="1" ht="22.5" customHeight="1">
      <c r="B138" s="40"/>
      <c r="C138" s="190" t="s">
        <v>262</v>
      </c>
      <c r="D138" s="190" t="s">
        <v>158</v>
      </c>
      <c r="E138" s="191" t="s">
        <v>263</v>
      </c>
      <c r="F138" s="192" t="s">
        <v>264</v>
      </c>
      <c r="G138" s="193" t="s">
        <v>85</v>
      </c>
      <c r="H138" s="194">
        <v>2.25</v>
      </c>
      <c r="I138" s="195"/>
      <c r="J138" s="196">
        <f>ROUND(I138*H138,2)</f>
        <v>0</v>
      </c>
      <c r="K138" s="192" t="s">
        <v>162</v>
      </c>
      <c r="L138" s="60"/>
      <c r="M138" s="197" t="s">
        <v>21</v>
      </c>
      <c r="N138" s="198" t="s">
        <v>42</v>
      </c>
      <c r="O138" s="4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AR138" s="23" t="s">
        <v>152</v>
      </c>
      <c r="AT138" s="23" t="s">
        <v>158</v>
      </c>
      <c r="AU138" s="23" t="s">
        <v>92</v>
      </c>
      <c r="AY138" s="23" t="s">
        <v>153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23" t="s">
        <v>76</v>
      </c>
      <c r="BK138" s="201">
        <f>ROUND(I138*H138,2)</f>
        <v>0</v>
      </c>
      <c r="BL138" s="23" t="s">
        <v>152</v>
      </c>
      <c r="BM138" s="23" t="s">
        <v>265</v>
      </c>
    </row>
    <row r="139" spans="2:65" s="1" customFormat="1" ht="22.5" customHeight="1">
      <c r="B139" s="40"/>
      <c r="C139" s="190" t="s">
        <v>266</v>
      </c>
      <c r="D139" s="190" t="s">
        <v>158</v>
      </c>
      <c r="E139" s="191" t="s">
        <v>267</v>
      </c>
      <c r="F139" s="192" t="s">
        <v>268</v>
      </c>
      <c r="G139" s="193" t="s">
        <v>85</v>
      </c>
      <c r="H139" s="194">
        <v>2.25</v>
      </c>
      <c r="I139" s="195"/>
      <c r="J139" s="196">
        <f>ROUND(I139*H139,2)</f>
        <v>0</v>
      </c>
      <c r="K139" s="192" t="s">
        <v>162</v>
      </c>
      <c r="L139" s="60"/>
      <c r="M139" s="197" t="s">
        <v>21</v>
      </c>
      <c r="N139" s="198" t="s">
        <v>42</v>
      </c>
      <c r="O139" s="4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AR139" s="23" t="s">
        <v>152</v>
      </c>
      <c r="AT139" s="23" t="s">
        <v>158</v>
      </c>
      <c r="AU139" s="23" t="s">
        <v>92</v>
      </c>
      <c r="AY139" s="23" t="s">
        <v>153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23" t="s">
        <v>76</v>
      </c>
      <c r="BK139" s="201">
        <f>ROUND(I139*H139,2)</f>
        <v>0</v>
      </c>
      <c r="BL139" s="23" t="s">
        <v>152</v>
      </c>
      <c r="BM139" s="23" t="s">
        <v>269</v>
      </c>
    </row>
    <row r="140" spans="2:65" s="1" customFormat="1" ht="22.5" customHeight="1">
      <c r="B140" s="40"/>
      <c r="C140" s="214" t="s">
        <v>270</v>
      </c>
      <c r="D140" s="214" t="s">
        <v>187</v>
      </c>
      <c r="E140" s="215" t="s">
        <v>271</v>
      </c>
      <c r="F140" s="216" t="s">
        <v>272</v>
      </c>
      <c r="G140" s="217" t="s">
        <v>85</v>
      </c>
      <c r="H140" s="218">
        <v>2.25</v>
      </c>
      <c r="I140" s="219"/>
      <c r="J140" s="220">
        <f>ROUND(I140*H140,2)</f>
        <v>0</v>
      </c>
      <c r="K140" s="216" t="s">
        <v>162</v>
      </c>
      <c r="L140" s="221"/>
      <c r="M140" s="222" t="s">
        <v>21</v>
      </c>
      <c r="N140" s="223" t="s">
        <v>42</v>
      </c>
      <c r="O140" s="4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AR140" s="23" t="s">
        <v>191</v>
      </c>
      <c r="AT140" s="23" t="s">
        <v>187</v>
      </c>
      <c r="AU140" s="23" t="s">
        <v>92</v>
      </c>
      <c r="AY140" s="23" t="s">
        <v>153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3" t="s">
        <v>76</v>
      </c>
      <c r="BK140" s="201">
        <f>ROUND(I140*H140,2)</f>
        <v>0</v>
      </c>
      <c r="BL140" s="23" t="s">
        <v>152</v>
      </c>
      <c r="BM140" s="23" t="s">
        <v>273</v>
      </c>
    </row>
    <row r="141" spans="2:65" s="13" customFormat="1" ht="21.6" customHeight="1">
      <c r="B141" s="239"/>
      <c r="C141" s="240"/>
      <c r="D141" s="241" t="s">
        <v>70</v>
      </c>
      <c r="E141" s="241" t="s">
        <v>274</v>
      </c>
      <c r="F141" s="241" t="s">
        <v>275</v>
      </c>
      <c r="G141" s="240"/>
      <c r="H141" s="240"/>
      <c r="I141" s="242"/>
      <c r="J141" s="243">
        <f>BK141</f>
        <v>0</v>
      </c>
      <c r="K141" s="240"/>
      <c r="L141" s="244"/>
      <c r="M141" s="245"/>
      <c r="N141" s="246"/>
      <c r="O141" s="246"/>
      <c r="P141" s="247">
        <f>SUM(P142:P155)</f>
        <v>0</v>
      </c>
      <c r="Q141" s="246"/>
      <c r="R141" s="247">
        <f>SUM(R142:R155)</f>
        <v>0.73450000000000004</v>
      </c>
      <c r="S141" s="246"/>
      <c r="T141" s="248">
        <f>SUM(T142:T155)</f>
        <v>0</v>
      </c>
      <c r="AR141" s="249" t="s">
        <v>152</v>
      </c>
      <c r="AT141" s="250" t="s">
        <v>70</v>
      </c>
      <c r="AU141" s="250" t="s">
        <v>92</v>
      </c>
      <c r="AY141" s="249" t="s">
        <v>153</v>
      </c>
      <c r="BK141" s="251">
        <f>SUM(BK142:BK155)</f>
        <v>0</v>
      </c>
    </row>
    <row r="142" spans="2:65" s="1" customFormat="1" ht="22.5" customHeight="1">
      <c r="B142" s="40"/>
      <c r="C142" s="214" t="s">
        <v>276</v>
      </c>
      <c r="D142" s="214" t="s">
        <v>187</v>
      </c>
      <c r="E142" s="215" t="s">
        <v>277</v>
      </c>
      <c r="F142" s="216" t="s">
        <v>278</v>
      </c>
      <c r="G142" s="217" t="s">
        <v>161</v>
      </c>
      <c r="H142" s="218">
        <v>5</v>
      </c>
      <c r="I142" s="219"/>
      <c r="J142" s="220">
        <f t="shared" ref="J142:J155" si="0">ROUND(I142*H142,2)</f>
        <v>0</v>
      </c>
      <c r="K142" s="216" t="s">
        <v>183</v>
      </c>
      <c r="L142" s="221"/>
      <c r="M142" s="222" t="s">
        <v>21</v>
      </c>
      <c r="N142" s="223" t="s">
        <v>42</v>
      </c>
      <c r="O142" s="41"/>
      <c r="P142" s="199">
        <f t="shared" ref="P142:P155" si="1">O142*H142</f>
        <v>0</v>
      </c>
      <c r="Q142" s="199">
        <v>5.0000000000000001E-3</v>
      </c>
      <c r="R142" s="199">
        <f t="shared" ref="R142:R155" si="2">Q142*H142</f>
        <v>2.5000000000000001E-2</v>
      </c>
      <c r="S142" s="199">
        <v>0</v>
      </c>
      <c r="T142" s="200">
        <f t="shared" ref="T142:T155" si="3">S142*H142</f>
        <v>0</v>
      </c>
      <c r="AR142" s="23" t="s">
        <v>191</v>
      </c>
      <c r="AT142" s="23" t="s">
        <v>187</v>
      </c>
      <c r="AU142" s="23" t="s">
        <v>152</v>
      </c>
      <c r="AY142" s="23" t="s">
        <v>153</v>
      </c>
      <c r="BE142" s="201">
        <f t="shared" ref="BE142:BE155" si="4">IF(N142="základní",J142,0)</f>
        <v>0</v>
      </c>
      <c r="BF142" s="201">
        <f t="shared" ref="BF142:BF155" si="5">IF(N142="snížená",J142,0)</f>
        <v>0</v>
      </c>
      <c r="BG142" s="201">
        <f t="shared" ref="BG142:BG155" si="6">IF(N142="zákl. přenesená",J142,0)</f>
        <v>0</v>
      </c>
      <c r="BH142" s="201">
        <f t="shared" ref="BH142:BH155" si="7">IF(N142="sníž. přenesená",J142,0)</f>
        <v>0</v>
      </c>
      <c r="BI142" s="201">
        <f t="shared" ref="BI142:BI155" si="8">IF(N142="nulová",J142,0)</f>
        <v>0</v>
      </c>
      <c r="BJ142" s="23" t="s">
        <v>76</v>
      </c>
      <c r="BK142" s="201">
        <f t="shared" ref="BK142:BK155" si="9">ROUND(I142*H142,2)</f>
        <v>0</v>
      </c>
      <c r="BL142" s="23" t="s">
        <v>152</v>
      </c>
      <c r="BM142" s="23" t="s">
        <v>279</v>
      </c>
    </row>
    <row r="143" spans="2:65" s="1" customFormat="1" ht="22.5" customHeight="1">
      <c r="B143" s="40"/>
      <c r="C143" s="214" t="s">
        <v>280</v>
      </c>
      <c r="D143" s="214" t="s">
        <v>187</v>
      </c>
      <c r="E143" s="215" t="s">
        <v>281</v>
      </c>
      <c r="F143" s="216" t="s">
        <v>282</v>
      </c>
      <c r="G143" s="217" t="s">
        <v>161</v>
      </c>
      <c r="H143" s="218">
        <v>5</v>
      </c>
      <c r="I143" s="219"/>
      <c r="J143" s="220">
        <f t="shared" si="0"/>
        <v>0</v>
      </c>
      <c r="K143" s="216" t="s">
        <v>183</v>
      </c>
      <c r="L143" s="221"/>
      <c r="M143" s="222" t="s">
        <v>21</v>
      </c>
      <c r="N143" s="223" t="s">
        <v>42</v>
      </c>
      <c r="O143" s="41"/>
      <c r="P143" s="199">
        <f t="shared" si="1"/>
        <v>0</v>
      </c>
      <c r="Q143" s="199">
        <v>1.4999999999999999E-2</v>
      </c>
      <c r="R143" s="199">
        <f t="shared" si="2"/>
        <v>7.4999999999999997E-2</v>
      </c>
      <c r="S143" s="199">
        <v>0</v>
      </c>
      <c r="T143" s="200">
        <f t="shared" si="3"/>
        <v>0</v>
      </c>
      <c r="AR143" s="23" t="s">
        <v>191</v>
      </c>
      <c r="AT143" s="23" t="s">
        <v>187</v>
      </c>
      <c r="AU143" s="23" t="s">
        <v>152</v>
      </c>
      <c r="AY143" s="23" t="s">
        <v>153</v>
      </c>
      <c r="BE143" s="201">
        <f t="shared" si="4"/>
        <v>0</v>
      </c>
      <c r="BF143" s="201">
        <f t="shared" si="5"/>
        <v>0</v>
      </c>
      <c r="BG143" s="201">
        <f t="shared" si="6"/>
        <v>0</v>
      </c>
      <c r="BH143" s="201">
        <f t="shared" si="7"/>
        <v>0</v>
      </c>
      <c r="BI143" s="201">
        <f t="shared" si="8"/>
        <v>0</v>
      </c>
      <c r="BJ143" s="23" t="s">
        <v>76</v>
      </c>
      <c r="BK143" s="201">
        <f t="shared" si="9"/>
        <v>0</v>
      </c>
      <c r="BL143" s="23" t="s">
        <v>152</v>
      </c>
      <c r="BM143" s="23" t="s">
        <v>283</v>
      </c>
    </row>
    <row r="144" spans="2:65" s="1" customFormat="1" ht="22.5" customHeight="1">
      <c r="B144" s="40"/>
      <c r="C144" s="214" t="s">
        <v>284</v>
      </c>
      <c r="D144" s="214" t="s">
        <v>187</v>
      </c>
      <c r="E144" s="215" t="s">
        <v>285</v>
      </c>
      <c r="F144" s="216" t="s">
        <v>286</v>
      </c>
      <c r="G144" s="217" t="s">
        <v>161</v>
      </c>
      <c r="H144" s="218">
        <v>2</v>
      </c>
      <c r="I144" s="219"/>
      <c r="J144" s="220">
        <f t="shared" si="0"/>
        <v>0</v>
      </c>
      <c r="K144" s="216" t="s">
        <v>183</v>
      </c>
      <c r="L144" s="221"/>
      <c r="M144" s="222" t="s">
        <v>21</v>
      </c>
      <c r="N144" s="223" t="s">
        <v>42</v>
      </c>
      <c r="O144" s="41"/>
      <c r="P144" s="199">
        <f t="shared" si="1"/>
        <v>0</v>
      </c>
      <c r="Q144" s="199">
        <v>2.5000000000000001E-2</v>
      </c>
      <c r="R144" s="199">
        <f t="shared" si="2"/>
        <v>0.05</v>
      </c>
      <c r="S144" s="199">
        <v>0</v>
      </c>
      <c r="T144" s="200">
        <f t="shared" si="3"/>
        <v>0</v>
      </c>
      <c r="AR144" s="23" t="s">
        <v>191</v>
      </c>
      <c r="AT144" s="23" t="s">
        <v>187</v>
      </c>
      <c r="AU144" s="23" t="s">
        <v>152</v>
      </c>
      <c r="AY144" s="23" t="s">
        <v>153</v>
      </c>
      <c r="BE144" s="201">
        <f t="shared" si="4"/>
        <v>0</v>
      </c>
      <c r="BF144" s="201">
        <f t="shared" si="5"/>
        <v>0</v>
      </c>
      <c r="BG144" s="201">
        <f t="shared" si="6"/>
        <v>0</v>
      </c>
      <c r="BH144" s="201">
        <f t="shared" si="7"/>
        <v>0</v>
      </c>
      <c r="BI144" s="201">
        <f t="shared" si="8"/>
        <v>0</v>
      </c>
      <c r="BJ144" s="23" t="s">
        <v>76</v>
      </c>
      <c r="BK144" s="201">
        <f t="shared" si="9"/>
        <v>0</v>
      </c>
      <c r="BL144" s="23" t="s">
        <v>152</v>
      </c>
      <c r="BM144" s="23" t="s">
        <v>287</v>
      </c>
    </row>
    <row r="145" spans="2:65" s="1" customFormat="1" ht="22.5" customHeight="1">
      <c r="B145" s="40"/>
      <c r="C145" s="214" t="s">
        <v>288</v>
      </c>
      <c r="D145" s="214" t="s">
        <v>187</v>
      </c>
      <c r="E145" s="215" t="s">
        <v>289</v>
      </c>
      <c r="F145" s="216" t="s">
        <v>290</v>
      </c>
      <c r="G145" s="217" t="s">
        <v>161</v>
      </c>
      <c r="H145" s="218">
        <v>8</v>
      </c>
      <c r="I145" s="219"/>
      <c r="J145" s="220">
        <f t="shared" si="0"/>
        <v>0</v>
      </c>
      <c r="K145" s="216" t="s">
        <v>183</v>
      </c>
      <c r="L145" s="221"/>
      <c r="M145" s="222" t="s">
        <v>21</v>
      </c>
      <c r="N145" s="223" t="s">
        <v>42</v>
      </c>
      <c r="O145" s="41"/>
      <c r="P145" s="199">
        <f t="shared" si="1"/>
        <v>0</v>
      </c>
      <c r="Q145" s="199">
        <v>2.5000000000000001E-2</v>
      </c>
      <c r="R145" s="199">
        <f t="shared" si="2"/>
        <v>0.2</v>
      </c>
      <c r="S145" s="199">
        <v>0</v>
      </c>
      <c r="T145" s="200">
        <f t="shared" si="3"/>
        <v>0</v>
      </c>
      <c r="AR145" s="23" t="s">
        <v>191</v>
      </c>
      <c r="AT145" s="23" t="s">
        <v>187</v>
      </c>
      <c r="AU145" s="23" t="s">
        <v>152</v>
      </c>
      <c r="AY145" s="23" t="s">
        <v>153</v>
      </c>
      <c r="BE145" s="201">
        <f t="shared" si="4"/>
        <v>0</v>
      </c>
      <c r="BF145" s="201">
        <f t="shared" si="5"/>
        <v>0</v>
      </c>
      <c r="BG145" s="201">
        <f t="shared" si="6"/>
        <v>0</v>
      </c>
      <c r="BH145" s="201">
        <f t="shared" si="7"/>
        <v>0</v>
      </c>
      <c r="BI145" s="201">
        <f t="shared" si="8"/>
        <v>0</v>
      </c>
      <c r="BJ145" s="23" t="s">
        <v>76</v>
      </c>
      <c r="BK145" s="201">
        <f t="shared" si="9"/>
        <v>0</v>
      </c>
      <c r="BL145" s="23" t="s">
        <v>152</v>
      </c>
      <c r="BM145" s="23" t="s">
        <v>291</v>
      </c>
    </row>
    <row r="146" spans="2:65" s="1" customFormat="1" ht="22.5" customHeight="1">
      <c r="B146" s="40"/>
      <c r="C146" s="214" t="s">
        <v>292</v>
      </c>
      <c r="D146" s="214" t="s">
        <v>187</v>
      </c>
      <c r="E146" s="215" t="s">
        <v>293</v>
      </c>
      <c r="F146" s="216" t="s">
        <v>294</v>
      </c>
      <c r="G146" s="217" t="s">
        <v>161</v>
      </c>
      <c r="H146" s="218">
        <v>2</v>
      </c>
      <c r="I146" s="219"/>
      <c r="J146" s="220">
        <f t="shared" si="0"/>
        <v>0</v>
      </c>
      <c r="K146" s="216" t="s">
        <v>183</v>
      </c>
      <c r="L146" s="221"/>
      <c r="M146" s="222" t="s">
        <v>21</v>
      </c>
      <c r="N146" s="223" t="s">
        <v>42</v>
      </c>
      <c r="O146" s="41"/>
      <c r="P146" s="199">
        <f t="shared" si="1"/>
        <v>0</v>
      </c>
      <c r="Q146" s="199">
        <v>1.4999999999999999E-2</v>
      </c>
      <c r="R146" s="199">
        <f t="shared" si="2"/>
        <v>0.03</v>
      </c>
      <c r="S146" s="199">
        <v>0</v>
      </c>
      <c r="T146" s="200">
        <f t="shared" si="3"/>
        <v>0</v>
      </c>
      <c r="AR146" s="23" t="s">
        <v>191</v>
      </c>
      <c r="AT146" s="23" t="s">
        <v>187</v>
      </c>
      <c r="AU146" s="23" t="s">
        <v>152</v>
      </c>
      <c r="AY146" s="23" t="s">
        <v>153</v>
      </c>
      <c r="BE146" s="201">
        <f t="shared" si="4"/>
        <v>0</v>
      </c>
      <c r="BF146" s="201">
        <f t="shared" si="5"/>
        <v>0</v>
      </c>
      <c r="BG146" s="201">
        <f t="shared" si="6"/>
        <v>0</v>
      </c>
      <c r="BH146" s="201">
        <f t="shared" si="7"/>
        <v>0</v>
      </c>
      <c r="BI146" s="201">
        <f t="shared" si="8"/>
        <v>0</v>
      </c>
      <c r="BJ146" s="23" t="s">
        <v>76</v>
      </c>
      <c r="BK146" s="201">
        <f t="shared" si="9"/>
        <v>0</v>
      </c>
      <c r="BL146" s="23" t="s">
        <v>152</v>
      </c>
      <c r="BM146" s="23" t="s">
        <v>295</v>
      </c>
    </row>
    <row r="147" spans="2:65" s="1" customFormat="1" ht="22.5" customHeight="1">
      <c r="B147" s="40"/>
      <c r="C147" s="214" t="s">
        <v>296</v>
      </c>
      <c r="D147" s="214" t="s">
        <v>187</v>
      </c>
      <c r="E147" s="215" t="s">
        <v>297</v>
      </c>
      <c r="F147" s="216" t="s">
        <v>298</v>
      </c>
      <c r="G147" s="217" t="s">
        <v>161</v>
      </c>
      <c r="H147" s="218">
        <v>4</v>
      </c>
      <c r="I147" s="219"/>
      <c r="J147" s="220">
        <f t="shared" si="0"/>
        <v>0</v>
      </c>
      <c r="K147" s="216" t="s">
        <v>183</v>
      </c>
      <c r="L147" s="221"/>
      <c r="M147" s="222" t="s">
        <v>21</v>
      </c>
      <c r="N147" s="223" t="s">
        <v>42</v>
      </c>
      <c r="O147" s="41"/>
      <c r="P147" s="199">
        <f t="shared" si="1"/>
        <v>0</v>
      </c>
      <c r="Q147" s="199">
        <v>2.5000000000000001E-2</v>
      </c>
      <c r="R147" s="199">
        <f t="shared" si="2"/>
        <v>0.1</v>
      </c>
      <c r="S147" s="199">
        <v>0</v>
      </c>
      <c r="T147" s="200">
        <f t="shared" si="3"/>
        <v>0</v>
      </c>
      <c r="AR147" s="23" t="s">
        <v>191</v>
      </c>
      <c r="AT147" s="23" t="s">
        <v>187</v>
      </c>
      <c r="AU147" s="23" t="s">
        <v>152</v>
      </c>
      <c r="AY147" s="23" t="s">
        <v>153</v>
      </c>
      <c r="BE147" s="201">
        <f t="shared" si="4"/>
        <v>0</v>
      </c>
      <c r="BF147" s="201">
        <f t="shared" si="5"/>
        <v>0</v>
      </c>
      <c r="BG147" s="201">
        <f t="shared" si="6"/>
        <v>0</v>
      </c>
      <c r="BH147" s="201">
        <f t="shared" si="7"/>
        <v>0</v>
      </c>
      <c r="BI147" s="201">
        <f t="shared" si="8"/>
        <v>0</v>
      </c>
      <c r="BJ147" s="23" t="s">
        <v>76</v>
      </c>
      <c r="BK147" s="201">
        <f t="shared" si="9"/>
        <v>0</v>
      </c>
      <c r="BL147" s="23" t="s">
        <v>152</v>
      </c>
      <c r="BM147" s="23" t="s">
        <v>299</v>
      </c>
    </row>
    <row r="148" spans="2:65" s="1" customFormat="1" ht="22.5" customHeight="1">
      <c r="B148" s="40"/>
      <c r="C148" s="214" t="s">
        <v>300</v>
      </c>
      <c r="D148" s="214" t="s">
        <v>187</v>
      </c>
      <c r="E148" s="215" t="s">
        <v>301</v>
      </c>
      <c r="F148" s="216" t="s">
        <v>302</v>
      </c>
      <c r="G148" s="217" t="s">
        <v>161</v>
      </c>
      <c r="H148" s="218">
        <v>6</v>
      </c>
      <c r="I148" s="219"/>
      <c r="J148" s="220">
        <f t="shared" si="0"/>
        <v>0</v>
      </c>
      <c r="K148" s="216" t="s">
        <v>183</v>
      </c>
      <c r="L148" s="221"/>
      <c r="M148" s="222" t="s">
        <v>21</v>
      </c>
      <c r="N148" s="223" t="s">
        <v>42</v>
      </c>
      <c r="O148" s="41"/>
      <c r="P148" s="199">
        <f t="shared" si="1"/>
        <v>0</v>
      </c>
      <c r="Q148" s="199">
        <v>3.0000000000000001E-3</v>
      </c>
      <c r="R148" s="199">
        <f t="shared" si="2"/>
        <v>1.8000000000000002E-2</v>
      </c>
      <c r="S148" s="199">
        <v>0</v>
      </c>
      <c r="T148" s="200">
        <f t="shared" si="3"/>
        <v>0</v>
      </c>
      <c r="AR148" s="23" t="s">
        <v>191</v>
      </c>
      <c r="AT148" s="23" t="s">
        <v>187</v>
      </c>
      <c r="AU148" s="23" t="s">
        <v>152</v>
      </c>
      <c r="AY148" s="23" t="s">
        <v>153</v>
      </c>
      <c r="BE148" s="201">
        <f t="shared" si="4"/>
        <v>0</v>
      </c>
      <c r="BF148" s="201">
        <f t="shared" si="5"/>
        <v>0</v>
      </c>
      <c r="BG148" s="201">
        <f t="shared" si="6"/>
        <v>0</v>
      </c>
      <c r="BH148" s="201">
        <f t="shared" si="7"/>
        <v>0</v>
      </c>
      <c r="BI148" s="201">
        <f t="shared" si="8"/>
        <v>0</v>
      </c>
      <c r="BJ148" s="23" t="s">
        <v>76</v>
      </c>
      <c r="BK148" s="201">
        <f t="shared" si="9"/>
        <v>0</v>
      </c>
      <c r="BL148" s="23" t="s">
        <v>152</v>
      </c>
      <c r="BM148" s="23" t="s">
        <v>303</v>
      </c>
    </row>
    <row r="149" spans="2:65" s="1" customFormat="1" ht="22.5" customHeight="1">
      <c r="B149" s="40"/>
      <c r="C149" s="214" t="s">
        <v>304</v>
      </c>
      <c r="D149" s="214" t="s">
        <v>187</v>
      </c>
      <c r="E149" s="215" t="s">
        <v>305</v>
      </c>
      <c r="F149" s="216" t="s">
        <v>306</v>
      </c>
      <c r="G149" s="217" t="s">
        <v>161</v>
      </c>
      <c r="H149" s="218">
        <v>8</v>
      </c>
      <c r="I149" s="219"/>
      <c r="J149" s="220">
        <f t="shared" si="0"/>
        <v>0</v>
      </c>
      <c r="K149" s="216" t="s">
        <v>183</v>
      </c>
      <c r="L149" s="221"/>
      <c r="M149" s="222" t="s">
        <v>21</v>
      </c>
      <c r="N149" s="223" t="s">
        <v>42</v>
      </c>
      <c r="O149" s="41"/>
      <c r="P149" s="199">
        <f t="shared" si="1"/>
        <v>0</v>
      </c>
      <c r="Q149" s="199">
        <v>5.0000000000000001E-3</v>
      </c>
      <c r="R149" s="199">
        <f t="shared" si="2"/>
        <v>0.04</v>
      </c>
      <c r="S149" s="199">
        <v>0</v>
      </c>
      <c r="T149" s="200">
        <f t="shared" si="3"/>
        <v>0</v>
      </c>
      <c r="AR149" s="23" t="s">
        <v>191</v>
      </c>
      <c r="AT149" s="23" t="s">
        <v>187</v>
      </c>
      <c r="AU149" s="23" t="s">
        <v>152</v>
      </c>
      <c r="AY149" s="23" t="s">
        <v>153</v>
      </c>
      <c r="BE149" s="201">
        <f t="shared" si="4"/>
        <v>0</v>
      </c>
      <c r="BF149" s="201">
        <f t="shared" si="5"/>
        <v>0</v>
      </c>
      <c r="BG149" s="201">
        <f t="shared" si="6"/>
        <v>0</v>
      </c>
      <c r="BH149" s="201">
        <f t="shared" si="7"/>
        <v>0</v>
      </c>
      <c r="BI149" s="201">
        <f t="shared" si="8"/>
        <v>0</v>
      </c>
      <c r="BJ149" s="23" t="s">
        <v>76</v>
      </c>
      <c r="BK149" s="201">
        <f t="shared" si="9"/>
        <v>0</v>
      </c>
      <c r="BL149" s="23" t="s">
        <v>152</v>
      </c>
      <c r="BM149" s="23" t="s">
        <v>307</v>
      </c>
    </row>
    <row r="150" spans="2:65" s="1" customFormat="1" ht="22.5" customHeight="1">
      <c r="B150" s="40"/>
      <c r="C150" s="214" t="s">
        <v>308</v>
      </c>
      <c r="D150" s="214" t="s">
        <v>187</v>
      </c>
      <c r="E150" s="215" t="s">
        <v>309</v>
      </c>
      <c r="F150" s="216" t="s">
        <v>310</v>
      </c>
      <c r="G150" s="217" t="s">
        <v>161</v>
      </c>
      <c r="H150" s="218">
        <v>9</v>
      </c>
      <c r="I150" s="219"/>
      <c r="J150" s="220">
        <f t="shared" si="0"/>
        <v>0</v>
      </c>
      <c r="K150" s="216" t="s">
        <v>183</v>
      </c>
      <c r="L150" s="221"/>
      <c r="M150" s="222" t="s">
        <v>21</v>
      </c>
      <c r="N150" s="223" t="s">
        <v>42</v>
      </c>
      <c r="O150" s="41"/>
      <c r="P150" s="199">
        <f t="shared" si="1"/>
        <v>0</v>
      </c>
      <c r="Q150" s="199">
        <v>4.4999999999999997E-3</v>
      </c>
      <c r="R150" s="199">
        <f t="shared" si="2"/>
        <v>4.0499999999999994E-2</v>
      </c>
      <c r="S150" s="199">
        <v>0</v>
      </c>
      <c r="T150" s="200">
        <f t="shared" si="3"/>
        <v>0</v>
      </c>
      <c r="AR150" s="23" t="s">
        <v>191</v>
      </c>
      <c r="AT150" s="23" t="s">
        <v>187</v>
      </c>
      <c r="AU150" s="23" t="s">
        <v>152</v>
      </c>
      <c r="AY150" s="23" t="s">
        <v>153</v>
      </c>
      <c r="BE150" s="201">
        <f t="shared" si="4"/>
        <v>0</v>
      </c>
      <c r="BF150" s="201">
        <f t="shared" si="5"/>
        <v>0</v>
      </c>
      <c r="BG150" s="201">
        <f t="shared" si="6"/>
        <v>0</v>
      </c>
      <c r="BH150" s="201">
        <f t="shared" si="7"/>
        <v>0</v>
      </c>
      <c r="BI150" s="201">
        <f t="shared" si="8"/>
        <v>0</v>
      </c>
      <c r="BJ150" s="23" t="s">
        <v>76</v>
      </c>
      <c r="BK150" s="201">
        <f t="shared" si="9"/>
        <v>0</v>
      </c>
      <c r="BL150" s="23" t="s">
        <v>152</v>
      </c>
      <c r="BM150" s="23" t="s">
        <v>311</v>
      </c>
    </row>
    <row r="151" spans="2:65" s="1" customFormat="1" ht="22.5" customHeight="1">
      <c r="B151" s="40"/>
      <c r="C151" s="214" t="s">
        <v>312</v>
      </c>
      <c r="D151" s="214" t="s">
        <v>187</v>
      </c>
      <c r="E151" s="215" t="s">
        <v>313</v>
      </c>
      <c r="F151" s="216" t="s">
        <v>314</v>
      </c>
      <c r="G151" s="217" t="s">
        <v>161</v>
      </c>
      <c r="H151" s="218">
        <v>11</v>
      </c>
      <c r="I151" s="219"/>
      <c r="J151" s="220">
        <f t="shared" si="0"/>
        <v>0</v>
      </c>
      <c r="K151" s="216" t="s">
        <v>183</v>
      </c>
      <c r="L151" s="221"/>
      <c r="M151" s="222" t="s">
        <v>21</v>
      </c>
      <c r="N151" s="223" t="s">
        <v>42</v>
      </c>
      <c r="O151" s="41"/>
      <c r="P151" s="199">
        <f t="shared" si="1"/>
        <v>0</v>
      </c>
      <c r="Q151" s="199">
        <v>3.0000000000000001E-3</v>
      </c>
      <c r="R151" s="199">
        <f t="shared" si="2"/>
        <v>3.3000000000000002E-2</v>
      </c>
      <c r="S151" s="199">
        <v>0</v>
      </c>
      <c r="T151" s="200">
        <f t="shared" si="3"/>
        <v>0</v>
      </c>
      <c r="AR151" s="23" t="s">
        <v>191</v>
      </c>
      <c r="AT151" s="23" t="s">
        <v>187</v>
      </c>
      <c r="AU151" s="23" t="s">
        <v>152</v>
      </c>
      <c r="AY151" s="23" t="s">
        <v>153</v>
      </c>
      <c r="BE151" s="201">
        <f t="shared" si="4"/>
        <v>0</v>
      </c>
      <c r="BF151" s="201">
        <f t="shared" si="5"/>
        <v>0</v>
      </c>
      <c r="BG151" s="201">
        <f t="shared" si="6"/>
        <v>0</v>
      </c>
      <c r="BH151" s="201">
        <f t="shared" si="7"/>
        <v>0</v>
      </c>
      <c r="BI151" s="201">
        <f t="shared" si="8"/>
        <v>0</v>
      </c>
      <c r="BJ151" s="23" t="s">
        <v>76</v>
      </c>
      <c r="BK151" s="201">
        <f t="shared" si="9"/>
        <v>0</v>
      </c>
      <c r="BL151" s="23" t="s">
        <v>152</v>
      </c>
      <c r="BM151" s="23" t="s">
        <v>315</v>
      </c>
    </row>
    <row r="152" spans="2:65" s="1" customFormat="1" ht="22.5" customHeight="1">
      <c r="B152" s="40"/>
      <c r="C152" s="214" t="s">
        <v>316</v>
      </c>
      <c r="D152" s="214" t="s">
        <v>187</v>
      </c>
      <c r="E152" s="215" t="s">
        <v>317</v>
      </c>
      <c r="F152" s="216" t="s">
        <v>318</v>
      </c>
      <c r="G152" s="217" t="s">
        <v>161</v>
      </c>
      <c r="H152" s="218">
        <v>2</v>
      </c>
      <c r="I152" s="219"/>
      <c r="J152" s="220">
        <f t="shared" si="0"/>
        <v>0</v>
      </c>
      <c r="K152" s="216" t="s">
        <v>183</v>
      </c>
      <c r="L152" s="221"/>
      <c r="M152" s="222" t="s">
        <v>21</v>
      </c>
      <c r="N152" s="223" t="s">
        <v>42</v>
      </c>
      <c r="O152" s="41"/>
      <c r="P152" s="199">
        <f t="shared" si="1"/>
        <v>0</v>
      </c>
      <c r="Q152" s="199">
        <v>3.0000000000000001E-3</v>
      </c>
      <c r="R152" s="199">
        <f t="shared" si="2"/>
        <v>6.0000000000000001E-3</v>
      </c>
      <c r="S152" s="199">
        <v>0</v>
      </c>
      <c r="T152" s="200">
        <f t="shared" si="3"/>
        <v>0</v>
      </c>
      <c r="AR152" s="23" t="s">
        <v>191</v>
      </c>
      <c r="AT152" s="23" t="s">
        <v>187</v>
      </c>
      <c r="AU152" s="23" t="s">
        <v>152</v>
      </c>
      <c r="AY152" s="23" t="s">
        <v>153</v>
      </c>
      <c r="BE152" s="201">
        <f t="shared" si="4"/>
        <v>0</v>
      </c>
      <c r="BF152" s="201">
        <f t="shared" si="5"/>
        <v>0</v>
      </c>
      <c r="BG152" s="201">
        <f t="shared" si="6"/>
        <v>0</v>
      </c>
      <c r="BH152" s="201">
        <f t="shared" si="7"/>
        <v>0</v>
      </c>
      <c r="BI152" s="201">
        <f t="shared" si="8"/>
        <v>0</v>
      </c>
      <c r="BJ152" s="23" t="s">
        <v>76</v>
      </c>
      <c r="BK152" s="201">
        <f t="shared" si="9"/>
        <v>0</v>
      </c>
      <c r="BL152" s="23" t="s">
        <v>152</v>
      </c>
      <c r="BM152" s="23" t="s">
        <v>319</v>
      </c>
    </row>
    <row r="153" spans="2:65" s="1" customFormat="1" ht="22.5" customHeight="1">
      <c r="B153" s="40"/>
      <c r="C153" s="214" t="s">
        <v>320</v>
      </c>
      <c r="D153" s="214" t="s">
        <v>187</v>
      </c>
      <c r="E153" s="215" t="s">
        <v>321</v>
      </c>
      <c r="F153" s="216" t="s">
        <v>322</v>
      </c>
      <c r="G153" s="217" t="s">
        <v>161</v>
      </c>
      <c r="H153" s="218">
        <v>3</v>
      </c>
      <c r="I153" s="219"/>
      <c r="J153" s="220">
        <f t="shared" si="0"/>
        <v>0</v>
      </c>
      <c r="K153" s="216" t="s">
        <v>183</v>
      </c>
      <c r="L153" s="221"/>
      <c r="M153" s="222" t="s">
        <v>21</v>
      </c>
      <c r="N153" s="223" t="s">
        <v>42</v>
      </c>
      <c r="O153" s="41"/>
      <c r="P153" s="199">
        <f t="shared" si="1"/>
        <v>0</v>
      </c>
      <c r="Q153" s="199">
        <v>3.0000000000000001E-3</v>
      </c>
      <c r="R153" s="199">
        <f t="shared" si="2"/>
        <v>9.0000000000000011E-3</v>
      </c>
      <c r="S153" s="199">
        <v>0</v>
      </c>
      <c r="T153" s="200">
        <f t="shared" si="3"/>
        <v>0</v>
      </c>
      <c r="AR153" s="23" t="s">
        <v>191</v>
      </c>
      <c r="AT153" s="23" t="s">
        <v>187</v>
      </c>
      <c r="AU153" s="23" t="s">
        <v>152</v>
      </c>
      <c r="AY153" s="23" t="s">
        <v>153</v>
      </c>
      <c r="BE153" s="201">
        <f t="shared" si="4"/>
        <v>0</v>
      </c>
      <c r="BF153" s="201">
        <f t="shared" si="5"/>
        <v>0</v>
      </c>
      <c r="BG153" s="201">
        <f t="shared" si="6"/>
        <v>0</v>
      </c>
      <c r="BH153" s="201">
        <f t="shared" si="7"/>
        <v>0</v>
      </c>
      <c r="BI153" s="201">
        <f t="shared" si="8"/>
        <v>0</v>
      </c>
      <c r="BJ153" s="23" t="s">
        <v>76</v>
      </c>
      <c r="BK153" s="201">
        <f t="shared" si="9"/>
        <v>0</v>
      </c>
      <c r="BL153" s="23" t="s">
        <v>152</v>
      </c>
      <c r="BM153" s="23" t="s">
        <v>323</v>
      </c>
    </row>
    <row r="154" spans="2:65" s="1" customFormat="1" ht="22.5" customHeight="1">
      <c r="B154" s="40"/>
      <c r="C154" s="214" t="s">
        <v>324</v>
      </c>
      <c r="D154" s="214" t="s">
        <v>187</v>
      </c>
      <c r="E154" s="215" t="s">
        <v>325</v>
      </c>
      <c r="F154" s="216" t="s">
        <v>326</v>
      </c>
      <c r="G154" s="217" t="s">
        <v>161</v>
      </c>
      <c r="H154" s="218">
        <v>21</v>
      </c>
      <c r="I154" s="219"/>
      <c r="J154" s="220">
        <f t="shared" si="0"/>
        <v>0</v>
      </c>
      <c r="K154" s="216" t="s">
        <v>183</v>
      </c>
      <c r="L154" s="221"/>
      <c r="M154" s="222" t="s">
        <v>21</v>
      </c>
      <c r="N154" s="223" t="s">
        <v>42</v>
      </c>
      <c r="O154" s="41"/>
      <c r="P154" s="199">
        <f t="shared" si="1"/>
        <v>0</v>
      </c>
      <c r="Q154" s="199">
        <v>3.0000000000000001E-3</v>
      </c>
      <c r="R154" s="199">
        <f t="shared" si="2"/>
        <v>6.3E-2</v>
      </c>
      <c r="S154" s="199">
        <v>0</v>
      </c>
      <c r="T154" s="200">
        <f t="shared" si="3"/>
        <v>0</v>
      </c>
      <c r="AR154" s="23" t="s">
        <v>191</v>
      </c>
      <c r="AT154" s="23" t="s">
        <v>187</v>
      </c>
      <c r="AU154" s="23" t="s">
        <v>152</v>
      </c>
      <c r="AY154" s="23" t="s">
        <v>153</v>
      </c>
      <c r="BE154" s="201">
        <f t="shared" si="4"/>
        <v>0</v>
      </c>
      <c r="BF154" s="201">
        <f t="shared" si="5"/>
        <v>0</v>
      </c>
      <c r="BG154" s="201">
        <f t="shared" si="6"/>
        <v>0</v>
      </c>
      <c r="BH154" s="201">
        <f t="shared" si="7"/>
        <v>0</v>
      </c>
      <c r="BI154" s="201">
        <f t="shared" si="8"/>
        <v>0</v>
      </c>
      <c r="BJ154" s="23" t="s">
        <v>76</v>
      </c>
      <c r="BK154" s="201">
        <f t="shared" si="9"/>
        <v>0</v>
      </c>
      <c r="BL154" s="23" t="s">
        <v>152</v>
      </c>
      <c r="BM154" s="23" t="s">
        <v>327</v>
      </c>
    </row>
    <row r="155" spans="2:65" s="1" customFormat="1" ht="22.5" customHeight="1">
      <c r="B155" s="40"/>
      <c r="C155" s="214" t="s">
        <v>328</v>
      </c>
      <c r="D155" s="214" t="s">
        <v>187</v>
      </c>
      <c r="E155" s="215" t="s">
        <v>329</v>
      </c>
      <c r="F155" s="216" t="s">
        <v>330</v>
      </c>
      <c r="G155" s="217" t="s">
        <v>161</v>
      </c>
      <c r="H155" s="218">
        <v>15</v>
      </c>
      <c r="I155" s="219"/>
      <c r="J155" s="220">
        <f t="shared" si="0"/>
        <v>0</v>
      </c>
      <c r="K155" s="216" t="s">
        <v>183</v>
      </c>
      <c r="L155" s="221"/>
      <c r="M155" s="222" t="s">
        <v>21</v>
      </c>
      <c r="N155" s="223" t="s">
        <v>42</v>
      </c>
      <c r="O155" s="41"/>
      <c r="P155" s="199">
        <f t="shared" si="1"/>
        <v>0</v>
      </c>
      <c r="Q155" s="199">
        <v>3.0000000000000001E-3</v>
      </c>
      <c r="R155" s="199">
        <f t="shared" si="2"/>
        <v>4.4999999999999998E-2</v>
      </c>
      <c r="S155" s="199">
        <v>0</v>
      </c>
      <c r="T155" s="200">
        <f t="shared" si="3"/>
        <v>0</v>
      </c>
      <c r="AR155" s="23" t="s">
        <v>191</v>
      </c>
      <c r="AT155" s="23" t="s">
        <v>187</v>
      </c>
      <c r="AU155" s="23" t="s">
        <v>152</v>
      </c>
      <c r="AY155" s="23" t="s">
        <v>153</v>
      </c>
      <c r="BE155" s="201">
        <f t="shared" si="4"/>
        <v>0</v>
      </c>
      <c r="BF155" s="201">
        <f t="shared" si="5"/>
        <v>0</v>
      </c>
      <c r="BG155" s="201">
        <f t="shared" si="6"/>
        <v>0</v>
      </c>
      <c r="BH155" s="201">
        <f t="shared" si="7"/>
        <v>0</v>
      </c>
      <c r="BI155" s="201">
        <f t="shared" si="8"/>
        <v>0</v>
      </c>
      <c r="BJ155" s="23" t="s">
        <v>76</v>
      </c>
      <c r="BK155" s="201">
        <f t="shared" si="9"/>
        <v>0</v>
      </c>
      <c r="BL155" s="23" t="s">
        <v>152</v>
      </c>
      <c r="BM155" s="23" t="s">
        <v>331</v>
      </c>
    </row>
    <row r="156" spans="2:65" s="10" customFormat="1" ht="22.35" customHeight="1">
      <c r="B156" s="171"/>
      <c r="C156" s="172"/>
      <c r="D156" s="187" t="s">
        <v>70</v>
      </c>
      <c r="E156" s="188" t="s">
        <v>332</v>
      </c>
      <c r="F156" s="188" t="s">
        <v>333</v>
      </c>
      <c r="G156" s="172"/>
      <c r="H156" s="172"/>
      <c r="I156" s="175"/>
      <c r="J156" s="189">
        <f>BK156</f>
        <v>0</v>
      </c>
      <c r="K156" s="172"/>
      <c r="L156" s="177"/>
      <c r="M156" s="178"/>
      <c r="N156" s="179"/>
      <c r="O156" s="179"/>
      <c r="P156" s="180">
        <f>SUM(P157:P158)</f>
        <v>0</v>
      </c>
      <c r="Q156" s="179"/>
      <c r="R156" s="180">
        <f>SUM(R157:R158)</f>
        <v>0</v>
      </c>
      <c r="S156" s="179"/>
      <c r="T156" s="181">
        <f>SUM(T157:T158)</f>
        <v>0</v>
      </c>
      <c r="AR156" s="182" t="s">
        <v>76</v>
      </c>
      <c r="AT156" s="183" t="s">
        <v>70</v>
      </c>
      <c r="AU156" s="183" t="s">
        <v>87</v>
      </c>
      <c r="AY156" s="182" t="s">
        <v>153</v>
      </c>
      <c r="BK156" s="184">
        <f>SUM(BK157:BK158)</f>
        <v>0</v>
      </c>
    </row>
    <row r="157" spans="2:65" s="1" customFormat="1" ht="31.5" customHeight="1">
      <c r="B157" s="40"/>
      <c r="C157" s="190" t="s">
        <v>334</v>
      </c>
      <c r="D157" s="190" t="s">
        <v>158</v>
      </c>
      <c r="E157" s="191" t="s">
        <v>335</v>
      </c>
      <c r="F157" s="192" t="s">
        <v>336</v>
      </c>
      <c r="G157" s="193" t="s">
        <v>182</v>
      </c>
      <c r="H157" s="194">
        <v>2.0499999999999998</v>
      </c>
      <c r="I157" s="195"/>
      <c r="J157" s="196">
        <f>ROUND(I157*H157,2)</f>
        <v>0</v>
      </c>
      <c r="K157" s="192" t="s">
        <v>162</v>
      </c>
      <c r="L157" s="60"/>
      <c r="M157" s="197" t="s">
        <v>21</v>
      </c>
      <c r="N157" s="198" t="s">
        <v>42</v>
      </c>
      <c r="O157" s="4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AR157" s="23" t="s">
        <v>152</v>
      </c>
      <c r="AT157" s="23" t="s">
        <v>158</v>
      </c>
      <c r="AU157" s="23" t="s">
        <v>92</v>
      </c>
      <c r="AY157" s="23" t="s">
        <v>153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23" t="s">
        <v>76</v>
      </c>
      <c r="BK157" s="201">
        <f>ROUND(I157*H157,2)</f>
        <v>0</v>
      </c>
      <c r="BL157" s="23" t="s">
        <v>152</v>
      </c>
      <c r="BM157" s="23" t="s">
        <v>337</v>
      </c>
    </row>
    <row r="158" spans="2:65" s="1" customFormat="1" ht="31.5" customHeight="1">
      <c r="B158" s="40"/>
      <c r="C158" s="190" t="s">
        <v>338</v>
      </c>
      <c r="D158" s="190" t="s">
        <v>158</v>
      </c>
      <c r="E158" s="191" t="s">
        <v>339</v>
      </c>
      <c r="F158" s="192" t="s">
        <v>340</v>
      </c>
      <c r="G158" s="193" t="s">
        <v>182</v>
      </c>
      <c r="H158" s="194">
        <v>2.0499999999999998</v>
      </c>
      <c r="I158" s="195"/>
      <c r="J158" s="196">
        <f>ROUND(I158*H158,2)</f>
        <v>0</v>
      </c>
      <c r="K158" s="192" t="s">
        <v>162</v>
      </c>
      <c r="L158" s="60"/>
      <c r="M158" s="197" t="s">
        <v>21</v>
      </c>
      <c r="N158" s="198" t="s">
        <v>42</v>
      </c>
      <c r="O158" s="4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AR158" s="23" t="s">
        <v>152</v>
      </c>
      <c r="AT158" s="23" t="s">
        <v>158</v>
      </c>
      <c r="AU158" s="23" t="s">
        <v>92</v>
      </c>
      <c r="AY158" s="23" t="s">
        <v>153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23" t="s">
        <v>76</v>
      </c>
      <c r="BK158" s="201">
        <f>ROUND(I158*H158,2)</f>
        <v>0</v>
      </c>
      <c r="BL158" s="23" t="s">
        <v>152</v>
      </c>
      <c r="BM158" s="23" t="s">
        <v>341</v>
      </c>
    </row>
    <row r="159" spans="2:65" s="10" customFormat="1" ht="29.85" customHeight="1">
      <c r="B159" s="171"/>
      <c r="C159" s="172"/>
      <c r="D159" s="173" t="s">
        <v>70</v>
      </c>
      <c r="E159" s="185" t="s">
        <v>342</v>
      </c>
      <c r="F159" s="185" t="s">
        <v>343</v>
      </c>
      <c r="G159" s="172"/>
      <c r="H159" s="172"/>
      <c r="I159" s="175"/>
      <c r="J159" s="186">
        <f>BK159</f>
        <v>0</v>
      </c>
      <c r="K159" s="172"/>
      <c r="L159" s="177"/>
      <c r="M159" s="178"/>
      <c r="N159" s="179"/>
      <c r="O159" s="179"/>
      <c r="P159" s="180">
        <f>P160+P183+P204+P225+P248+P271+P292+P313+P334</f>
        <v>0</v>
      </c>
      <c r="Q159" s="179"/>
      <c r="R159" s="180">
        <f>R160+R183+R204+R225+R248+R271+R292+R313+R334</f>
        <v>0</v>
      </c>
      <c r="S159" s="179"/>
      <c r="T159" s="181">
        <f>T160+T183+T204+T225+T248+T271+T292+T313+T334</f>
        <v>0</v>
      </c>
      <c r="AR159" s="182" t="s">
        <v>152</v>
      </c>
      <c r="AT159" s="183" t="s">
        <v>70</v>
      </c>
      <c r="AU159" s="183" t="s">
        <v>76</v>
      </c>
      <c r="AY159" s="182" t="s">
        <v>153</v>
      </c>
      <c r="BK159" s="184">
        <f>BK160+BK183+BK204+BK225+BK248+BK271+BK292+BK313+BK334</f>
        <v>0</v>
      </c>
    </row>
    <row r="160" spans="2:65" s="10" customFormat="1" ht="14.85" customHeight="1">
      <c r="B160" s="171"/>
      <c r="C160" s="172"/>
      <c r="D160" s="187" t="s">
        <v>70</v>
      </c>
      <c r="E160" s="188" t="s">
        <v>344</v>
      </c>
      <c r="F160" s="188" t="s">
        <v>345</v>
      </c>
      <c r="G160" s="172"/>
      <c r="H160" s="172"/>
      <c r="I160" s="175"/>
      <c r="J160" s="189">
        <f>BK160</f>
        <v>0</v>
      </c>
      <c r="K160" s="172"/>
      <c r="L160" s="177"/>
      <c r="M160" s="178"/>
      <c r="N160" s="179"/>
      <c r="O160" s="179"/>
      <c r="P160" s="180">
        <f>SUM(P161:P182)</f>
        <v>0</v>
      </c>
      <c r="Q160" s="179"/>
      <c r="R160" s="180">
        <f>SUM(R161:R182)</f>
        <v>0</v>
      </c>
      <c r="S160" s="179"/>
      <c r="T160" s="181">
        <f>SUM(T161:T182)</f>
        <v>0</v>
      </c>
      <c r="AR160" s="182" t="s">
        <v>152</v>
      </c>
      <c r="AT160" s="183" t="s">
        <v>70</v>
      </c>
      <c r="AU160" s="183" t="s">
        <v>87</v>
      </c>
      <c r="AY160" s="182" t="s">
        <v>153</v>
      </c>
      <c r="BK160" s="184">
        <f>SUM(BK161:BK182)</f>
        <v>0</v>
      </c>
    </row>
    <row r="161" spans="2:65" s="1" customFormat="1" ht="22.5" customHeight="1">
      <c r="B161" s="40"/>
      <c r="C161" s="190" t="s">
        <v>346</v>
      </c>
      <c r="D161" s="190" t="s">
        <v>158</v>
      </c>
      <c r="E161" s="191" t="s">
        <v>347</v>
      </c>
      <c r="F161" s="192" t="s">
        <v>348</v>
      </c>
      <c r="G161" s="193" t="s">
        <v>99</v>
      </c>
      <c r="H161" s="194">
        <v>58000</v>
      </c>
      <c r="I161" s="195"/>
      <c r="J161" s="196">
        <f>ROUND(I161*H161,2)</f>
        <v>0</v>
      </c>
      <c r="K161" s="192" t="s">
        <v>162</v>
      </c>
      <c r="L161" s="60"/>
      <c r="M161" s="197" t="s">
        <v>21</v>
      </c>
      <c r="N161" s="198" t="s">
        <v>42</v>
      </c>
      <c r="O161" s="4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AR161" s="23" t="s">
        <v>349</v>
      </c>
      <c r="AT161" s="23" t="s">
        <v>158</v>
      </c>
      <c r="AU161" s="23" t="s">
        <v>92</v>
      </c>
      <c r="AY161" s="23" t="s">
        <v>153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23" t="s">
        <v>76</v>
      </c>
      <c r="BK161" s="201">
        <f>ROUND(I161*H161,2)</f>
        <v>0</v>
      </c>
      <c r="BL161" s="23" t="s">
        <v>349</v>
      </c>
      <c r="BM161" s="23" t="s">
        <v>350</v>
      </c>
    </row>
    <row r="162" spans="2:65" s="11" customFormat="1" ht="13.5">
      <c r="B162" s="202"/>
      <c r="C162" s="203"/>
      <c r="D162" s="204" t="s">
        <v>164</v>
      </c>
      <c r="E162" s="205" t="s">
        <v>21</v>
      </c>
      <c r="F162" s="206" t="s">
        <v>351</v>
      </c>
      <c r="G162" s="203"/>
      <c r="H162" s="207">
        <v>58000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164</v>
      </c>
      <c r="AU162" s="213" t="s">
        <v>92</v>
      </c>
      <c r="AV162" s="11" t="s">
        <v>87</v>
      </c>
      <c r="AW162" s="11" t="s">
        <v>35</v>
      </c>
      <c r="AX162" s="11" t="s">
        <v>76</v>
      </c>
      <c r="AY162" s="213" t="s">
        <v>153</v>
      </c>
    </row>
    <row r="163" spans="2:65" s="1" customFormat="1" ht="22.5" customHeight="1">
      <c r="B163" s="40"/>
      <c r="C163" s="190" t="s">
        <v>352</v>
      </c>
      <c r="D163" s="190" t="s">
        <v>158</v>
      </c>
      <c r="E163" s="191" t="s">
        <v>353</v>
      </c>
      <c r="F163" s="192" t="s">
        <v>354</v>
      </c>
      <c r="G163" s="193" t="s">
        <v>85</v>
      </c>
      <c r="H163" s="194">
        <v>1015</v>
      </c>
      <c r="I163" s="195"/>
      <c r="J163" s="196">
        <f>ROUND(I163*H163,2)</f>
        <v>0</v>
      </c>
      <c r="K163" s="192" t="s">
        <v>183</v>
      </c>
      <c r="L163" s="60"/>
      <c r="M163" s="197" t="s">
        <v>21</v>
      </c>
      <c r="N163" s="198" t="s">
        <v>42</v>
      </c>
      <c r="O163" s="4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AR163" s="23" t="s">
        <v>349</v>
      </c>
      <c r="AT163" s="23" t="s">
        <v>158</v>
      </c>
      <c r="AU163" s="23" t="s">
        <v>92</v>
      </c>
      <c r="AY163" s="23" t="s">
        <v>153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23" t="s">
        <v>76</v>
      </c>
      <c r="BK163" s="201">
        <f>ROUND(I163*H163,2)</f>
        <v>0</v>
      </c>
      <c r="BL163" s="23" t="s">
        <v>349</v>
      </c>
      <c r="BM163" s="23" t="s">
        <v>355</v>
      </c>
    </row>
    <row r="164" spans="2:65" s="11" customFormat="1" ht="13.5">
      <c r="B164" s="202"/>
      <c r="C164" s="203"/>
      <c r="D164" s="204" t="s">
        <v>164</v>
      </c>
      <c r="E164" s="205" t="s">
        <v>21</v>
      </c>
      <c r="F164" s="206" t="s">
        <v>356</v>
      </c>
      <c r="G164" s="203"/>
      <c r="H164" s="207">
        <v>1015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164</v>
      </c>
      <c r="AU164" s="213" t="s">
        <v>92</v>
      </c>
      <c r="AV164" s="11" t="s">
        <v>87</v>
      </c>
      <c r="AW164" s="11" t="s">
        <v>35</v>
      </c>
      <c r="AX164" s="11" t="s">
        <v>76</v>
      </c>
      <c r="AY164" s="213" t="s">
        <v>153</v>
      </c>
    </row>
    <row r="165" spans="2:65" s="1" customFormat="1" ht="22.5" customHeight="1">
      <c r="B165" s="40"/>
      <c r="C165" s="190" t="s">
        <v>357</v>
      </c>
      <c r="D165" s="190" t="s">
        <v>158</v>
      </c>
      <c r="E165" s="191" t="s">
        <v>358</v>
      </c>
      <c r="F165" s="192" t="s">
        <v>359</v>
      </c>
      <c r="G165" s="193" t="s">
        <v>182</v>
      </c>
      <c r="H165" s="194">
        <v>507.5</v>
      </c>
      <c r="I165" s="195"/>
      <c r="J165" s="196">
        <f>ROUND(I165*H165,2)</f>
        <v>0</v>
      </c>
      <c r="K165" s="192" t="s">
        <v>183</v>
      </c>
      <c r="L165" s="60"/>
      <c r="M165" s="197" t="s">
        <v>21</v>
      </c>
      <c r="N165" s="198" t="s">
        <v>42</v>
      </c>
      <c r="O165" s="4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AR165" s="23" t="s">
        <v>349</v>
      </c>
      <c r="AT165" s="23" t="s">
        <v>158</v>
      </c>
      <c r="AU165" s="23" t="s">
        <v>92</v>
      </c>
      <c r="AY165" s="23" t="s">
        <v>153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23" t="s">
        <v>76</v>
      </c>
      <c r="BK165" s="201">
        <f>ROUND(I165*H165,2)</f>
        <v>0</v>
      </c>
      <c r="BL165" s="23" t="s">
        <v>349</v>
      </c>
      <c r="BM165" s="23" t="s">
        <v>360</v>
      </c>
    </row>
    <row r="166" spans="2:65" s="11" customFormat="1" ht="13.5">
      <c r="B166" s="202"/>
      <c r="C166" s="203"/>
      <c r="D166" s="204" t="s">
        <v>164</v>
      </c>
      <c r="E166" s="205" t="s">
        <v>21</v>
      </c>
      <c r="F166" s="206" t="s">
        <v>361</v>
      </c>
      <c r="G166" s="203"/>
      <c r="H166" s="207">
        <v>507.5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164</v>
      </c>
      <c r="AU166" s="213" t="s">
        <v>92</v>
      </c>
      <c r="AV166" s="11" t="s">
        <v>87</v>
      </c>
      <c r="AW166" s="11" t="s">
        <v>35</v>
      </c>
      <c r="AX166" s="11" t="s">
        <v>76</v>
      </c>
      <c r="AY166" s="213" t="s">
        <v>153</v>
      </c>
    </row>
    <row r="167" spans="2:65" s="1" customFormat="1" ht="31.5" customHeight="1">
      <c r="B167" s="40"/>
      <c r="C167" s="190" t="s">
        <v>362</v>
      </c>
      <c r="D167" s="190" t="s">
        <v>158</v>
      </c>
      <c r="E167" s="191" t="s">
        <v>363</v>
      </c>
      <c r="F167" s="192" t="s">
        <v>364</v>
      </c>
      <c r="G167" s="193" t="s">
        <v>161</v>
      </c>
      <c r="H167" s="194">
        <v>280</v>
      </c>
      <c r="I167" s="195"/>
      <c r="J167" s="196">
        <f>ROUND(I167*H167,2)</f>
        <v>0</v>
      </c>
      <c r="K167" s="192" t="s">
        <v>162</v>
      </c>
      <c r="L167" s="60"/>
      <c r="M167" s="197" t="s">
        <v>21</v>
      </c>
      <c r="N167" s="198" t="s">
        <v>42</v>
      </c>
      <c r="O167" s="41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AR167" s="23" t="s">
        <v>152</v>
      </c>
      <c r="AT167" s="23" t="s">
        <v>158</v>
      </c>
      <c r="AU167" s="23" t="s">
        <v>92</v>
      </c>
      <c r="AY167" s="23" t="s">
        <v>153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23" t="s">
        <v>76</v>
      </c>
      <c r="BK167" s="201">
        <f>ROUND(I167*H167,2)</f>
        <v>0</v>
      </c>
      <c r="BL167" s="23" t="s">
        <v>152</v>
      </c>
      <c r="BM167" s="23" t="s">
        <v>365</v>
      </c>
    </row>
    <row r="168" spans="2:65" s="11" customFormat="1" ht="13.5">
      <c r="B168" s="202"/>
      <c r="C168" s="203"/>
      <c r="D168" s="204" t="s">
        <v>164</v>
      </c>
      <c r="E168" s="205" t="s">
        <v>21</v>
      </c>
      <c r="F168" s="206" t="s">
        <v>101</v>
      </c>
      <c r="G168" s="203"/>
      <c r="H168" s="207">
        <v>280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164</v>
      </c>
      <c r="AU168" s="213" t="s">
        <v>92</v>
      </c>
      <c r="AV168" s="11" t="s">
        <v>87</v>
      </c>
      <c r="AW168" s="11" t="s">
        <v>35</v>
      </c>
      <c r="AX168" s="11" t="s">
        <v>76</v>
      </c>
      <c r="AY168" s="213" t="s">
        <v>153</v>
      </c>
    </row>
    <row r="169" spans="2:65" s="1" customFormat="1" ht="22.5" customHeight="1">
      <c r="B169" s="40"/>
      <c r="C169" s="190" t="s">
        <v>366</v>
      </c>
      <c r="D169" s="190" t="s">
        <v>158</v>
      </c>
      <c r="E169" s="191" t="s">
        <v>367</v>
      </c>
      <c r="F169" s="192" t="s">
        <v>368</v>
      </c>
      <c r="G169" s="193" t="s">
        <v>99</v>
      </c>
      <c r="H169" s="194">
        <v>82</v>
      </c>
      <c r="I169" s="195"/>
      <c r="J169" s="196">
        <f>ROUND(I169*H169,2)</f>
        <v>0</v>
      </c>
      <c r="K169" s="192" t="s">
        <v>162</v>
      </c>
      <c r="L169" s="60"/>
      <c r="M169" s="197" t="s">
        <v>21</v>
      </c>
      <c r="N169" s="198" t="s">
        <v>42</v>
      </c>
      <c r="O169" s="4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AR169" s="23" t="s">
        <v>349</v>
      </c>
      <c r="AT169" s="23" t="s">
        <v>158</v>
      </c>
      <c r="AU169" s="23" t="s">
        <v>92</v>
      </c>
      <c r="AY169" s="23" t="s">
        <v>153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23" t="s">
        <v>76</v>
      </c>
      <c r="BK169" s="201">
        <f>ROUND(I169*H169,2)</f>
        <v>0</v>
      </c>
      <c r="BL169" s="23" t="s">
        <v>349</v>
      </c>
      <c r="BM169" s="23" t="s">
        <v>369</v>
      </c>
    </row>
    <row r="170" spans="2:65" s="11" customFormat="1" ht="13.5">
      <c r="B170" s="202"/>
      <c r="C170" s="203"/>
      <c r="D170" s="204" t="s">
        <v>164</v>
      </c>
      <c r="E170" s="205" t="s">
        <v>21</v>
      </c>
      <c r="F170" s="206" t="s">
        <v>370</v>
      </c>
      <c r="G170" s="203"/>
      <c r="H170" s="207">
        <v>82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164</v>
      </c>
      <c r="AU170" s="213" t="s">
        <v>92</v>
      </c>
      <c r="AV170" s="11" t="s">
        <v>87</v>
      </c>
      <c r="AW170" s="11" t="s">
        <v>35</v>
      </c>
      <c r="AX170" s="11" t="s">
        <v>76</v>
      </c>
      <c r="AY170" s="213" t="s">
        <v>153</v>
      </c>
    </row>
    <row r="171" spans="2:65" s="1" customFormat="1" ht="22.5" customHeight="1">
      <c r="B171" s="40"/>
      <c r="C171" s="190" t="s">
        <v>371</v>
      </c>
      <c r="D171" s="190" t="s">
        <v>158</v>
      </c>
      <c r="E171" s="191" t="s">
        <v>256</v>
      </c>
      <c r="F171" s="192" t="s">
        <v>257</v>
      </c>
      <c r="G171" s="193" t="s">
        <v>85</v>
      </c>
      <c r="H171" s="194">
        <v>20.5</v>
      </c>
      <c r="I171" s="195"/>
      <c r="J171" s="196">
        <f>ROUND(I171*H171,2)</f>
        <v>0</v>
      </c>
      <c r="K171" s="192" t="s">
        <v>162</v>
      </c>
      <c r="L171" s="60"/>
      <c r="M171" s="197" t="s">
        <v>21</v>
      </c>
      <c r="N171" s="198" t="s">
        <v>42</v>
      </c>
      <c r="O171" s="4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AR171" s="23" t="s">
        <v>152</v>
      </c>
      <c r="AT171" s="23" t="s">
        <v>158</v>
      </c>
      <c r="AU171" s="23" t="s">
        <v>92</v>
      </c>
      <c r="AY171" s="23" t="s">
        <v>153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23" t="s">
        <v>76</v>
      </c>
      <c r="BK171" s="201">
        <f>ROUND(I171*H171,2)</f>
        <v>0</v>
      </c>
      <c r="BL171" s="23" t="s">
        <v>152</v>
      </c>
      <c r="BM171" s="23" t="s">
        <v>372</v>
      </c>
    </row>
    <row r="172" spans="2:65" s="11" customFormat="1" ht="13.5">
      <c r="B172" s="202"/>
      <c r="C172" s="203"/>
      <c r="D172" s="224" t="s">
        <v>164</v>
      </c>
      <c r="E172" s="225" t="s">
        <v>21</v>
      </c>
      <c r="F172" s="226" t="s">
        <v>373</v>
      </c>
      <c r="G172" s="203"/>
      <c r="H172" s="227">
        <v>13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164</v>
      </c>
      <c r="AU172" s="213" t="s">
        <v>92</v>
      </c>
      <c r="AV172" s="11" t="s">
        <v>87</v>
      </c>
      <c r="AW172" s="11" t="s">
        <v>35</v>
      </c>
      <c r="AX172" s="11" t="s">
        <v>71</v>
      </c>
      <c r="AY172" s="213" t="s">
        <v>153</v>
      </c>
    </row>
    <row r="173" spans="2:65" s="11" customFormat="1" ht="13.5">
      <c r="B173" s="202"/>
      <c r="C173" s="203"/>
      <c r="D173" s="224" t="s">
        <v>164</v>
      </c>
      <c r="E173" s="225" t="s">
        <v>21</v>
      </c>
      <c r="F173" s="226" t="s">
        <v>374</v>
      </c>
      <c r="G173" s="203"/>
      <c r="H173" s="227">
        <v>7.5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164</v>
      </c>
      <c r="AU173" s="213" t="s">
        <v>92</v>
      </c>
      <c r="AV173" s="11" t="s">
        <v>87</v>
      </c>
      <c r="AW173" s="11" t="s">
        <v>35</v>
      </c>
      <c r="AX173" s="11" t="s">
        <v>71</v>
      </c>
      <c r="AY173" s="213" t="s">
        <v>153</v>
      </c>
    </row>
    <row r="174" spans="2:65" s="12" customFormat="1" ht="13.5">
      <c r="B174" s="228"/>
      <c r="C174" s="229"/>
      <c r="D174" s="204" t="s">
        <v>164</v>
      </c>
      <c r="E174" s="230" t="s">
        <v>21</v>
      </c>
      <c r="F174" s="231" t="s">
        <v>195</v>
      </c>
      <c r="G174" s="229"/>
      <c r="H174" s="232">
        <v>20.5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164</v>
      </c>
      <c r="AU174" s="238" t="s">
        <v>92</v>
      </c>
      <c r="AV174" s="12" t="s">
        <v>152</v>
      </c>
      <c r="AW174" s="12" t="s">
        <v>35</v>
      </c>
      <c r="AX174" s="12" t="s">
        <v>76</v>
      </c>
      <c r="AY174" s="238" t="s">
        <v>153</v>
      </c>
    </row>
    <row r="175" spans="2:65" s="1" customFormat="1" ht="22.5" customHeight="1">
      <c r="B175" s="40"/>
      <c r="C175" s="190" t="s">
        <v>375</v>
      </c>
      <c r="D175" s="190" t="s">
        <v>158</v>
      </c>
      <c r="E175" s="191" t="s">
        <v>263</v>
      </c>
      <c r="F175" s="192" t="s">
        <v>264</v>
      </c>
      <c r="G175" s="193" t="s">
        <v>85</v>
      </c>
      <c r="H175" s="194">
        <v>20.5</v>
      </c>
      <c r="I175" s="195"/>
      <c r="J175" s="196">
        <f>ROUND(I175*H175,2)</f>
        <v>0</v>
      </c>
      <c r="K175" s="192" t="s">
        <v>162</v>
      </c>
      <c r="L175" s="60"/>
      <c r="M175" s="197" t="s">
        <v>21</v>
      </c>
      <c r="N175" s="198" t="s">
        <v>42</v>
      </c>
      <c r="O175" s="4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AR175" s="23" t="s">
        <v>152</v>
      </c>
      <c r="AT175" s="23" t="s">
        <v>158</v>
      </c>
      <c r="AU175" s="23" t="s">
        <v>92</v>
      </c>
      <c r="AY175" s="23" t="s">
        <v>153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3" t="s">
        <v>76</v>
      </c>
      <c r="BK175" s="201">
        <f>ROUND(I175*H175,2)</f>
        <v>0</v>
      </c>
      <c r="BL175" s="23" t="s">
        <v>152</v>
      </c>
      <c r="BM175" s="23" t="s">
        <v>376</v>
      </c>
    </row>
    <row r="176" spans="2:65" s="1" customFormat="1" ht="22.5" customHeight="1">
      <c r="B176" s="40"/>
      <c r="C176" s="190" t="s">
        <v>377</v>
      </c>
      <c r="D176" s="190" t="s">
        <v>158</v>
      </c>
      <c r="E176" s="191" t="s">
        <v>267</v>
      </c>
      <c r="F176" s="192" t="s">
        <v>268</v>
      </c>
      <c r="G176" s="193" t="s">
        <v>85</v>
      </c>
      <c r="H176" s="194">
        <v>20.5</v>
      </c>
      <c r="I176" s="195"/>
      <c r="J176" s="196">
        <f>ROUND(I176*H176,2)</f>
        <v>0</v>
      </c>
      <c r="K176" s="192" t="s">
        <v>162</v>
      </c>
      <c r="L176" s="60"/>
      <c r="M176" s="197" t="s">
        <v>21</v>
      </c>
      <c r="N176" s="198" t="s">
        <v>42</v>
      </c>
      <c r="O176" s="41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AR176" s="23" t="s">
        <v>152</v>
      </c>
      <c r="AT176" s="23" t="s">
        <v>158</v>
      </c>
      <c r="AU176" s="23" t="s">
        <v>92</v>
      </c>
      <c r="AY176" s="23" t="s">
        <v>153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23" t="s">
        <v>76</v>
      </c>
      <c r="BK176" s="201">
        <f>ROUND(I176*H176,2)</f>
        <v>0</v>
      </c>
      <c r="BL176" s="23" t="s">
        <v>152</v>
      </c>
      <c r="BM176" s="23" t="s">
        <v>378</v>
      </c>
    </row>
    <row r="177" spans="2:65" s="1" customFormat="1" ht="22.5" customHeight="1">
      <c r="B177" s="40"/>
      <c r="C177" s="214" t="s">
        <v>379</v>
      </c>
      <c r="D177" s="214" t="s">
        <v>187</v>
      </c>
      <c r="E177" s="215" t="s">
        <v>271</v>
      </c>
      <c r="F177" s="216" t="s">
        <v>272</v>
      </c>
      <c r="G177" s="217" t="s">
        <v>85</v>
      </c>
      <c r="H177" s="218">
        <v>20.5</v>
      </c>
      <c r="I177" s="219"/>
      <c r="J177" s="220">
        <f>ROUND(I177*H177,2)</f>
        <v>0</v>
      </c>
      <c r="K177" s="216" t="s">
        <v>162</v>
      </c>
      <c r="L177" s="221"/>
      <c r="M177" s="222" t="s">
        <v>21</v>
      </c>
      <c r="N177" s="223" t="s">
        <v>42</v>
      </c>
      <c r="O177" s="41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AR177" s="23" t="s">
        <v>191</v>
      </c>
      <c r="AT177" s="23" t="s">
        <v>187</v>
      </c>
      <c r="AU177" s="23" t="s">
        <v>92</v>
      </c>
      <c r="AY177" s="23" t="s">
        <v>153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23" t="s">
        <v>76</v>
      </c>
      <c r="BK177" s="201">
        <f>ROUND(I177*H177,2)</f>
        <v>0</v>
      </c>
      <c r="BL177" s="23" t="s">
        <v>152</v>
      </c>
      <c r="BM177" s="23" t="s">
        <v>380</v>
      </c>
    </row>
    <row r="178" spans="2:65" s="1" customFormat="1" ht="22.5" customHeight="1">
      <c r="B178" s="40"/>
      <c r="C178" s="190" t="s">
        <v>381</v>
      </c>
      <c r="D178" s="190" t="s">
        <v>158</v>
      </c>
      <c r="E178" s="191" t="s">
        <v>233</v>
      </c>
      <c r="F178" s="192" t="s">
        <v>382</v>
      </c>
      <c r="G178" s="193" t="s">
        <v>161</v>
      </c>
      <c r="H178" s="194">
        <v>612</v>
      </c>
      <c r="I178" s="195"/>
      <c r="J178" s="196">
        <f>ROUND(I178*H178,2)</f>
        <v>0</v>
      </c>
      <c r="K178" s="192" t="s">
        <v>183</v>
      </c>
      <c r="L178" s="60"/>
      <c r="M178" s="197" t="s">
        <v>21</v>
      </c>
      <c r="N178" s="198" t="s">
        <v>42</v>
      </c>
      <c r="O178" s="41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AR178" s="23" t="s">
        <v>152</v>
      </c>
      <c r="AT178" s="23" t="s">
        <v>158</v>
      </c>
      <c r="AU178" s="23" t="s">
        <v>92</v>
      </c>
      <c r="AY178" s="23" t="s">
        <v>153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3" t="s">
        <v>76</v>
      </c>
      <c r="BK178" s="201">
        <f>ROUND(I178*H178,2)</f>
        <v>0</v>
      </c>
      <c r="BL178" s="23" t="s">
        <v>152</v>
      </c>
      <c r="BM178" s="23" t="s">
        <v>383</v>
      </c>
    </row>
    <row r="179" spans="2:65" s="11" customFormat="1" ht="13.5">
      <c r="B179" s="202"/>
      <c r="C179" s="203"/>
      <c r="D179" s="204" t="s">
        <v>164</v>
      </c>
      <c r="E179" s="205" t="s">
        <v>21</v>
      </c>
      <c r="F179" s="206" t="s">
        <v>384</v>
      </c>
      <c r="G179" s="203"/>
      <c r="H179" s="207">
        <v>612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164</v>
      </c>
      <c r="AU179" s="213" t="s">
        <v>92</v>
      </c>
      <c r="AV179" s="11" t="s">
        <v>87</v>
      </c>
      <c r="AW179" s="11" t="s">
        <v>35</v>
      </c>
      <c r="AX179" s="11" t="s">
        <v>76</v>
      </c>
      <c r="AY179" s="213" t="s">
        <v>153</v>
      </c>
    </row>
    <row r="180" spans="2:65" s="1" customFormat="1" ht="22.5" customHeight="1">
      <c r="B180" s="40"/>
      <c r="C180" s="190" t="s">
        <v>385</v>
      </c>
      <c r="D180" s="190" t="s">
        <v>158</v>
      </c>
      <c r="E180" s="191" t="s">
        <v>238</v>
      </c>
      <c r="F180" s="192" t="s">
        <v>386</v>
      </c>
      <c r="G180" s="193" t="s">
        <v>114</v>
      </c>
      <c r="H180" s="194">
        <v>5640</v>
      </c>
      <c r="I180" s="195"/>
      <c r="J180" s="196">
        <f>ROUND(I180*H180,2)</f>
        <v>0</v>
      </c>
      <c r="K180" s="192" t="s">
        <v>183</v>
      </c>
      <c r="L180" s="60"/>
      <c r="M180" s="197" t="s">
        <v>21</v>
      </c>
      <c r="N180" s="198" t="s">
        <v>42</v>
      </c>
      <c r="O180" s="41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AR180" s="23" t="s">
        <v>152</v>
      </c>
      <c r="AT180" s="23" t="s">
        <v>158</v>
      </c>
      <c r="AU180" s="23" t="s">
        <v>92</v>
      </c>
      <c r="AY180" s="23" t="s">
        <v>153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23" t="s">
        <v>76</v>
      </c>
      <c r="BK180" s="201">
        <f>ROUND(I180*H180,2)</f>
        <v>0</v>
      </c>
      <c r="BL180" s="23" t="s">
        <v>152</v>
      </c>
      <c r="BM180" s="23" t="s">
        <v>387</v>
      </c>
    </row>
    <row r="181" spans="2:65" s="11" customFormat="1" ht="13.5">
      <c r="B181" s="202"/>
      <c r="C181" s="203"/>
      <c r="D181" s="204" t="s">
        <v>164</v>
      </c>
      <c r="E181" s="205" t="s">
        <v>21</v>
      </c>
      <c r="F181" s="206" t="s">
        <v>388</v>
      </c>
      <c r="G181" s="203"/>
      <c r="H181" s="207">
        <v>5640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164</v>
      </c>
      <c r="AU181" s="213" t="s">
        <v>92</v>
      </c>
      <c r="AV181" s="11" t="s">
        <v>87</v>
      </c>
      <c r="AW181" s="11" t="s">
        <v>35</v>
      </c>
      <c r="AX181" s="11" t="s">
        <v>76</v>
      </c>
      <c r="AY181" s="213" t="s">
        <v>153</v>
      </c>
    </row>
    <row r="182" spans="2:65" s="1" customFormat="1" ht="22.5" customHeight="1">
      <c r="B182" s="40"/>
      <c r="C182" s="190" t="s">
        <v>389</v>
      </c>
      <c r="D182" s="190" t="s">
        <v>158</v>
      </c>
      <c r="E182" s="191" t="s">
        <v>390</v>
      </c>
      <c r="F182" s="192" t="s">
        <v>391</v>
      </c>
      <c r="G182" s="193" t="s">
        <v>161</v>
      </c>
      <c r="H182" s="194">
        <v>50</v>
      </c>
      <c r="I182" s="195"/>
      <c r="J182" s="196">
        <f>ROUND(I182*H182,2)</f>
        <v>0</v>
      </c>
      <c r="K182" s="192" t="s">
        <v>183</v>
      </c>
      <c r="L182" s="60"/>
      <c r="M182" s="197" t="s">
        <v>21</v>
      </c>
      <c r="N182" s="198" t="s">
        <v>42</v>
      </c>
      <c r="O182" s="41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AR182" s="23" t="s">
        <v>76</v>
      </c>
      <c r="AT182" s="23" t="s">
        <v>158</v>
      </c>
      <c r="AU182" s="23" t="s">
        <v>92</v>
      </c>
      <c r="AY182" s="23" t="s">
        <v>153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23" t="s">
        <v>76</v>
      </c>
      <c r="BK182" s="201">
        <f>ROUND(I182*H182,2)</f>
        <v>0</v>
      </c>
      <c r="BL182" s="23" t="s">
        <v>76</v>
      </c>
      <c r="BM182" s="23" t="s">
        <v>392</v>
      </c>
    </row>
    <row r="183" spans="2:65" s="10" customFormat="1" ht="22.35" customHeight="1">
      <c r="B183" s="171"/>
      <c r="C183" s="172"/>
      <c r="D183" s="187" t="s">
        <v>70</v>
      </c>
      <c r="E183" s="188" t="s">
        <v>393</v>
      </c>
      <c r="F183" s="188" t="s">
        <v>394</v>
      </c>
      <c r="G183" s="172"/>
      <c r="H183" s="172"/>
      <c r="I183" s="175"/>
      <c r="J183" s="189">
        <f>BK183</f>
        <v>0</v>
      </c>
      <c r="K183" s="172"/>
      <c r="L183" s="177"/>
      <c r="M183" s="178"/>
      <c r="N183" s="179"/>
      <c r="O183" s="179"/>
      <c r="P183" s="180">
        <f>SUM(P184:P203)</f>
        <v>0</v>
      </c>
      <c r="Q183" s="179"/>
      <c r="R183" s="180">
        <f>SUM(R184:R203)</f>
        <v>0</v>
      </c>
      <c r="S183" s="179"/>
      <c r="T183" s="181">
        <f>SUM(T184:T203)</f>
        <v>0</v>
      </c>
      <c r="AR183" s="182" t="s">
        <v>152</v>
      </c>
      <c r="AT183" s="183" t="s">
        <v>70</v>
      </c>
      <c r="AU183" s="183" t="s">
        <v>87</v>
      </c>
      <c r="AY183" s="182" t="s">
        <v>153</v>
      </c>
      <c r="BK183" s="184">
        <f>SUM(BK184:BK203)</f>
        <v>0</v>
      </c>
    </row>
    <row r="184" spans="2:65" s="1" customFormat="1" ht="22.5" customHeight="1">
      <c r="B184" s="40"/>
      <c r="C184" s="190" t="s">
        <v>395</v>
      </c>
      <c r="D184" s="190" t="s">
        <v>158</v>
      </c>
      <c r="E184" s="191" t="s">
        <v>347</v>
      </c>
      <c r="F184" s="192" t="s">
        <v>348</v>
      </c>
      <c r="G184" s="193" t="s">
        <v>99</v>
      </c>
      <c r="H184" s="194">
        <v>58000</v>
      </c>
      <c r="I184" s="195"/>
      <c r="J184" s="196">
        <f>ROUND(I184*H184,2)</f>
        <v>0</v>
      </c>
      <c r="K184" s="192" t="s">
        <v>162</v>
      </c>
      <c r="L184" s="60"/>
      <c r="M184" s="197" t="s">
        <v>21</v>
      </c>
      <c r="N184" s="198" t="s">
        <v>42</v>
      </c>
      <c r="O184" s="41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AR184" s="23" t="s">
        <v>349</v>
      </c>
      <c r="AT184" s="23" t="s">
        <v>158</v>
      </c>
      <c r="AU184" s="23" t="s">
        <v>92</v>
      </c>
      <c r="AY184" s="23" t="s">
        <v>153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3" t="s">
        <v>76</v>
      </c>
      <c r="BK184" s="201">
        <f>ROUND(I184*H184,2)</f>
        <v>0</v>
      </c>
      <c r="BL184" s="23" t="s">
        <v>349</v>
      </c>
      <c r="BM184" s="23" t="s">
        <v>396</v>
      </c>
    </row>
    <row r="185" spans="2:65" s="11" customFormat="1" ht="13.5">
      <c r="B185" s="202"/>
      <c r="C185" s="203"/>
      <c r="D185" s="204" t="s">
        <v>164</v>
      </c>
      <c r="E185" s="205" t="s">
        <v>21</v>
      </c>
      <c r="F185" s="206" t="s">
        <v>351</v>
      </c>
      <c r="G185" s="203"/>
      <c r="H185" s="207">
        <v>58000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164</v>
      </c>
      <c r="AU185" s="213" t="s">
        <v>92</v>
      </c>
      <c r="AV185" s="11" t="s">
        <v>87</v>
      </c>
      <c r="AW185" s="11" t="s">
        <v>35</v>
      </c>
      <c r="AX185" s="11" t="s">
        <v>76</v>
      </c>
      <c r="AY185" s="213" t="s">
        <v>153</v>
      </c>
    </row>
    <row r="186" spans="2:65" s="1" customFormat="1" ht="22.5" customHeight="1">
      <c r="B186" s="40"/>
      <c r="C186" s="190" t="s">
        <v>397</v>
      </c>
      <c r="D186" s="190" t="s">
        <v>158</v>
      </c>
      <c r="E186" s="191" t="s">
        <v>353</v>
      </c>
      <c r="F186" s="192" t="s">
        <v>354</v>
      </c>
      <c r="G186" s="193" t="s">
        <v>85</v>
      </c>
      <c r="H186" s="194">
        <v>1015</v>
      </c>
      <c r="I186" s="195"/>
      <c r="J186" s="196">
        <f>ROUND(I186*H186,2)</f>
        <v>0</v>
      </c>
      <c r="K186" s="192" t="s">
        <v>183</v>
      </c>
      <c r="L186" s="60"/>
      <c r="M186" s="197" t="s">
        <v>21</v>
      </c>
      <c r="N186" s="198" t="s">
        <v>42</v>
      </c>
      <c r="O186" s="4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AR186" s="23" t="s">
        <v>349</v>
      </c>
      <c r="AT186" s="23" t="s">
        <v>158</v>
      </c>
      <c r="AU186" s="23" t="s">
        <v>92</v>
      </c>
      <c r="AY186" s="23" t="s">
        <v>153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23" t="s">
        <v>76</v>
      </c>
      <c r="BK186" s="201">
        <f>ROUND(I186*H186,2)</f>
        <v>0</v>
      </c>
      <c r="BL186" s="23" t="s">
        <v>349</v>
      </c>
      <c r="BM186" s="23" t="s">
        <v>398</v>
      </c>
    </row>
    <row r="187" spans="2:65" s="11" customFormat="1" ht="13.5">
      <c r="B187" s="202"/>
      <c r="C187" s="203"/>
      <c r="D187" s="204" t="s">
        <v>164</v>
      </c>
      <c r="E187" s="205" t="s">
        <v>83</v>
      </c>
      <c r="F187" s="206" t="s">
        <v>356</v>
      </c>
      <c r="G187" s="203"/>
      <c r="H187" s="207">
        <v>1015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164</v>
      </c>
      <c r="AU187" s="213" t="s">
        <v>92</v>
      </c>
      <c r="AV187" s="11" t="s">
        <v>87</v>
      </c>
      <c r="AW187" s="11" t="s">
        <v>35</v>
      </c>
      <c r="AX187" s="11" t="s">
        <v>76</v>
      </c>
      <c r="AY187" s="213" t="s">
        <v>153</v>
      </c>
    </row>
    <row r="188" spans="2:65" s="1" customFormat="1" ht="22.5" customHeight="1">
      <c r="B188" s="40"/>
      <c r="C188" s="190" t="s">
        <v>399</v>
      </c>
      <c r="D188" s="190" t="s">
        <v>158</v>
      </c>
      <c r="E188" s="191" t="s">
        <v>358</v>
      </c>
      <c r="F188" s="192" t="s">
        <v>359</v>
      </c>
      <c r="G188" s="193" t="s">
        <v>182</v>
      </c>
      <c r="H188" s="194">
        <v>507.5</v>
      </c>
      <c r="I188" s="195"/>
      <c r="J188" s="196">
        <f>ROUND(I188*H188,2)</f>
        <v>0</v>
      </c>
      <c r="K188" s="192" t="s">
        <v>183</v>
      </c>
      <c r="L188" s="60"/>
      <c r="M188" s="197" t="s">
        <v>21</v>
      </c>
      <c r="N188" s="198" t="s">
        <v>42</v>
      </c>
      <c r="O188" s="41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AR188" s="23" t="s">
        <v>349</v>
      </c>
      <c r="AT188" s="23" t="s">
        <v>158</v>
      </c>
      <c r="AU188" s="23" t="s">
        <v>92</v>
      </c>
      <c r="AY188" s="23" t="s">
        <v>153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23" t="s">
        <v>76</v>
      </c>
      <c r="BK188" s="201">
        <f>ROUND(I188*H188,2)</f>
        <v>0</v>
      </c>
      <c r="BL188" s="23" t="s">
        <v>349</v>
      </c>
      <c r="BM188" s="23" t="s">
        <v>400</v>
      </c>
    </row>
    <row r="189" spans="2:65" s="11" customFormat="1" ht="13.5">
      <c r="B189" s="202"/>
      <c r="C189" s="203"/>
      <c r="D189" s="204" t="s">
        <v>164</v>
      </c>
      <c r="E189" s="205" t="s">
        <v>21</v>
      </c>
      <c r="F189" s="206" t="s">
        <v>361</v>
      </c>
      <c r="G189" s="203"/>
      <c r="H189" s="207">
        <v>507.5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164</v>
      </c>
      <c r="AU189" s="213" t="s">
        <v>92</v>
      </c>
      <c r="AV189" s="11" t="s">
        <v>87</v>
      </c>
      <c r="AW189" s="11" t="s">
        <v>35</v>
      </c>
      <c r="AX189" s="11" t="s">
        <v>76</v>
      </c>
      <c r="AY189" s="213" t="s">
        <v>153</v>
      </c>
    </row>
    <row r="190" spans="2:65" s="1" customFormat="1" ht="22.5" customHeight="1">
      <c r="B190" s="40"/>
      <c r="C190" s="190" t="s">
        <v>401</v>
      </c>
      <c r="D190" s="190" t="s">
        <v>158</v>
      </c>
      <c r="E190" s="191" t="s">
        <v>367</v>
      </c>
      <c r="F190" s="192" t="s">
        <v>368</v>
      </c>
      <c r="G190" s="193" t="s">
        <v>99</v>
      </c>
      <c r="H190" s="194">
        <v>82</v>
      </c>
      <c r="I190" s="195"/>
      <c r="J190" s="196">
        <f>ROUND(I190*H190,2)</f>
        <v>0</v>
      </c>
      <c r="K190" s="192" t="s">
        <v>162</v>
      </c>
      <c r="L190" s="60"/>
      <c r="M190" s="197" t="s">
        <v>21</v>
      </c>
      <c r="N190" s="198" t="s">
        <v>42</v>
      </c>
      <c r="O190" s="41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AR190" s="23" t="s">
        <v>349</v>
      </c>
      <c r="AT190" s="23" t="s">
        <v>158</v>
      </c>
      <c r="AU190" s="23" t="s">
        <v>92</v>
      </c>
      <c r="AY190" s="23" t="s">
        <v>153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3" t="s">
        <v>76</v>
      </c>
      <c r="BK190" s="201">
        <f>ROUND(I190*H190,2)</f>
        <v>0</v>
      </c>
      <c r="BL190" s="23" t="s">
        <v>349</v>
      </c>
      <c r="BM190" s="23" t="s">
        <v>402</v>
      </c>
    </row>
    <row r="191" spans="2:65" s="11" customFormat="1" ht="13.5">
      <c r="B191" s="202"/>
      <c r="C191" s="203"/>
      <c r="D191" s="204" t="s">
        <v>164</v>
      </c>
      <c r="E191" s="205" t="s">
        <v>21</v>
      </c>
      <c r="F191" s="206" t="s">
        <v>370</v>
      </c>
      <c r="G191" s="203"/>
      <c r="H191" s="207">
        <v>82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164</v>
      </c>
      <c r="AU191" s="213" t="s">
        <v>92</v>
      </c>
      <c r="AV191" s="11" t="s">
        <v>87</v>
      </c>
      <c r="AW191" s="11" t="s">
        <v>35</v>
      </c>
      <c r="AX191" s="11" t="s">
        <v>76</v>
      </c>
      <c r="AY191" s="213" t="s">
        <v>153</v>
      </c>
    </row>
    <row r="192" spans="2:65" s="1" customFormat="1" ht="22.5" customHeight="1">
      <c r="B192" s="40"/>
      <c r="C192" s="190" t="s">
        <v>403</v>
      </c>
      <c r="D192" s="190" t="s">
        <v>158</v>
      </c>
      <c r="E192" s="191" t="s">
        <v>256</v>
      </c>
      <c r="F192" s="192" t="s">
        <v>257</v>
      </c>
      <c r="G192" s="193" t="s">
        <v>85</v>
      </c>
      <c r="H192" s="194">
        <v>12.3</v>
      </c>
      <c r="I192" s="195"/>
      <c r="J192" s="196">
        <f>ROUND(I192*H192,2)</f>
        <v>0</v>
      </c>
      <c r="K192" s="192" t="s">
        <v>162</v>
      </c>
      <c r="L192" s="60"/>
      <c r="M192" s="197" t="s">
        <v>21</v>
      </c>
      <c r="N192" s="198" t="s">
        <v>42</v>
      </c>
      <c r="O192" s="41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AR192" s="23" t="s">
        <v>349</v>
      </c>
      <c r="AT192" s="23" t="s">
        <v>158</v>
      </c>
      <c r="AU192" s="23" t="s">
        <v>92</v>
      </c>
      <c r="AY192" s="23" t="s">
        <v>153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23" t="s">
        <v>76</v>
      </c>
      <c r="BK192" s="201">
        <f>ROUND(I192*H192,2)</f>
        <v>0</v>
      </c>
      <c r="BL192" s="23" t="s">
        <v>349</v>
      </c>
      <c r="BM192" s="23" t="s">
        <v>404</v>
      </c>
    </row>
    <row r="193" spans="2:65" s="11" customFormat="1" ht="13.5">
      <c r="B193" s="202"/>
      <c r="C193" s="203"/>
      <c r="D193" s="224" t="s">
        <v>164</v>
      </c>
      <c r="E193" s="225" t="s">
        <v>21</v>
      </c>
      <c r="F193" s="226" t="s">
        <v>405</v>
      </c>
      <c r="G193" s="203"/>
      <c r="H193" s="227">
        <v>7.8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164</v>
      </c>
      <c r="AU193" s="213" t="s">
        <v>92</v>
      </c>
      <c r="AV193" s="11" t="s">
        <v>87</v>
      </c>
      <c r="AW193" s="11" t="s">
        <v>35</v>
      </c>
      <c r="AX193" s="11" t="s">
        <v>71</v>
      </c>
      <c r="AY193" s="213" t="s">
        <v>153</v>
      </c>
    </row>
    <row r="194" spans="2:65" s="11" customFormat="1" ht="13.5">
      <c r="B194" s="202"/>
      <c r="C194" s="203"/>
      <c r="D194" s="224" t="s">
        <v>164</v>
      </c>
      <c r="E194" s="225" t="s">
        <v>21</v>
      </c>
      <c r="F194" s="226" t="s">
        <v>406</v>
      </c>
      <c r="G194" s="203"/>
      <c r="H194" s="227">
        <v>4.5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164</v>
      </c>
      <c r="AU194" s="213" t="s">
        <v>92</v>
      </c>
      <c r="AV194" s="11" t="s">
        <v>87</v>
      </c>
      <c r="AW194" s="11" t="s">
        <v>35</v>
      </c>
      <c r="AX194" s="11" t="s">
        <v>71</v>
      </c>
      <c r="AY194" s="213" t="s">
        <v>153</v>
      </c>
    </row>
    <row r="195" spans="2:65" s="12" customFormat="1" ht="13.5">
      <c r="B195" s="228"/>
      <c r="C195" s="229"/>
      <c r="D195" s="204" t="s">
        <v>164</v>
      </c>
      <c r="E195" s="230" t="s">
        <v>21</v>
      </c>
      <c r="F195" s="231" t="s">
        <v>195</v>
      </c>
      <c r="G195" s="229"/>
      <c r="H195" s="232">
        <v>12.3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164</v>
      </c>
      <c r="AU195" s="238" t="s">
        <v>92</v>
      </c>
      <c r="AV195" s="12" t="s">
        <v>152</v>
      </c>
      <c r="AW195" s="12" t="s">
        <v>35</v>
      </c>
      <c r="AX195" s="12" t="s">
        <v>76</v>
      </c>
      <c r="AY195" s="238" t="s">
        <v>153</v>
      </c>
    </row>
    <row r="196" spans="2:65" s="1" customFormat="1" ht="22.5" customHeight="1">
      <c r="B196" s="40"/>
      <c r="C196" s="190" t="s">
        <v>407</v>
      </c>
      <c r="D196" s="190" t="s">
        <v>158</v>
      </c>
      <c r="E196" s="191" t="s">
        <v>263</v>
      </c>
      <c r="F196" s="192" t="s">
        <v>264</v>
      </c>
      <c r="G196" s="193" t="s">
        <v>85</v>
      </c>
      <c r="H196" s="194">
        <v>12.3</v>
      </c>
      <c r="I196" s="195"/>
      <c r="J196" s="196">
        <f>ROUND(I196*H196,2)</f>
        <v>0</v>
      </c>
      <c r="K196" s="192" t="s">
        <v>162</v>
      </c>
      <c r="L196" s="60"/>
      <c r="M196" s="197" t="s">
        <v>21</v>
      </c>
      <c r="N196" s="198" t="s">
        <v>42</v>
      </c>
      <c r="O196" s="41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AR196" s="23" t="s">
        <v>349</v>
      </c>
      <c r="AT196" s="23" t="s">
        <v>158</v>
      </c>
      <c r="AU196" s="23" t="s">
        <v>92</v>
      </c>
      <c r="AY196" s="23" t="s">
        <v>153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3" t="s">
        <v>76</v>
      </c>
      <c r="BK196" s="201">
        <f>ROUND(I196*H196,2)</f>
        <v>0</v>
      </c>
      <c r="BL196" s="23" t="s">
        <v>349</v>
      </c>
      <c r="BM196" s="23" t="s">
        <v>408</v>
      </c>
    </row>
    <row r="197" spans="2:65" s="1" customFormat="1" ht="22.5" customHeight="1">
      <c r="B197" s="40"/>
      <c r="C197" s="190" t="s">
        <v>409</v>
      </c>
      <c r="D197" s="190" t="s">
        <v>158</v>
      </c>
      <c r="E197" s="191" t="s">
        <v>267</v>
      </c>
      <c r="F197" s="192" t="s">
        <v>268</v>
      </c>
      <c r="G197" s="193" t="s">
        <v>85</v>
      </c>
      <c r="H197" s="194">
        <v>12.3</v>
      </c>
      <c r="I197" s="195"/>
      <c r="J197" s="196">
        <f>ROUND(I197*H197,2)</f>
        <v>0</v>
      </c>
      <c r="K197" s="192" t="s">
        <v>162</v>
      </c>
      <c r="L197" s="60"/>
      <c r="M197" s="197" t="s">
        <v>21</v>
      </c>
      <c r="N197" s="198" t="s">
        <v>42</v>
      </c>
      <c r="O197" s="4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AR197" s="23" t="s">
        <v>349</v>
      </c>
      <c r="AT197" s="23" t="s">
        <v>158</v>
      </c>
      <c r="AU197" s="23" t="s">
        <v>92</v>
      </c>
      <c r="AY197" s="23" t="s">
        <v>153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23" t="s">
        <v>76</v>
      </c>
      <c r="BK197" s="201">
        <f>ROUND(I197*H197,2)</f>
        <v>0</v>
      </c>
      <c r="BL197" s="23" t="s">
        <v>349</v>
      </c>
      <c r="BM197" s="23" t="s">
        <v>410</v>
      </c>
    </row>
    <row r="198" spans="2:65" s="1" customFormat="1" ht="22.5" customHeight="1">
      <c r="B198" s="40"/>
      <c r="C198" s="214" t="s">
        <v>411</v>
      </c>
      <c r="D198" s="214" t="s">
        <v>187</v>
      </c>
      <c r="E198" s="215" t="s">
        <v>271</v>
      </c>
      <c r="F198" s="216" t="s">
        <v>272</v>
      </c>
      <c r="G198" s="217" t="s">
        <v>85</v>
      </c>
      <c r="H198" s="218">
        <v>12.3</v>
      </c>
      <c r="I198" s="219"/>
      <c r="J198" s="220">
        <f>ROUND(I198*H198,2)</f>
        <v>0</v>
      </c>
      <c r="K198" s="216" t="s">
        <v>162</v>
      </c>
      <c r="L198" s="221"/>
      <c r="M198" s="222" t="s">
        <v>21</v>
      </c>
      <c r="N198" s="223" t="s">
        <v>42</v>
      </c>
      <c r="O198" s="41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AR198" s="23" t="s">
        <v>349</v>
      </c>
      <c r="AT198" s="23" t="s">
        <v>187</v>
      </c>
      <c r="AU198" s="23" t="s">
        <v>92</v>
      </c>
      <c r="AY198" s="23" t="s">
        <v>153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23" t="s">
        <v>76</v>
      </c>
      <c r="BK198" s="201">
        <f>ROUND(I198*H198,2)</f>
        <v>0</v>
      </c>
      <c r="BL198" s="23" t="s">
        <v>349</v>
      </c>
      <c r="BM198" s="23" t="s">
        <v>412</v>
      </c>
    </row>
    <row r="199" spans="2:65" s="1" customFormat="1" ht="22.5" customHeight="1">
      <c r="B199" s="40"/>
      <c r="C199" s="190" t="s">
        <v>413</v>
      </c>
      <c r="D199" s="190" t="s">
        <v>158</v>
      </c>
      <c r="E199" s="191" t="s">
        <v>233</v>
      </c>
      <c r="F199" s="192" t="s">
        <v>382</v>
      </c>
      <c r="G199" s="193" t="s">
        <v>161</v>
      </c>
      <c r="H199" s="194">
        <v>612</v>
      </c>
      <c r="I199" s="195"/>
      <c r="J199" s="196">
        <f>ROUND(I199*H199,2)</f>
        <v>0</v>
      </c>
      <c r="K199" s="192" t="s">
        <v>183</v>
      </c>
      <c r="L199" s="60"/>
      <c r="M199" s="197" t="s">
        <v>21</v>
      </c>
      <c r="N199" s="198" t="s">
        <v>42</v>
      </c>
      <c r="O199" s="4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AR199" s="23" t="s">
        <v>349</v>
      </c>
      <c r="AT199" s="23" t="s">
        <v>158</v>
      </c>
      <c r="AU199" s="23" t="s">
        <v>92</v>
      </c>
      <c r="AY199" s="23" t="s">
        <v>153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3" t="s">
        <v>76</v>
      </c>
      <c r="BK199" s="201">
        <f>ROUND(I199*H199,2)</f>
        <v>0</v>
      </c>
      <c r="BL199" s="23" t="s">
        <v>349</v>
      </c>
      <c r="BM199" s="23" t="s">
        <v>414</v>
      </c>
    </row>
    <row r="200" spans="2:65" s="11" customFormat="1" ht="13.5">
      <c r="B200" s="202"/>
      <c r="C200" s="203"/>
      <c r="D200" s="204" t="s">
        <v>164</v>
      </c>
      <c r="E200" s="205" t="s">
        <v>21</v>
      </c>
      <c r="F200" s="206" t="s">
        <v>384</v>
      </c>
      <c r="G200" s="203"/>
      <c r="H200" s="207">
        <v>612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164</v>
      </c>
      <c r="AU200" s="213" t="s">
        <v>92</v>
      </c>
      <c r="AV200" s="11" t="s">
        <v>87</v>
      </c>
      <c r="AW200" s="11" t="s">
        <v>35</v>
      </c>
      <c r="AX200" s="11" t="s">
        <v>76</v>
      </c>
      <c r="AY200" s="213" t="s">
        <v>153</v>
      </c>
    </row>
    <row r="201" spans="2:65" s="1" customFormat="1" ht="22.5" customHeight="1">
      <c r="B201" s="40"/>
      <c r="C201" s="190" t="s">
        <v>415</v>
      </c>
      <c r="D201" s="190" t="s">
        <v>158</v>
      </c>
      <c r="E201" s="191" t="s">
        <v>238</v>
      </c>
      <c r="F201" s="192" t="s">
        <v>386</v>
      </c>
      <c r="G201" s="193" t="s">
        <v>114</v>
      </c>
      <c r="H201" s="194">
        <v>5640</v>
      </c>
      <c r="I201" s="195"/>
      <c r="J201" s="196">
        <f>ROUND(I201*H201,2)</f>
        <v>0</v>
      </c>
      <c r="K201" s="192" t="s">
        <v>183</v>
      </c>
      <c r="L201" s="60"/>
      <c r="M201" s="197" t="s">
        <v>21</v>
      </c>
      <c r="N201" s="198" t="s">
        <v>42</v>
      </c>
      <c r="O201" s="4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AR201" s="23" t="s">
        <v>349</v>
      </c>
      <c r="AT201" s="23" t="s">
        <v>158</v>
      </c>
      <c r="AU201" s="23" t="s">
        <v>92</v>
      </c>
      <c r="AY201" s="23" t="s">
        <v>153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23" t="s">
        <v>76</v>
      </c>
      <c r="BK201" s="201">
        <f>ROUND(I201*H201,2)</f>
        <v>0</v>
      </c>
      <c r="BL201" s="23" t="s">
        <v>349</v>
      </c>
      <c r="BM201" s="23" t="s">
        <v>416</v>
      </c>
    </row>
    <row r="202" spans="2:65" s="11" customFormat="1" ht="13.5">
      <c r="B202" s="202"/>
      <c r="C202" s="203"/>
      <c r="D202" s="204" t="s">
        <v>164</v>
      </c>
      <c r="E202" s="205" t="s">
        <v>21</v>
      </c>
      <c r="F202" s="206" t="s">
        <v>388</v>
      </c>
      <c r="G202" s="203"/>
      <c r="H202" s="207">
        <v>5640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164</v>
      </c>
      <c r="AU202" s="213" t="s">
        <v>92</v>
      </c>
      <c r="AV202" s="11" t="s">
        <v>87</v>
      </c>
      <c r="AW202" s="11" t="s">
        <v>35</v>
      </c>
      <c r="AX202" s="11" t="s">
        <v>76</v>
      </c>
      <c r="AY202" s="213" t="s">
        <v>153</v>
      </c>
    </row>
    <row r="203" spans="2:65" s="1" customFormat="1" ht="22.5" customHeight="1">
      <c r="B203" s="40"/>
      <c r="C203" s="190" t="s">
        <v>417</v>
      </c>
      <c r="D203" s="190" t="s">
        <v>158</v>
      </c>
      <c r="E203" s="191" t="s">
        <v>390</v>
      </c>
      <c r="F203" s="192" t="s">
        <v>391</v>
      </c>
      <c r="G203" s="193" t="s">
        <v>161</v>
      </c>
      <c r="H203" s="194">
        <v>50</v>
      </c>
      <c r="I203" s="195"/>
      <c r="J203" s="196">
        <f>ROUND(I203*H203,2)</f>
        <v>0</v>
      </c>
      <c r="K203" s="192" t="s">
        <v>183</v>
      </c>
      <c r="L203" s="60"/>
      <c r="M203" s="197" t="s">
        <v>21</v>
      </c>
      <c r="N203" s="198" t="s">
        <v>42</v>
      </c>
      <c r="O203" s="41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AR203" s="23" t="s">
        <v>349</v>
      </c>
      <c r="AT203" s="23" t="s">
        <v>158</v>
      </c>
      <c r="AU203" s="23" t="s">
        <v>92</v>
      </c>
      <c r="AY203" s="23" t="s">
        <v>153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23" t="s">
        <v>76</v>
      </c>
      <c r="BK203" s="201">
        <f>ROUND(I203*H203,2)</f>
        <v>0</v>
      </c>
      <c r="BL203" s="23" t="s">
        <v>349</v>
      </c>
      <c r="BM203" s="23" t="s">
        <v>418</v>
      </c>
    </row>
    <row r="204" spans="2:65" s="10" customFormat="1" ht="22.35" customHeight="1">
      <c r="B204" s="171"/>
      <c r="C204" s="172"/>
      <c r="D204" s="187" t="s">
        <v>70</v>
      </c>
      <c r="E204" s="188" t="s">
        <v>419</v>
      </c>
      <c r="F204" s="188" t="s">
        <v>420</v>
      </c>
      <c r="G204" s="172"/>
      <c r="H204" s="172"/>
      <c r="I204" s="175"/>
      <c r="J204" s="189">
        <f>BK204</f>
        <v>0</v>
      </c>
      <c r="K204" s="172"/>
      <c r="L204" s="177"/>
      <c r="M204" s="178"/>
      <c r="N204" s="179"/>
      <c r="O204" s="179"/>
      <c r="P204" s="180">
        <f>SUM(P205:P224)</f>
        <v>0</v>
      </c>
      <c r="Q204" s="179"/>
      <c r="R204" s="180">
        <f>SUM(R205:R224)</f>
        <v>0</v>
      </c>
      <c r="S204" s="179"/>
      <c r="T204" s="181">
        <f>SUM(T205:T224)</f>
        <v>0</v>
      </c>
      <c r="AR204" s="182" t="s">
        <v>152</v>
      </c>
      <c r="AT204" s="183" t="s">
        <v>70</v>
      </c>
      <c r="AU204" s="183" t="s">
        <v>87</v>
      </c>
      <c r="AY204" s="182" t="s">
        <v>153</v>
      </c>
      <c r="BK204" s="184">
        <f>SUM(BK205:BK224)</f>
        <v>0</v>
      </c>
    </row>
    <row r="205" spans="2:65" s="1" customFormat="1" ht="22.5" customHeight="1">
      <c r="B205" s="40"/>
      <c r="C205" s="190" t="s">
        <v>421</v>
      </c>
      <c r="D205" s="190" t="s">
        <v>158</v>
      </c>
      <c r="E205" s="191" t="s">
        <v>367</v>
      </c>
      <c r="F205" s="192" t="s">
        <v>368</v>
      </c>
      <c r="G205" s="193" t="s">
        <v>99</v>
      </c>
      <c r="H205" s="194">
        <v>41</v>
      </c>
      <c r="I205" s="195"/>
      <c r="J205" s="196">
        <f>ROUND(I205*H205,2)</f>
        <v>0</v>
      </c>
      <c r="K205" s="192" t="s">
        <v>162</v>
      </c>
      <c r="L205" s="60"/>
      <c r="M205" s="197" t="s">
        <v>21</v>
      </c>
      <c r="N205" s="198" t="s">
        <v>42</v>
      </c>
      <c r="O205" s="41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AR205" s="23" t="s">
        <v>349</v>
      </c>
      <c r="AT205" s="23" t="s">
        <v>158</v>
      </c>
      <c r="AU205" s="23" t="s">
        <v>92</v>
      </c>
      <c r="AY205" s="23" t="s">
        <v>153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23" t="s">
        <v>76</v>
      </c>
      <c r="BK205" s="201">
        <f>ROUND(I205*H205,2)</f>
        <v>0</v>
      </c>
      <c r="BL205" s="23" t="s">
        <v>349</v>
      </c>
      <c r="BM205" s="23" t="s">
        <v>422</v>
      </c>
    </row>
    <row r="206" spans="2:65" s="11" customFormat="1" ht="13.5">
      <c r="B206" s="202"/>
      <c r="C206" s="203"/>
      <c r="D206" s="204" t="s">
        <v>164</v>
      </c>
      <c r="E206" s="205" t="s">
        <v>21</v>
      </c>
      <c r="F206" s="206" t="s">
        <v>423</v>
      </c>
      <c r="G206" s="203"/>
      <c r="H206" s="207">
        <v>41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164</v>
      </c>
      <c r="AU206" s="213" t="s">
        <v>92</v>
      </c>
      <c r="AV206" s="11" t="s">
        <v>87</v>
      </c>
      <c r="AW206" s="11" t="s">
        <v>35</v>
      </c>
      <c r="AX206" s="11" t="s">
        <v>76</v>
      </c>
      <c r="AY206" s="213" t="s">
        <v>153</v>
      </c>
    </row>
    <row r="207" spans="2:65" s="1" customFormat="1" ht="22.5" customHeight="1">
      <c r="B207" s="40"/>
      <c r="C207" s="190" t="s">
        <v>424</v>
      </c>
      <c r="D207" s="190" t="s">
        <v>158</v>
      </c>
      <c r="E207" s="191" t="s">
        <v>233</v>
      </c>
      <c r="F207" s="192" t="s">
        <v>382</v>
      </c>
      <c r="G207" s="193" t="s">
        <v>161</v>
      </c>
      <c r="H207" s="194">
        <v>306</v>
      </c>
      <c r="I207" s="195"/>
      <c r="J207" s="196">
        <f>ROUND(I207*H207,2)</f>
        <v>0</v>
      </c>
      <c r="K207" s="192" t="s">
        <v>183</v>
      </c>
      <c r="L207" s="60"/>
      <c r="M207" s="197" t="s">
        <v>21</v>
      </c>
      <c r="N207" s="198" t="s">
        <v>42</v>
      </c>
      <c r="O207" s="41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AR207" s="23" t="s">
        <v>349</v>
      </c>
      <c r="AT207" s="23" t="s">
        <v>158</v>
      </c>
      <c r="AU207" s="23" t="s">
        <v>92</v>
      </c>
      <c r="AY207" s="23" t="s">
        <v>153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23" t="s">
        <v>76</v>
      </c>
      <c r="BK207" s="201">
        <f>ROUND(I207*H207,2)</f>
        <v>0</v>
      </c>
      <c r="BL207" s="23" t="s">
        <v>349</v>
      </c>
      <c r="BM207" s="23" t="s">
        <v>425</v>
      </c>
    </row>
    <row r="208" spans="2:65" s="11" customFormat="1" ht="13.5">
      <c r="B208" s="202"/>
      <c r="C208" s="203"/>
      <c r="D208" s="204" t="s">
        <v>164</v>
      </c>
      <c r="E208" s="205" t="s">
        <v>21</v>
      </c>
      <c r="F208" s="206" t="s">
        <v>426</v>
      </c>
      <c r="G208" s="203"/>
      <c r="H208" s="207">
        <v>306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164</v>
      </c>
      <c r="AU208" s="213" t="s">
        <v>92</v>
      </c>
      <c r="AV208" s="11" t="s">
        <v>87</v>
      </c>
      <c r="AW208" s="11" t="s">
        <v>35</v>
      </c>
      <c r="AX208" s="11" t="s">
        <v>76</v>
      </c>
      <c r="AY208" s="213" t="s">
        <v>153</v>
      </c>
    </row>
    <row r="209" spans="2:65" s="1" customFormat="1" ht="22.5" customHeight="1">
      <c r="B209" s="40"/>
      <c r="C209" s="190" t="s">
        <v>427</v>
      </c>
      <c r="D209" s="190" t="s">
        <v>158</v>
      </c>
      <c r="E209" s="191" t="s">
        <v>347</v>
      </c>
      <c r="F209" s="192" t="s">
        <v>348</v>
      </c>
      <c r="G209" s="193" t="s">
        <v>99</v>
      </c>
      <c r="H209" s="194">
        <v>58000</v>
      </c>
      <c r="I209" s="195"/>
      <c r="J209" s="196">
        <f>ROUND(I209*H209,2)</f>
        <v>0</v>
      </c>
      <c r="K209" s="192" t="s">
        <v>162</v>
      </c>
      <c r="L209" s="60"/>
      <c r="M209" s="197" t="s">
        <v>21</v>
      </c>
      <c r="N209" s="198" t="s">
        <v>42</v>
      </c>
      <c r="O209" s="41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AR209" s="23" t="s">
        <v>349</v>
      </c>
      <c r="AT209" s="23" t="s">
        <v>158</v>
      </c>
      <c r="AU209" s="23" t="s">
        <v>92</v>
      </c>
      <c r="AY209" s="23" t="s">
        <v>153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23" t="s">
        <v>76</v>
      </c>
      <c r="BK209" s="201">
        <f>ROUND(I209*H209,2)</f>
        <v>0</v>
      </c>
      <c r="BL209" s="23" t="s">
        <v>349</v>
      </c>
      <c r="BM209" s="23" t="s">
        <v>428</v>
      </c>
    </row>
    <row r="210" spans="2:65" s="11" customFormat="1" ht="13.5">
      <c r="B210" s="202"/>
      <c r="C210" s="203"/>
      <c r="D210" s="204" t="s">
        <v>164</v>
      </c>
      <c r="E210" s="205" t="s">
        <v>21</v>
      </c>
      <c r="F210" s="206" t="s">
        <v>351</v>
      </c>
      <c r="G210" s="203"/>
      <c r="H210" s="207">
        <v>58000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164</v>
      </c>
      <c r="AU210" s="213" t="s">
        <v>92</v>
      </c>
      <c r="AV210" s="11" t="s">
        <v>87</v>
      </c>
      <c r="AW210" s="11" t="s">
        <v>35</v>
      </c>
      <c r="AX210" s="11" t="s">
        <v>76</v>
      </c>
      <c r="AY210" s="213" t="s">
        <v>153</v>
      </c>
    </row>
    <row r="211" spans="2:65" s="1" customFormat="1" ht="22.5" customHeight="1">
      <c r="B211" s="40"/>
      <c r="C211" s="190" t="s">
        <v>429</v>
      </c>
      <c r="D211" s="190" t="s">
        <v>158</v>
      </c>
      <c r="E211" s="191" t="s">
        <v>353</v>
      </c>
      <c r="F211" s="192" t="s">
        <v>354</v>
      </c>
      <c r="G211" s="193" t="s">
        <v>85</v>
      </c>
      <c r="H211" s="194">
        <v>1015</v>
      </c>
      <c r="I211" s="195"/>
      <c r="J211" s="196">
        <f>ROUND(I211*H211,2)</f>
        <v>0</v>
      </c>
      <c r="K211" s="192" t="s">
        <v>183</v>
      </c>
      <c r="L211" s="60"/>
      <c r="M211" s="197" t="s">
        <v>21</v>
      </c>
      <c r="N211" s="198" t="s">
        <v>42</v>
      </c>
      <c r="O211" s="41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AR211" s="23" t="s">
        <v>349</v>
      </c>
      <c r="AT211" s="23" t="s">
        <v>158</v>
      </c>
      <c r="AU211" s="23" t="s">
        <v>92</v>
      </c>
      <c r="AY211" s="23" t="s">
        <v>153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23" t="s">
        <v>76</v>
      </c>
      <c r="BK211" s="201">
        <f>ROUND(I211*H211,2)</f>
        <v>0</v>
      </c>
      <c r="BL211" s="23" t="s">
        <v>349</v>
      </c>
      <c r="BM211" s="23" t="s">
        <v>430</v>
      </c>
    </row>
    <row r="212" spans="2:65" s="11" customFormat="1" ht="13.5">
      <c r="B212" s="202"/>
      <c r="C212" s="203"/>
      <c r="D212" s="204" t="s">
        <v>164</v>
      </c>
      <c r="E212" s="205" t="s">
        <v>21</v>
      </c>
      <c r="F212" s="206" t="s">
        <v>356</v>
      </c>
      <c r="G212" s="203"/>
      <c r="H212" s="207">
        <v>1015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164</v>
      </c>
      <c r="AU212" s="213" t="s">
        <v>92</v>
      </c>
      <c r="AV212" s="11" t="s">
        <v>87</v>
      </c>
      <c r="AW212" s="11" t="s">
        <v>35</v>
      </c>
      <c r="AX212" s="11" t="s">
        <v>76</v>
      </c>
      <c r="AY212" s="213" t="s">
        <v>153</v>
      </c>
    </row>
    <row r="213" spans="2:65" s="1" customFormat="1" ht="22.5" customHeight="1">
      <c r="B213" s="40"/>
      <c r="C213" s="190" t="s">
        <v>431</v>
      </c>
      <c r="D213" s="190" t="s">
        <v>158</v>
      </c>
      <c r="E213" s="191" t="s">
        <v>358</v>
      </c>
      <c r="F213" s="192" t="s">
        <v>359</v>
      </c>
      <c r="G213" s="193" t="s">
        <v>182</v>
      </c>
      <c r="H213" s="194">
        <v>507.5</v>
      </c>
      <c r="I213" s="195"/>
      <c r="J213" s="196">
        <f>ROUND(I213*H213,2)</f>
        <v>0</v>
      </c>
      <c r="K213" s="192" t="s">
        <v>183</v>
      </c>
      <c r="L213" s="60"/>
      <c r="M213" s="197" t="s">
        <v>21</v>
      </c>
      <c r="N213" s="198" t="s">
        <v>42</v>
      </c>
      <c r="O213" s="4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AR213" s="23" t="s">
        <v>349</v>
      </c>
      <c r="AT213" s="23" t="s">
        <v>158</v>
      </c>
      <c r="AU213" s="23" t="s">
        <v>92</v>
      </c>
      <c r="AY213" s="23" t="s">
        <v>153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23" t="s">
        <v>76</v>
      </c>
      <c r="BK213" s="201">
        <f>ROUND(I213*H213,2)</f>
        <v>0</v>
      </c>
      <c r="BL213" s="23" t="s">
        <v>349</v>
      </c>
      <c r="BM213" s="23" t="s">
        <v>432</v>
      </c>
    </row>
    <row r="214" spans="2:65" s="11" customFormat="1" ht="13.5">
      <c r="B214" s="202"/>
      <c r="C214" s="203"/>
      <c r="D214" s="204" t="s">
        <v>164</v>
      </c>
      <c r="E214" s="205" t="s">
        <v>21</v>
      </c>
      <c r="F214" s="206" t="s">
        <v>361</v>
      </c>
      <c r="G214" s="203"/>
      <c r="H214" s="207">
        <v>507.5</v>
      </c>
      <c r="I214" s="208"/>
      <c r="J214" s="203"/>
      <c r="K214" s="203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164</v>
      </c>
      <c r="AU214" s="213" t="s">
        <v>92</v>
      </c>
      <c r="AV214" s="11" t="s">
        <v>87</v>
      </c>
      <c r="AW214" s="11" t="s">
        <v>35</v>
      </c>
      <c r="AX214" s="11" t="s">
        <v>76</v>
      </c>
      <c r="AY214" s="213" t="s">
        <v>153</v>
      </c>
    </row>
    <row r="215" spans="2:65" s="1" customFormat="1" ht="22.5" customHeight="1">
      <c r="B215" s="40"/>
      <c r="C215" s="190" t="s">
        <v>433</v>
      </c>
      <c r="D215" s="190" t="s">
        <v>158</v>
      </c>
      <c r="E215" s="191" t="s">
        <v>256</v>
      </c>
      <c r="F215" s="192" t="s">
        <v>257</v>
      </c>
      <c r="G215" s="193" t="s">
        <v>85</v>
      </c>
      <c r="H215" s="194">
        <v>6.15</v>
      </c>
      <c r="I215" s="195"/>
      <c r="J215" s="196">
        <f>ROUND(I215*H215,2)</f>
        <v>0</v>
      </c>
      <c r="K215" s="192" t="s">
        <v>162</v>
      </c>
      <c r="L215" s="60"/>
      <c r="M215" s="197" t="s">
        <v>21</v>
      </c>
      <c r="N215" s="198" t="s">
        <v>42</v>
      </c>
      <c r="O215" s="41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AR215" s="23" t="s">
        <v>349</v>
      </c>
      <c r="AT215" s="23" t="s">
        <v>158</v>
      </c>
      <c r="AU215" s="23" t="s">
        <v>92</v>
      </c>
      <c r="AY215" s="23" t="s">
        <v>153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3" t="s">
        <v>76</v>
      </c>
      <c r="BK215" s="201">
        <f>ROUND(I215*H215,2)</f>
        <v>0</v>
      </c>
      <c r="BL215" s="23" t="s">
        <v>349</v>
      </c>
      <c r="BM215" s="23" t="s">
        <v>434</v>
      </c>
    </row>
    <row r="216" spans="2:65" s="11" customFormat="1" ht="13.5">
      <c r="B216" s="202"/>
      <c r="C216" s="203"/>
      <c r="D216" s="224" t="s">
        <v>164</v>
      </c>
      <c r="E216" s="225" t="s">
        <v>21</v>
      </c>
      <c r="F216" s="226" t="s">
        <v>435</v>
      </c>
      <c r="G216" s="203"/>
      <c r="H216" s="227">
        <v>3.9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164</v>
      </c>
      <c r="AU216" s="213" t="s">
        <v>92</v>
      </c>
      <c r="AV216" s="11" t="s">
        <v>87</v>
      </c>
      <c r="AW216" s="11" t="s">
        <v>35</v>
      </c>
      <c r="AX216" s="11" t="s">
        <v>71</v>
      </c>
      <c r="AY216" s="213" t="s">
        <v>153</v>
      </c>
    </row>
    <row r="217" spans="2:65" s="11" customFormat="1" ht="13.5">
      <c r="B217" s="202"/>
      <c r="C217" s="203"/>
      <c r="D217" s="224" t="s">
        <v>164</v>
      </c>
      <c r="E217" s="225" t="s">
        <v>21</v>
      </c>
      <c r="F217" s="226" t="s">
        <v>436</v>
      </c>
      <c r="G217" s="203"/>
      <c r="H217" s="227">
        <v>2.25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164</v>
      </c>
      <c r="AU217" s="213" t="s">
        <v>92</v>
      </c>
      <c r="AV217" s="11" t="s">
        <v>87</v>
      </c>
      <c r="AW217" s="11" t="s">
        <v>35</v>
      </c>
      <c r="AX217" s="11" t="s">
        <v>71</v>
      </c>
      <c r="AY217" s="213" t="s">
        <v>153</v>
      </c>
    </row>
    <row r="218" spans="2:65" s="12" customFormat="1" ht="13.5">
      <c r="B218" s="228"/>
      <c r="C218" s="229"/>
      <c r="D218" s="204" t="s">
        <v>164</v>
      </c>
      <c r="E218" s="230" t="s">
        <v>21</v>
      </c>
      <c r="F218" s="231" t="s">
        <v>195</v>
      </c>
      <c r="G218" s="229"/>
      <c r="H218" s="232">
        <v>6.15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164</v>
      </c>
      <c r="AU218" s="238" t="s">
        <v>92</v>
      </c>
      <c r="AV218" s="12" t="s">
        <v>152</v>
      </c>
      <c r="AW218" s="12" t="s">
        <v>35</v>
      </c>
      <c r="AX218" s="12" t="s">
        <v>76</v>
      </c>
      <c r="AY218" s="238" t="s">
        <v>153</v>
      </c>
    </row>
    <row r="219" spans="2:65" s="1" customFormat="1" ht="22.5" customHeight="1">
      <c r="B219" s="40"/>
      <c r="C219" s="190" t="s">
        <v>437</v>
      </c>
      <c r="D219" s="190" t="s">
        <v>158</v>
      </c>
      <c r="E219" s="191" t="s">
        <v>263</v>
      </c>
      <c r="F219" s="192" t="s">
        <v>264</v>
      </c>
      <c r="G219" s="193" t="s">
        <v>85</v>
      </c>
      <c r="H219" s="194">
        <v>6.15</v>
      </c>
      <c r="I219" s="195"/>
      <c r="J219" s="196">
        <f>ROUND(I219*H219,2)</f>
        <v>0</v>
      </c>
      <c r="K219" s="192" t="s">
        <v>162</v>
      </c>
      <c r="L219" s="60"/>
      <c r="M219" s="197" t="s">
        <v>21</v>
      </c>
      <c r="N219" s="198" t="s">
        <v>42</v>
      </c>
      <c r="O219" s="41"/>
      <c r="P219" s="199">
        <f>O219*H219</f>
        <v>0</v>
      </c>
      <c r="Q219" s="199">
        <v>0</v>
      </c>
      <c r="R219" s="199">
        <f>Q219*H219</f>
        <v>0</v>
      </c>
      <c r="S219" s="199">
        <v>0</v>
      </c>
      <c r="T219" s="200">
        <f>S219*H219</f>
        <v>0</v>
      </c>
      <c r="AR219" s="23" t="s">
        <v>349</v>
      </c>
      <c r="AT219" s="23" t="s">
        <v>158</v>
      </c>
      <c r="AU219" s="23" t="s">
        <v>92</v>
      </c>
      <c r="AY219" s="23" t="s">
        <v>153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23" t="s">
        <v>76</v>
      </c>
      <c r="BK219" s="201">
        <f>ROUND(I219*H219,2)</f>
        <v>0</v>
      </c>
      <c r="BL219" s="23" t="s">
        <v>349</v>
      </c>
      <c r="BM219" s="23" t="s">
        <v>438</v>
      </c>
    </row>
    <row r="220" spans="2:65" s="1" customFormat="1" ht="22.5" customHeight="1">
      <c r="B220" s="40"/>
      <c r="C220" s="190" t="s">
        <v>439</v>
      </c>
      <c r="D220" s="190" t="s">
        <v>158</v>
      </c>
      <c r="E220" s="191" t="s">
        <v>267</v>
      </c>
      <c r="F220" s="192" t="s">
        <v>268</v>
      </c>
      <c r="G220" s="193" t="s">
        <v>85</v>
      </c>
      <c r="H220" s="194">
        <v>6.15</v>
      </c>
      <c r="I220" s="195"/>
      <c r="J220" s="196">
        <f>ROUND(I220*H220,2)</f>
        <v>0</v>
      </c>
      <c r="K220" s="192" t="s">
        <v>162</v>
      </c>
      <c r="L220" s="60"/>
      <c r="M220" s="197" t="s">
        <v>21</v>
      </c>
      <c r="N220" s="198" t="s">
        <v>42</v>
      </c>
      <c r="O220" s="41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AR220" s="23" t="s">
        <v>349</v>
      </c>
      <c r="AT220" s="23" t="s">
        <v>158</v>
      </c>
      <c r="AU220" s="23" t="s">
        <v>92</v>
      </c>
      <c r="AY220" s="23" t="s">
        <v>153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23" t="s">
        <v>76</v>
      </c>
      <c r="BK220" s="201">
        <f>ROUND(I220*H220,2)</f>
        <v>0</v>
      </c>
      <c r="BL220" s="23" t="s">
        <v>349</v>
      </c>
      <c r="BM220" s="23" t="s">
        <v>440</v>
      </c>
    </row>
    <row r="221" spans="2:65" s="1" customFormat="1" ht="22.5" customHeight="1">
      <c r="B221" s="40"/>
      <c r="C221" s="214" t="s">
        <v>441</v>
      </c>
      <c r="D221" s="214" t="s">
        <v>187</v>
      </c>
      <c r="E221" s="215" t="s">
        <v>271</v>
      </c>
      <c r="F221" s="216" t="s">
        <v>272</v>
      </c>
      <c r="G221" s="217" t="s">
        <v>85</v>
      </c>
      <c r="H221" s="218">
        <v>6.15</v>
      </c>
      <c r="I221" s="219"/>
      <c r="J221" s="220">
        <f>ROUND(I221*H221,2)</f>
        <v>0</v>
      </c>
      <c r="K221" s="216" t="s">
        <v>162</v>
      </c>
      <c r="L221" s="221"/>
      <c r="M221" s="222" t="s">
        <v>21</v>
      </c>
      <c r="N221" s="223" t="s">
        <v>42</v>
      </c>
      <c r="O221" s="41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AR221" s="23" t="s">
        <v>349</v>
      </c>
      <c r="AT221" s="23" t="s">
        <v>187</v>
      </c>
      <c r="AU221" s="23" t="s">
        <v>92</v>
      </c>
      <c r="AY221" s="23" t="s">
        <v>153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23" t="s">
        <v>76</v>
      </c>
      <c r="BK221" s="201">
        <f>ROUND(I221*H221,2)</f>
        <v>0</v>
      </c>
      <c r="BL221" s="23" t="s">
        <v>349</v>
      </c>
      <c r="BM221" s="23" t="s">
        <v>442</v>
      </c>
    </row>
    <row r="222" spans="2:65" s="1" customFormat="1" ht="22.5" customHeight="1">
      <c r="B222" s="40"/>
      <c r="C222" s="190" t="s">
        <v>443</v>
      </c>
      <c r="D222" s="190" t="s">
        <v>158</v>
      </c>
      <c r="E222" s="191" t="s">
        <v>238</v>
      </c>
      <c r="F222" s="192" t="s">
        <v>386</v>
      </c>
      <c r="G222" s="193" t="s">
        <v>114</v>
      </c>
      <c r="H222" s="194">
        <v>3760</v>
      </c>
      <c r="I222" s="195"/>
      <c r="J222" s="196">
        <f>ROUND(I222*H222,2)</f>
        <v>0</v>
      </c>
      <c r="K222" s="192" t="s">
        <v>183</v>
      </c>
      <c r="L222" s="60"/>
      <c r="M222" s="197" t="s">
        <v>21</v>
      </c>
      <c r="N222" s="198" t="s">
        <v>42</v>
      </c>
      <c r="O222" s="41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AR222" s="23" t="s">
        <v>349</v>
      </c>
      <c r="AT222" s="23" t="s">
        <v>158</v>
      </c>
      <c r="AU222" s="23" t="s">
        <v>92</v>
      </c>
      <c r="AY222" s="23" t="s">
        <v>153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23" t="s">
        <v>76</v>
      </c>
      <c r="BK222" s="201">
        <f>ROUND(I222*H222,2)</f>
        <v>0</v>
      </c>
      <c r="BL222" s="23" t="s">
        <v>349</v>
      </c>
      <c r="BM222" s="23" t="s">
        <v>444</v>
      </c>
    </row>
    <row r="223" spans="2:65" s="11" customFormat="1" ht="13.5">
      <c r="B223" s="202"/>
      <c r="C223" s="203"/>
      <c r="D223" s="204" t="s">
        <v>164</v>
      </c>
      <c r="E223" s="205" t="s">
        <v>21</v>
      </c>
      <c r="F223" s="206" t="s">
        <v>445</v>
      </c>
      <c r="G223" s="203"/>
      <c r="H223" s="207">
        <v>3760</v>
      </c>
      <c r="I223" s="208"/>
      <c r="J223" s="203"/>
      <c r="K223" s="203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164</v>
      </c>
      <c r="AU223" s="213" t="s">
        <v>92</v>
      </c>
      <c r="AV223" s="11" t="s">
        <v>87</v>
      </c>
      <c r="AW223" s="11" t="s">
        <v>35</v>
      </c>
      <c r="AX223" s="11" t="s">
        <v>76</v>
      </c>
      <c r="AY223" s="213" t="s">
        <v>153</v>
      </c>
    </row>
    <row r="224" spans="2:65" s="1" customFormat="1" ht="22.5" customHeight="1">
      <c r="B224" s="40"/>
      <c r="C224" s="190" t="s">
        <v>96</v>
      </c>
      <c r="D224" s="190" t="s">
        <v>158</v>
      </c>
      <c r="E224" s="191" t="s">
        <v>390</v>
      </c>
      <c r="F224" s="192" t="s">
        <v>391</v>
      </c>
      <c r="G224" s="193" t="s">
        <v>161</v>
      </c>
      <c r="H224" s="194">
        <v>50</v>
      </c>
      <c r="I224" s="195"/>
      <c r="J224" s="196">
        <f>ROUND(I224*H224,2)</f>
        <v>0</v>
      </c>
      <c r="K224" s="192" t="s">
        <v>183</v>
      </c>
      <c r="L224" s="60"/>
      <c r="M224" s="197" t="s">
        <v>21</v>
      </c>
      <c r="N224" s="198" t="s">
        <v>42</v>
      </c>
      <c r="O224" s="41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AR224" s="23" t="s">
        <v>349</v>
      </c>
      <c r="AT224" s="23" t="s">
        <v>158</v>
      </c>
      <c r="AU224" s="23" t="s">
        <v>92</v>
      </c>
      <c r="AY224" s="23" t="s">
        <v>153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3" t="s">
        <v>76</v>
      </c>
      <c r="BK224" s="201">
        <f>ROUND(I224*H224,2)</f>
        <v>0</v>
      </c>
      <c r="BL224" s="23" t="s">
        <v>349</v>
      </c>
      <c r="BM224" s="23" t="s">
        <v>446</v>
      </c>
    </row>
    <row r="225" spans="2:65" s="10" customFormat="1" ht="22.35" customHeight="1">
      <c r="B225" s="171"/>
      <c r="C225" s="172"/>
      <c r="D225" s="187" t="s">
        <v>70</v>
      </c>
      <c r="E225" s="188" t="s">
        <v>447</v>
      </c>
      <c r="F225" s="188" t="s">
        <v>448</v>
      </c>
      <c r="G225" s="172"/>
      <c r="H225" s="172"/>
      <c r="I225" s="175"/>
      <c r="J225" s="189">
        <f>BK225</f>
        <v>0</v>
      </c>
      <c r="K225" s="172"/>
      <c r="L225" s="177"/>
      <c r="M225" s="178"/>
      <c r="N225" s="179"/>
      <c r="O225" s="179"/>
      <c r="P225" s="180">
        <f>SUM(P226:P247)</f>
        <v>0</v>
      </c>
      <c r="Q225" s="179"/>
      <c r="R225" s="180">
        <f>SUM(R226:R247)</f>
        <v>0</v>
      </c>
      <c r="S225" s="179"/>
      <c r="T225" s="181">
        <f>SUM(T226:T247)</f>
        <v>0</v>
      </c>
      <c r="AR225" s="182" t="s">
        <v>152</v>
      </c>
      <c r="AT225" s="183" t="s">
        <v>70</v>
      </c>
      <c r="AU225" s="183" t="s">
        <v>87</v>
      </c>
      <c r="AY225" s="182" t="s">
        <v>153</v>
      </c>
      <c r="BK225" s="184">
        <f>SUM(BK226:BK247)</f>
        <v>0</v>
      </c>
    </row>
    <row r="226" spans="2:65" s="1" customFormat="1" ht="22.5" customHeight="1">
      <c r="B226" s="40"/>
      <c r="C226" s="190" t="s">
        <v>449</v>
      </c>
      <c r="D226" s="190" t="s">
        <v>158</v>
      </c>
      <c r="E226" s="191" t="s">
        <v>367</v>
      </c>
      <c r="F226" s="192" t="s">
        <v>368</v>
      </c>
      <c r="G226" s="193" t="s">
        <v>99</v>
      </c>
      <c r="H226" s="194">
        <v>41</v>
      </c>
      <c r="I226" s="195"/>
      <c r="J226" s="196">
        <f>ROUND(I226*H226,2)</f>
        <v>0</v>
      </c>
      <c r="K226" s="192" t="s">
        <v>162</v>
      </c>
      <c r="L226" s="60"/>
      <c r="M226" s="197" t="s">
        <v>21</v>
      </c>
      <c r="N226" s="198" t="s">
        <v>42</v>
      </c>
      <c r="O226" s="41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AR226" s="23" t="s">
        <v>349</v>
      </c>
      <c r="AT226" s="23" t="s">
        <v>158</v>
      </c>
      <c r="AU226" s="23" t="s">
        <v>92</v>
      </c>
      <c r="AY226" s="23" t="s">
        <v>153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23" t="s">
        <v>76</v>
      </c>
      <c r="BK226" s="201">
        <f>ROUND(I226*H226,2)</f>
        <v>0</v>
      </c>
      <c r="BL226" s="23" t="s">
        <v>349</v>
      </c>
      <c r="BM226" s="23" t="s">
        <v>450</v>
      </c>
    </row>
    <row r="227" spans="2:65" s="11" customFormat="1" ht="13.5">
      <c r="B227" s="202"/>
      <c r="C227" s="203"/>
      <c r="D227" s="204" t="s">
        <v>164</v>
      </c>
      <c r="E227" s="205" t="s">
        <v>21</v>
      </c>
      <c r="F227" s="206" t="s">
        <v>423</v>
      </c>
      <c r="G227" s="203"/>
      <c r="H227" s="207">
        <v>41</v>
      </c>
      <c r="I227" s="208"/>
      <c r="J227" s="203"/>
      <c r="K227" s="203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164</v>
      </c>
      <c r="AU227" s="213" t="s">
        <v>92</v>
      </c>
      <c r="AV227" s="11" t="s">
        <v>87</v>
      </c>
      <c r="AW227" s="11" t="s">
        <v>35</v>
      </c>
      <c r="AX227" s="11" t="s">
        <v>76</v>
      </c>
      <c r="AY227" s="213" t="s">
        <v>153</v>
      </c>
    </row>
    <row r="228" spans="2:65" s="1" customFormat="1" ht="22.5" customHeight="1">
      <c r="B228" s="40"/>
      <c r="C228" s="190" t="s">
        <v>451</v>
      </c>
      <c r="D228" s="190" t="s">
        <v>158</v>
      </c>
      <c r="E228" s="191" t="s">
        <v>452</v>
      </c>
      <c r="F228" s="192" t="s">
        <v>453</v>
      </c>
      <c r="G228" s="193" t="s">
        <v>161</v>
      </c>
      <c r="H228" s="194">
        <v>101</v>
      </c>
      <c r="I228" s="195"/>
      <c r="J228" s="196">
        <f>ROUND(I228*H228,2)</f>
        <v>0</v>
      </c>
      <c r="K228" s="192" t="s">
        <v>183</v>
      </c>
      <c r="L228" s="60"/>
      <c r="M228" s="197" t="s">
        <v>21</v>
      </c>
      <c r="N228" s="198" t="s">
        <v>42</v>
      </c>
      <c r="O228" s="41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AR228" s="23" t="s">
        <v>349</v>
      </c>
      <c r="AT228" s="23" t="s">
        <v>158</v>
      </c>
      <c r="AU228" s="23" t="s">
        <v>92</v>
      </c>
      <c r="AY228" s="23" t="s">
        <v>153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23" t="s">
        <v>76</v>
      </c>
      <c r="BK228" s="201">
        <f>ROUND(I228*H228,2)</f>
        <v>0</v>
      </c>
      <c r="BL228" s="23" t="s">
        <v>349</v>
      </c>
      <c r="BM228" s="23" t="s">
        <v>454</v>
      </c>
    </row>
    <row r="229" spans="2:65" s="11" customFormat="1" ht="13.5">
      <c r="B229" s="202"/>
      <c r="C229" s="203"/>
      <c r="D229" s="204" t="s">
        <v>164</v>
      </c>
      <c r="E229" s="205" t="s">
        <v>21</v>
      </c>
      <c r="F229" s="206" t="s">
        <v>206</v>
      </c>
      <c r="G229" s="203"/>
      <c r="H229" s="207">
        <v>101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164</v>
      </c>
      <c r="AU229" s="213" t="s">
        <v>92</v>
      </c>
      <c r="AV229" s="11" t="s">
        <v>87</v>
      </c>
      <c r="AW229" s="11" t="s">
        <v>35</v>
      </c>
      <c r="AX229" s="11" t="s">
        <v>76</v>
      </c>
      <c r="AY229" s="213" t="s">
        <v>153</v>
      </c>
    </row>
    <row r="230" spans="2:65" s="1" customFormat="1" ht="22.5" customHeight="1">
      <c r="B230" s="40"/>
      <c r="C230" s="190" t="s">
        <v>455</v>
      </c>
      <c r="D230" s="190" t="s">
        <v>158</v>
      </c>
      <c r="E230" s="191" t="s">
        <v>456</v>
      </c>
      <c r="F230" s="192" t="s">
        <v>457</v>
      </c>
      <c r="G230" s="193" t="s">
        <v>161</v>
      </c>
      <c r="H230" s="194">
        <v>306</v>
      </c>
      <c r="I230" s="195"/>
      <c r="J230" s="196">
        <f>ROUND(I230*H230,2)</f>
        <v>0</v>
      </c>
      <c r="K230" s="192" t="s">
        <v>183</v>
      </c>
      <c r="L230" s="60"/>
      <c r="M230" s="197" t="s">
        <v>21</v>
      </c>
      <c r="N230" s="198" t="s">
        <v>42</v>
      </c>
      <c r="O230" s="41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AR230" s="23" t="s">
        <v>349</v>
      </c>
      <c r="AT230" s="23" t="s">
        <v>158</v>
      </c>
      <c r="AU230" s="23" t="s">
        <v>92</v>
      </c>
      <c r="AY230" s="23" t="s">
        <v>153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23" t="s">
        <v>76</v>
      </c>
      <c r="BK230" s="201">
        <f>ROUND(I230*H230,2)</f>
        <v>0</v>
      </c>
      <c r="BL230" s="23" t="s">
        <v>349</v>
      </c>
      <c r="BM230" s="23" t="s">
        <v>458</v>
      </c>
    </row>
    <row r="231" spans="2:65" s="11" customFormat="1" ht="13.5">
      <c r="B231" s="202"/>
      <c r="C231" s="203"/>
      <c r="D231" s="204" t="s">
        <v>164</v>
      </c>
      <c r="E231" s="205" t="s">
        <v>21</v>
      </c>
      <c r="F231" s="206" t="s">
        <v>426</v>
      </c>
      <c r="G231" s="203"/>
      <c r="H231" s="207">
        <v>306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164</v>
      </c>
      <c r="AU231" s="213" t="s">
        <v>92</v>
      </c>
      <c r="AV231" s="11" t="s">
        <v>87</v>
      </c>
      <c r="AW231" s="11" t="s">
        <v>35</v>
      </c>
      <c r="AX231" s="11" t="s">
        <v>76</v>
      </c>
      <c r="AY231" s="213" t="s">
        <v>153</v>
      </c>
    </row>
    <row r="232" spans="2:65" s="1" customFormat="1" ht="22.5" customHeight="1">
      <c r="B232" s="40"/>
      <c r="C232" s="190" t="s">
        <v>459</v>
      </c>
      <c r="D232" s="190" t="s">
        <v>158</v>
      </c>
      <c r="E232" s="191" t="s">
        <v>347</v>
      </c>
      <c r="F232" s="192" t="s">
        <v>348</v>
      </c>
      <c r="G232" s="193" t="s">
        <v>99</v>
      </c>
      <c r="H232" s="194">
        <v>58000</v>
      </c>
      <c r="I232" s="195"/>
      <c r="J232" s="196">
        <f>ROUND(I232*H232,2)</f>
        <v>0</v>
      </c>
      <c r="K232" s="192" t="s">
        <v>162</v>
      </c>
      <c r="L232" s="60"/>
      <c r="M232" s="197" t="s">
        <v>21</v>
      </c>
      <c r="N232" s="198" t="s">
        <v>42</v>
      </c>
      <c r="O232" s="41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AR232" s="23" t="s">
        <v>349</v>
      </c>
      <c r="AT232" s="23" t="s">
        <v>158</v>
      </c>
      <c r="AU232" s="23" t="s">
        <v>92</v>
      </c>
      <c r="AY232" s="23" t="s">
        <v>153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23" t="s">
        <v>76</v>
      </c>
      <c r="BK232" s="201">
        <f>ROUND(I232*H232,2)</f>
        <v>0</v>
      </c>
      <c r="BL232" s="23" t="s">
        <v>349</v>
      </c>
      <c r="BM232" s="23" t="s">
        <v>460</v>
      </c>
    </row>
    <row r="233" spans="2:65" s="11" customFormat="1" ht="13.5">
      <c r="B233" s="202"/>
      <c r="C233" s="203"/>
      <c r="D233" s="204" t="s">
        <v>164</v>
      </c>
      <c r="E233" s="205" t="s">
        <v>21</v>
      </c>
      <c r="F233" s="206" t="s">
        <v>351</v>
      </c>
      <c r="G233" s="203"/>
      <c r="H233" s="207">
        <v>58000</v>
      </c>
      <c r="I233" s="208"/>
      <c r="J233" s="203"/>
      <c r="K233" s="203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164</v>
      </c>
      <c r="AU233" s="213" t="s">
        <v>92</v>
      </c>
      <c r="AV233" s="11" t="s">
        <v>87</v>
      </c>
      <c r="AW233" s="11" t="s">
        <v>35</v>
      </c>
      <c r="AX233" s="11" t="s">
        <v>76</v>
      </c>
      <c r="AY233" s="213" t="s">
        <v>153</v>
      </c>
    </row>
    <row r="234" spans="2:65" s="1" customFormat="1" ht="22.5" customHeight="1">
      <c r="B234" s="40"/>
      <c r="C234" s="190" t="s">
        <v>461</v>
      </c>
      <c r="D234" s="190" t="s">
        <v>158</v>
      </c>
      <c r="E234" s="191" t="s">
        <v>353</v>
      </c>
      <c r="F234" s="192" t="s">
        <v>354</v>
      </c>
      <c r="G234" s="193" t="s">
        <v>85</v>
      </c>
      <c r="H234" s="194">
        <v>1015</v>
      </c>
      <c r="I234" s="195"/>
      <c r="J234" s="196">
        <f>ROUND(I234*H234,2)</f>
        <v>0</v>
      </c>
      <c r="K234" s="192" t="s">
        <v>183</v>
      </c>
      <c r="L234" s="60"/>
      <c r="M234" s="197" t="s">
        <v>21</v>
      </c>
      <c r="N234" s="198" t="s">
        <v>42</v>
      </c>
      <c r="O234" s="41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AR234" s="23" t="s">
        <v>349</v>
      </c>
      <c r="AT234" s="23" t="s">
        <v>158</v>
      </c>
      <c r="AU234" s="23" t="s">
        <v>92</v>
      </c>
      <c r="AY234" s="23" t="s">
        <v>153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23" t="s">
        <v>76</v>
      </c>
      <c r="BK234" s="201">
        <f>ROUND(I234*H234,2)</f>
        <v>0</v>
      </c>
      <c r="BL234" s="23" t="s">
        <v>349</v>
      </c>
      <c r="BM234" s="23" t="s">
        <v>462</v>
      </c>
    </row>
    <row r="235" spans="2:65" s="11" customFormat="1" ht="13.5">
      <c r="B235" s="202"/>
      <c r="C235" s="203"/>
      <c r="D235" s="204" t="s">
        <v>164</v>
      </c>
      <c r="E235" s="205" t="s">
        <v>21</v>
      </c>
      <c r="F235" s="206" t="s">
        <v>356</v>
      </c>
      <c r="G235" s="203"/>
      <c r="H235" s="207">
        <v>1015</v>
      </c>
      <c r="I235" s="208"/>
      <c r="J235" s="203"/>
      <c r="K235" s="203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164</v>
      </c>
      <c r="AU235" s="213" t="s">
        <v>92</v>
      </c>
      <c r="AV235" s="11" t="s">
        <v>87</v>
      </c>
      <c r="AW235" s="11" t="s">
        <v>35</v>
      </c>
      <c r="AX235" s="11" t="s">
        <v>76</v>
      </c>
      <c r="AY235" s="213" t="s">
        <v>153</v>
      </c>
    </row>
    <row r="236" spans="2:65" s="1" customFormat="1" ht="22.5" customHeight="1">
      <c r="B236" s="40"/>
      <c r="C236" s="190" t="s">
        <v>463</v>
      </c>
      <c r="D236" s="190" t="s">
        <v>158</v>
      </c>
      <c r="E236" s="191" t="s">
        <v>358</v>
      </c>
      <c r="F236" s="192" t="s">
        <v>359</v>
      </c>
      <c r="G236" s="193" t="s">
        <v>182</v>
      </c>
      <c r="H236" s="194">
        <v>507.5</v>
      </c>
      <c r="I236" s="195"/>
      <c r="J236" s="196">
        <f>ROUND(I236*H236,2)</f>
        <v>0</v>
      </c>
      <c r="K236" s="192" t="s">
        <v>183</v>
      </c>
      <c r="L236" s="60"/>
      <c r="M236" s="197" t="s">
        <v>21</v>
      </c>
      <c r="N236" s="198" t="s">
        <v>42</v>
      </c>
      <c r="O236" s="41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AR236" s="23" t="s">
        <v>349</v>
      </c>
      <c r="AT236" s="23" t="s">
        <v>158</v>
      </c>
      <c r="AU236" s="23" t="s">
        <v>92</v>
      </c>
      <c r="AY236" s="23" t="s">
        <v>153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23" t="s">
        <v>76</v>
      </c>
      <c r="BK236" s="201">
        <f>ROUND(I236*H236,2)</f>
        <v>0</v>
      </c>
      <c r="BL236" s="23" t="s">
        <v>349</v>
      </c>
      <c r="BM236" s="23" t="s">
        <v>464</v>
      </c>
    </row>
    <row r="237" spans="2:65" s="11" customFormat="1" ht="13.5">
      <c r="B237" s="202"/>
      <c r="C237" s="203"/>
      <c r="D237" s="204" t="s">
        <v>164</v>
      </c>
      <c r="E237" s="205" t="s">
        <v>21</v>
      </c>
      <c r="F237" s="206" t="s">
        <v>361</v>
      </c>
      <c r="G237" s="203"/>
      <c r="H237" s="207">
        <v>507.5</v>
      </c>
      <c r="I237" s="208"/>
      <c r="J237" s="203"/>
      <c r="K237" s="203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164</v>
      </c>
      <c r="AU237" s="213" t="s">
        <v>92</v>
      </c>
      <c r="AV237" s="11" t="s">
        <v>87</v>
      </c>
      <c r="AW237" s="11" t="s">
        <v>35</v>
      </c>
      <c r="AX237" s="11" t="s">
        <v>76</v>
      </c>
      <c r="AY237" s="213" t="s">
        <v>153</v>
      </c>
    </row>
    <row r="238" spans="2:65" s="1" customFormat="1" ht="22.5" customHeight="1">
      <c r="B238" s="40"/>
      <c r="C238" s="190" t="s">
        <v>465</v>
      </c>
      <c r="D238" s="190" t="s">
        <v>158</v>
      </c>
      <c r="E238" s="191" t="s">
        <v>256</v>
      </c>
      <c r="F238" s="192" t="s">
        <v>257</v>
      </c>
      <c r="G238" s="193" t="s">
        <v>85</v>
      </c>
      <c r="H238" s="194">
        <v>6.15</v>
      </c>
      <c r="I238" s="195"/>
      <c r="J238" s="196">
        <f>ROUND(I238*H238,2)</f>
        <v>0</v>
      </c>
      <c r="K238" s="192" t="s">
        <v>162</v>
      </c>
      <c r="L238" s="60"/>
      <c r="M238" s="197" t="s">
        <v>21</v>
      </c>
      <c r="N238" s="198" t="s">
        <v>42</v>
      </c>
      <c r="O238" s="41"/>
      <c r="P238" s="199">
        <f>O238*H238</f>
        <v>0</v>
      </c>
      <c r="Q238" s="199">
        <v>0</v>
      </c>
      <c r="R238" s="199">
        <f>Q238*H238</f>
        <v>0</v>
      </c>
      <c r="S238" s="199">
        <v>0</v>
      </c>
      <c r="T238" s="200">
        <f>S238*H238</f>
        <v>0</v>
      </c>
      <c r="AR238" s="23" t="s">
        <v>349</v>
      </c>
      <c r="AT238" s="23" t="s">
        <v>158</v>
      </c>
      <c r="AU238" s="23" t="s">
        <v>92</v>
      </c>
      <c r="AY238" s="23" t="s">
        <v>153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23" t="s">
        <v>76</v>
      </c>
      <c r="BK238" s="201">
        <f>ROUND(I238*H238,2)</f>
        <v>0</v>
      </c>
      <c r="BL238" s="23" t="s">
        <v>349</v>
      </c>
      <c r="BM238" s="23" t="s">
        <v>466</v>
      </c>
    </row>
    <row r="239" spans="2:65" s="11" customFormat="1" ht="13.5">
      <c r="B239" s="202"/>
      <c r="C239" s="203"/>
      <c r="D239" s="224" t="s">
        <v>164</v>
      </c>
      <c r="E239" s="225" t="s">
        <v>21</v>
      </c>
      <c r="F239" s="226" t="s">
        <v>435</v>
      </c>
      <c r="G239" s="203"/>
      <c r="H239" s="227">
        <v>3.9</v>
      </c>
      <c r="I239" s="208"/>
      <c r="J239" s="203"/>
      <c r="K239" s="203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164</v>
      </c>
      <c r="AU239" s="213" t="s">
        <v>92</v>
      </c>
      <c r="AV239" s="11" t="s">
        <v>87</v>
      </c>
      <c r="AW239" s="11" t="s">
        <v>35</v>
      </c>
      <c r="AX239" s="11" t="s">
        <v>71</v>
      </c>
      <c r="AY239" s="213" t="s">
        <v>153</v>
      </c>
    </row>
    <row r="240" spans="2:65" s="11" customFormat="1" ht="13.5">
      <c r="B240" s="202"/>
      <c r="C240" s="203"/>
      <c r="D240" s="224" t="s">
        <v>164</v>
      </c>
      <c r="E240" s="225" t="s">
        <v>21</v>
      </c>
      <c r="F240" s="226" t="s">
        <v>436</v>
      </c>
      <c r="G240" s="203"/>
      <c r="H240" s="227">
        <v>2.25</v>
      </c>
      <c r="I240" s="208"/>
      <c r="J240" s="203"/>
      <c r="K240" s="203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164</v>
      </c>
      <c r="AU240" s="213" t="s">
        <v>92</v>
      </c>
      <c r="AV240" s="11" t="s">
        <v>87</v>
      </c>
      <c r="AW240" s="11" t="s">
        <v>35</v>
      </c>
      <c r="AX240" s="11" t="s">
        <v>71</v>
      </c>
      <c r="AY240" s="213" t="s">
        <v>153</v>
      </c>
    </row>
    <row r="241" spans="2:65" s="12" customFormat="1" ht="13.5">
      <c r="B241" s="228"/>
      <c r="C241" s="229"/>
      <c r="D241" s="204" t="s">
        <v>164</v>
      </c>
      <c r="E241" s="230" t="s">
        <v>21</v>
      </c>
      <c r="F241" s="231" t="s">
        <v>195</v>
      </c>
      <c r="G241" s="229"/>
      <c r="H241" s="232">
        <v>6.15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164</v>
      </c>
      <c r="AU241" s="238" t="s">
        <v>92</v>
      </c>
      <c r="AV241" s="12" t="s">
        <v>152</v>
      </c>
      <c r="AW241" s="12" t="s">
        <v>35</v>
      </c>
      <c r="AX241" s="12" t="s">
        <v>76</v>
      </c>
      <c r="AY241" s="238" t="s">
        <v>153</v>
      </c>
    </row>
    <row r="242" spans="2:65" s="1" customFormat="1" ht="22.5" customHeight="1">
      <c r="B242" s="40"/>
      <c r="C242" s="190" t="s">
        <v>467</v>
      </c>
      <c r="D242" s="190" t="s">
        <v>158</v>
      </c>
      <c r="E242" s="191" t="s">
        <v>263</v>
      </c>
      <c r="F242" s="192" t="s">
        <v>264</v>
      </c>
      <c r="G242" s="193" t="s">
        <v>85</v>
      </c>
      <c r="H242" s="194">
        <v>6.15</v>
      </c>
      <c r="I242" s="195"/>
      <c r="J242" s="196">
        <f>ROUND(I242*H242,2)</f>
        <v>0</v>
      </c>
      <c r="K242" s="192" t="s">
        <v>162</v>
      </c>
      <c r="L242" s="60"/>
      <c r="M242" s="197" t="s">
        <v>21</v>
      </c>
      <c r="N242" s="198" t="s">
        <v>42</v>
      </c>
      <c r="O242" s="41"/>
      <c r="P242" s="199">
        <f>O242*H242</f>
        <v>0</v>
      </c>
      <c r="Q242" s="199">
        <v>0</v>
      </c>
      <c r="R242" s="199">
        <f>Q242*H242</f>
        <v>0</v>
      </c>
      <c r="S242" s="199">
        <v>0</v>
      </c>
      <c r="T242" s="200">
        <f>S242*H242</f>
        <v>0</v>
      </c>
      <c r="AR242" s="23" t="s">
        <v>349</v>
      </c>
      <c r="AT242" s="23" t="s">
        <v>158</v>
      </c>
      <c r="AU242" s="23" t="s">
        <v>92</v>
      </c>
      <c r="AY242" s="23" t="s">
        <v>153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23" t="s">
        <v>76</v>
      </c>
      <c r="BK242" s="201">
        <f>ROUND(I242*H242,2)</f>
        <v>0</v>
      </c>
      <c r="BL242" s="23" t="s">
        <v>349</v>
      </c>
      <c r="BM242" s="23" t="s">
        <v>468</v>
      </c>
    </row>
    <row r="243" spans="2:65" s="1" customFormat="1" ht="22.5" customHeight="1">
      <c r="B243" s="40"/>
      <c r="C243" s="190" t="s">
        <v>469</v>
      </c>
      <c r="D243" s="190" t="s">
        <v>158</v>
      </c>
      <c r="E243" s="191" t="s">
        <v>267</v>
      </c>
      <c r="F243" s="192" t="s">
        <v>268</v>
      </c>
      <c r="G243" s="193" t="s">
        <v>85</v>
      </c>
      <c r="H243" s="194">
        <v>6.15</v>
      </c>
      <c r="I243" s="195"/>
      <c r="J243" s="196">
        <f>ROUND(I243*H243,2)</f>
        <v>0</v>
      </c>
      <c r="K243" s="192" t="s">
        <v>162</v>
      </c>
      <c r="L243" s="60"/>
      <c r="M243" s="197" t="s">
        <v>21</v>
      </c>
      <c r="N243" s="198" t="s">
        <v>42</v>
      </c>
      <c r="O243" s="41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AR243" s="23" t="s">
        <v>349</v>
      </c>
      <c r="AT243" s="23" t="s">
        <v>158</v>
      </c>
      <c r="AU243" s="23" t="s">
        <v>92</v>
      </c>
      <c r="AY243" s="23" t="s">
        <v>153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23" t="s">
        <v>76</v>
      </c>
      <c r="BK243" s="201">
        <f>ROUND(I243*H243,2)</f>
        <v>0</v>
      </c>
      <c r="BL243" s="23" t="s">
        <v>349</v>
      </c>
      <c r="BM243" s="23" t="s">
        <v>470</v>
      </c>
    </row>
    <row r="244" spans="2:65" s="1" customFormat="1" ht="22.5" customHeight="1">
      <c r="B244" s="40"/>
      <c r="C244" s="214" t="s">
        <v>471</v>
      </c>
      <c r="D244" s="214" t="s">
        <v>187</v>
      </c>
      <c r="E244" s="215" t="s">
        <v>271</v>
      </c>
      <c r="F244" s="216" t="s">
        <v>272</v>
      </c>
      <c r="G244" s="217" t="s">
        <v>85</v>
      </c>
      <c r="H244" s="218">
        <v>6.15</v>
      </c>
      <c r="I244" s="219"/>
      <c r="J244" s="220">
        <f>ROUND(I244*H244,2)</f>
        <v>0</v>
      </c>
      <c r="K244" s="216" t="s">
        <v>162</v>
      </c>
      <c r="L244" s="221"/>
      <c r="M244" s="222" t="s">
        <v>21</v>
      </c>
      <c r="N244" s="223" t="s">
        <v>42</v>
      </c>
      <c r="O244" s="41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AR244" s="23" t="s">
        <v>349</v>
      </c>
      <c r="AT244" s="23" t="s">
        <v>187</v>
      </c>
      <c r="AU244" s="23" t="s">
        <v>92</v>
      </c>
      <c r="AY244" s="23" t="s">
        <v>153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23" t="s">
        <v>76</v>
      </c>
      <c r="BK244" s="201">
        <f>ROUND(I244*H244,2)</f>
        <v>0</v>
      </c>
      <c r="BL244" s="23" t="s">
        <v>349</v>
      </c>
      <c r="BM244" s="23" t="s">
        <v>472</v>
      </c>
    </row>
    <row r="245" spans="2:65" s="1" customFormat="1" ht="22.5" customHeight="1">
      <c r="B245" s="40"/>
      <c r="C245" s="190" t="s">
        <v>473</v>
      </c>
      <c r="D245" s="190" t="s">
        <v>158</v>
      </c>
      <c r="E245" s="191" t="s">
        <v>238</v>
      </c>
      <c r="F245" s="192" t="s">
        <v>386</v>
      </c>
      <c r="G245" s="193" t="s">
        <v>114</v>
      </c>
      <c r="H245" s="194">
        <v>3760</v>
      </c>
      <c r="I245" s="195"/>
      <c r="J245" s="196">
        <f>ROUND(I245*H245,2)</f>
        <v>0</v>
      </c>
      <c r="K245" s="192" t="s">
        <v>183</v>
      </c>
      <c r="L245" s="60"/>
      <c r="M245" s="197" t="s">
        <v>21</v>
      </c>
      <c r="N245" s="198" t="s">
        <v>42</v>
      </c>
      <c r="O245" s="41"/>
      <c r="P245" s="199">
        <f>O245*H245</f>
        <v>0</v>
      </c>
      <c r="Q245" s="199">
        <v>0</v>
      </c>
      <c r="R245" s="199">
        <f>Q245*H245</f>
        <v>0</v>
      </c>
      <c r="S245" s="199">
        <v>0</v>
      </c>
      <c r="T245" s="200">
        <f>S245*H245</f>
        <v>0</v>
      </c>
      <c r="AR245" s="23" t="s">
        <v>349</v>
      </c>
      <c r="AT245" s="23" t="s">
        <v>158</v>
      </c>
      <c r="AU245" s="23" t="s">
        <v>92</v>
      </c>
      <c r="AY245" s="23" t="s">
        <v>153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23" t="s">
        <v>76</v>
      </c>
      <c r="BK245" s="201">
        <f>ROUND(I245*H245,2)</f>
        <v>0</v>
      </c>
      <c r="BL245" s="23" t="s">
        <v>349</v>
      </c>
      <c r="BM245" s="23" t="s">
        <v>474</v>
      </c>
    </row>
    <row r="246" spans="2:65" s="11" customFormat="1" ht="13.5">
      <c r="B246" s="202"/>
      <c r="C246" s="203"/>
      <c r="D246" s="204" t="s">
        <v>164</v>
      </c>
      <c r="E246" s="205" t="s">
        <v>21</v>
      </c>
      <c r="F246" s="206" t="s">
        <v>445</v>
      </c>
      <c r="G246" s="203"/>
      <c r="H246" s="207">
        <v>3760</v>
      </c>
      <c r="I246" s="208"/>
      <c r="J246" s="203"/>
      <c r="K246" s="203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164</v>
      </c>
      <c r="AU246" s="213" t="s">
        <v>92</v>
      </c>
      <c r="AV246" s="11" t="s">
        <v>87</v>
      </c>
      <c r="AW246" s="11" t="s">
        <v>35</v>
      </c>
      <c r="AX246" s="11" t="s">
        <v>76</v>
      </c>
      <c r="AY246" s="213" t="s">
        <v>153</v>
      </c>
    </row>
    <row r="247" spans="2:65" s="1" customFormat="1" ht="22.5" customHeight="1">
      <c r="B247" s="40"/>
      <c r="C247" s="190" t="s">
        <v>475</v>
      </c>
      <c r="D247" s="190" t="s">
        <v>158</v>
      </c>
      <c r="E247" s="191" t="s">
        <v>390</v>
      </c>
      <c r="F247" s="192" t="s">
        <v>391</v>
      </c>
      <c r="G247" s="193" t="s">
        <v>161</v>
      </c>
      <c r="H247" s="194">
        <v>50</v>
      </c>
      <c r="I247" s="195"/>
      <c r="J247" s="196">
        <f>ROUND(I247*H247,2)</f>
        <v>0</v>
      </c>
      <c r="K247" s="192" t="s">
        <v>183</v>
      </c>
      <c r="L247" s="60"/>
      <c r="M247" s="197" t="s">
        <v>21</v>
      </c>
      <c r="N247" s="198" t="s">
        <v>42</v>
      </c>
      <c r="O247" s="41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AR247" s="23" t="s">
        <v>349</v>
      </c>
      <c r="AT247" s="23" t="s">
        <v>158</v>
      </c>
      <c r="AU247" s="23" t="s">
        <v>92</v>
      </c>
      <c r="AY247" s="23" t="s">
        <v>153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23" t="s">
        <v>76</v>
      </c>
      <c r="BK247" s="201">
        <f>ROUND(I247*H247,2)</f>
        <v>0</v>
      </c>
      <c r="BL247" s="23" t="s">
        <v>349</v>
      </c>
      <c r="BM247" s="23" t="s">
        <v>476</v>
      </c>
    </row>
    <row r="248" spans="2:65" s="10" customFormat="1" ht="22.35" customHeight="1">
      <c r="B248" s="171"/>
      <c r="C248" s="172"/>
      <c r="D248" s="187" t="s">
        <v>70</v>
      </c>
      <c r="E248" s="188" t="s">
        <v>477</v>
      </c>
      <c r="F248" s="188" t="s">
        <v>478</v>
      </c>
      <c r="G248" s="172"/>
      <c r="H248" s="172"/>
      <c r="I248" s="175"/>
      <c r="J248" s="189">
        <f>BK248</f>
        <v>0</v>
      </c>
      <c r="K248" s="172"/>
      <c r="L248" s="177"/>
      <c r="M248" s="178"/>
      <c r="N248" s="179"/>
      <c r="O248" s="179"/>
      <c r="P248" s="180">
        <f>SUM(P249:P270)</f>
        <v>0</v>
      </c>
      <c r="Q248" s="179"/>
      <c r="R248" s="180">
        <f>SUM(R249:R270)</f>
        <v>0</v>
      </c>
      <c r="S248" s="179"/>
      <c r="T248" s="181">
        <f>SUM(T249:T270)</f>
        <v>0</v>
      </c>
      <c r="AR248" s="182" t="s">
        <v>152</v>
      </c>
      <c r="AT248" s="183" t="s">
        <v>70</v>
      </c>
      <c r="AU248" s="183" t="s">
        <v>87</v>
      </c>
      <c r="AY248" s="182" t="s">
        <v>153</v>
      </c>
      <c r="BK248" s="184">
        <f>SUM(BK249:BK270)</f>
        <v>0</v>
      </c>
    </row>
    <row r="249" spans="2:65" s="1" customFormat="1" ht="22.5" customHeight="1">
      <c r="B249" s="40"/>
      <c r="C249" s="190" t="s">
        <v>479</v>
      </c>
      <c r="D249" s="190" t="s">
        <v>158</v>
      </c>
      <c r="E249" s="191" t="s">
        <v>367</v>
      </c>
      <c r="F249" s="192" t="s">
        <v>368</v>
      </c>
      <c r="G249" s="193" t="s">
        <v>99</v>
      </c>
      <c r="H249" s="194">
        <v>41</v>
      </c>
      <c r="I249" s="195"/>
      <c r="J249" s="196">
        <f>ROUND(I249*H249,2)</f>
        <v>0</v>
      </c>
      <c r="K249" s="192" t="s">
        <v>162</v>
      </c>
      <c r="L249" s="60"/>
      <c r="M249" s="197" t="s">
        <v>21</v>
      </c>
      <c r="N249" s="198" t="s">
        <v>42</v>
      </c>
      <c r="O249" s="41"/>
      <c r="P249" s="199">
        <f>O249*H249</f>
        <v>0</v>
      </c>
      <c r="Q249" s="199">
        <v>0</v>
      </c>
      <c r="R249" s="199">
        <f>Q249*H249</f>
        <v>0</v>
      </c>
      <c r="S249" s="199">
        <v>0</v>
      </c>
      <c r="T249" s="200">
        <f>S249*H249</f>
        <v>0</v>
      </c>
      <c r="AR249" s="23" t="s">
        <v>349</v>
      </c>
      <c r="AT249" s="23" t="s">
        <v>158</v>
      </c>
      <c r="AU249" s="23" t="s">
        <v>92</v>
      </c>
      <c r="AY249" s="23" t="s">
        <v>153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23" t="s">
        <v>76</v>
      </c>
      <c r="BK249" s="201">
        <f>ROUND(I249*H249,2)</f>
        <v>0</v>
      </c>
      <c r="BL249" s="23" t="s">
        <v>349</v>
      </c>
      <c r="BM249" s="23" t="s">
        <v>480</v>
      </c>
    </row>
    <row r="250" spans="2:65" s="11" customFormat="1" ht="13.5">
      <c r="B250" s="202"/>
      <c r="C250" s="203"/>
      <c r="D250" s="204" t="s">
        <v>164</v>
      </c>
      <c r="E250" s="205" t="s">
        <v>21</v>
      </c>
      <c r="F250" s="206" t="s">
        <v>423</v>
      </c>
      <c r="G250" s="203"/>
      <c r="H250" s="207">
        <v>41</v>
      </c>
      <c r="I250" s="208"/>
      <c r="J250" s="203"/>
      <c r="K250" s="203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164</v>
      </c>
      <c r="AU250" s="213" t="s">
        <v>92</v>
      </c>
      <c r="AV250" s="11" t="s">
        <v>87</v>
      </c>
      <c r="AW250" s="11" t="s">
        <v>35</v>
      </c>
      <c r="AX250" s="11" t="s">
        <v>76</v>
      </c>
      <c r="AY250" s="213" t="s">
        <v>153</v>
      </c>
    </row>
    <row r="251" spans="2:65" s="1" customFormat="1" ht="31.5" customHeight="1">
      <c r="B251" s="40"/>
      <c r="C251" s="190" t="s">
        <v>481</v>
      </c>
      <c r="D251" s="190" t="s">
        <v>158</v>
      </c>
      <c r="E251" s="191" t="s">
        <v>363</v>
      </c>
      <c r="F251" s="192" t="s">
        <v>364</v>
      </c>
      <c r="G251" s="193" t="s">
        <v>161</v>
      </c>
      <c r="H251" s="194">
        <v>306</v>
      </c>
      <c r="I251" s="195"/>
      <c r="J251" s="196">
        <f>ROUND(I251*H251,2)</f>
        <v>0</v>
      </c>
      <c r="K251" s="192" t="s">
        <v>162</v>
      </c>
      <c r="L251" s="60"/>
      <c r="M251" s="197" t="s">
        <v>21</v>
      </c>
      <c r="N251" s="198" t="s">
        <v>42</v>
      </c>
      <c r="O251" s="41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AR251" s="23" t="s">
        <v>349</v>
      </c>
      <c r="AT251" s="23" t="s">
        <v>158</v>
      </c>
      <c r="AU251" s="23" t="s">
        <v>92</v>
      </c>
      <c r="AY251" s="23" t="s">
        <v>153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23" t="s">
        <v>76</v>
      </c>
      <c r="BK251" s="201">
        <f>ROUND(I251*H251,2)</f>
        <v>0</v>
      </c>
      <c r="BL251" s="23" t="s">
        <v>349</v>
      </c>
      <c r="BM251" s="23" t="s">
        <v>482</v>
      </c>
    </row>
    <row r="252" spans="2:65" s="11" customFormat="1" ht="13.5">
      <c r="B252" s="202"/>
      <c r="C252" s="203"/>
      <c r="D252" s="204" t="s">
        <v>164</v>
      </c>
      <c r="E252" s="205" t="s">
        <v>21</v>
      </c>
      <c r="F252" s="206" t="s">
        <v>483</v>
      </c>
      <c r="G252" s="203"/>
      <c r="H252" s="207">
        <v>306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164</v>
      </c>
      <c r="AU252" s="213" t="s">
        <v>92</v>
      </c>
      <c r="AV252" s="11" t="s">
        <v>87</v>
      </c>
      <c r="AW252" s="11" t="s">
        <v>35</v>
      </c>
      <c r="AX252" s="11" t="s">
        <v>76</v>
      </c>
      <c r="AY252" s="213" t="s">
        <v>153</v>
      </c>
    </row>
    <row r="253" spans="2:65" s="1" customFormat="1" ht="22.5" customHeight="1">
      <c r="B253" s="40"/>
      <c r="C253" s="190" t="s">
        <v>484</v>
      </c>
      <c r="D253" s="190" t="s">
        <v>158</v>
      </c>
      <c r="E253" s="191" t="s">
        <v>456</v>
      </c>
      <c r="F253" s="192" t="s">
        <v>457</v>
      </c>
      <c r="G253" s="193" t="s">
        <v>161</v>
      </c>
      <c r="H253" s="194">
        <v>306</v>
      </c>
      <c r="I253" s="195"/>
      <c r="J253" s="196">
        <f>ROUND(I253*H253,2)</f>
        <v>0</v>
      </c>
      <c r="K253" s="192" t="s">
        <v>183</v>
      </c>
      <c r="L253" s="60"/>
      <c r="M253" s="197" t="s">
        <v>21</v>
      </c>
      <c r="N253" s="198" t="s">
        <v>42</v>
      </c>
      <c r="O253" s="41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AR253" s="23" t="s">
        <v>349</v>
      </c>
      <c r="AT253" s="23" t="s">
        <v>158</v>
      </c>
      <c r="AU253" s="23" t="s">
        <v>92</v>
      </c>
      <c r="AY253" s="23" t="s">
        <v>153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23" t="s">
        <v>76</v>
      </c>
      <c r="BK253" s="201">
        <f>ROUND(I253*H253,2)</f>
        <v>0</v>
      </c>
      <c r="BL253" s="23" t="s">
        <v>349</v>
      </c>
      <c r="BM253" s="23" t="s">
        <v>485</v>
      </c>
    </row>
    <row r="254" spans="2:65" s="11" customFormat="1" ht="13.5">
      <c r="B254" s="202"/>
      <c r="C254" s="203"/>
      <c r="D254" s="204" t="s">
        <v>164</v>
      </c>
      <c r="E254" s="205" t="s">
        <v>21</v>
      </c>
      <c r="F254" s="206" t="s">
        <v>426</v>
      </c>
      <c r="G254" s="203"/>
      <c r="H254" s="207">
        <v>306</v>
      </c>
      <c r="I254" s="208"/>
      <c r="J254" s="203"/>
      <c r="K254" s="203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164</v>
      </c>
      <c r="AU254" s="213" t="s">
        <v>92</v>
      </c>
      <c r="AV254" s="11" t="s">
        <v>87</v>
      </c>
      <c r="AW254" s="11" t="s">
        <v>35</v>
      </c>
      <c r="AX254" s="11" t="s">
        <v>76</v>
      </c>
      <c r="AY254" s="213" t="s">
        <v>153</v>
      </c>
    </row>
    <row r="255" spans="2:65" s="1" customFormat="1" ht="22.5" customHeight="1">
      <c r="B255" s="40"/>
      <c r="C255" s="190" t="s">
        <v>486</v>
      </c>
      <c r="D255" s="190" t="s">
        <v>158</v>
      </c>
      <c r="E255" s="191" t="s">
        <v>347</v>
      </c>
      <c r="F255" s="192" t="s">
        <v>348</v>
      </c>
      <c r="G255" s="193" t="s">
        <v>99</v>
      </c>
      <c r="H255" s="194">
        <v>58000</v>
      </c>
      <c r="I255" s="195"/>
      <c r="J255" s="196">
        <f>ROUND(I255*H255,2)</f>
        <v>0</v>
      </c>
      <c r="K255" s="192" t="s">
        <v>162</v>
      </c>
      <c r="L255" s="60"/>
      <c r="M255" s="197" t="s">
        <v>21</v>
      </c>
      <c r="N255" s="198" t="s">
        <v>42</v>
      </c>
      <c r="O255" s="41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AR255" s="23" t="s">
        <v>349</v>
      </c>
      <c r="AT255" s="23" t="s">
        <v>158</v>
      </c>
      <c r="AU255" s="23" t="s">
        <v>92</v>
      </c>
      <c r="AY255" s="23" t="s">
        <v>153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23" t="s">
        <v>76</v>
      </c>
      <c r="BK255" s="201">
        <f>ROUND(I255*H255,2)</f>
        <v>0</v>
      </c>
      <c r="BL255" s="23" t="s">
        <v>349</v>
      </c>
      <c r="BM255" s="23" t="s">
        <v>487</v>
      </c>
    </row>
    <row r="256" spans="2:65" s="11" customFormat="1" ht="13.5">
      <c r="B256" s="202"/>
      <c r="C256" s="203"/>
      <c r="D256" s="204" t="s">
        <v>164</v>
      </c>
      <c r="E256" s="205" t="s">
        <v>21</v>
      </c>
      <c r="F256" s="206" t="s">
        <v>351</v>
      </c>
      <c r="G256" s="203"/>
      <c r="H256" s="207">
        <v>58000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164</v>
      </c>
      <c r="AU256" s="213" t="s">
        <v>92</v>
      </c>
      <c r="AV256" s="11" t="s">
        <v>87</v>
      </c>
      <c r="AW256" s="11" t="s">
        <v>35</v>
      </c>
      <c r="AX256" s="11" t="s">
        <v>76</v>
      </c>
      <c r="AY256" s="213" t="s">
        <v>153</v>
      </c>
    </row>
    <row r="257" spans="2:65" s="1" customFormat="1" ht="22.5" customHeight="1">
      <c r="B257" s="40"/>
      <c r="C257" s="190" t="s">
        <v>488</v>
      </c>
      <c r="D257" s="190" t="s">
        <v>158</v>
      </c>
      <c r="E257" s="191" t="s">
        <v>353</v>
      </c>
      <c r="F257" s="192" t="s">
        <v>354</v>
      </c>
      <c r="G257" s="193" t="s">
        <v>85</v>
      </c>
      <c r="H257" s="194">
        <v>1015</v>
      </c>
      <c r="I257" s="195"/>
      <c r="J257" s="196">
        <f>ROUND(I257*H257,2)</f>
        <v>0</v>
      </c>
      <c r="K257" s="192" t="s">
        <v>183</v>
      </c>
      <c r="L257" s="60"/>
      <c r="M257" s="197" t="s">
        <v>21</v>
      </c>
      <c r="N257" s="198" t="s">
        <v>42</v>
      </c>
      <c r="O257" s="41"/>
      <c r="P257" s="199">
        <f>O257*H257</f>
        <v>0</v>
      </c>
      <c r="Q257" s="199">
        <v>0</v>
      </c>
      <c r="R257" s="199">
        <f>Q257*H257</f>
        <v>0</v>
      </c>
      <c r="S257" s="199">
        <v>0</v>
      </c>
      <c r="T257" s="200">
        <f>S257*H257</f>
        <v>0</v>
      </c>
      <c r="AR257" s="23" t="s">
        <v>349</v>
      </c>
      <c r="AT257" s="23" t="s">
        <v>158</v>
      </c>
      <c r="AU257" s="23" t="s">
        <v>92</v>
      </c>
      <c r="AY257" s="23" t="s">
        <v>153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23" t="s">
        <v>76</v>
      </c>
      <c r="BK257" s="201">
        <f>ROUND(I257*H257,2)</f>
        <v>0</v>
      </c>
      <c r="BL257" s="23" t="s">
        <v>349</v>
      </c>
      <c r="BM257" s="23" t="s">
        <v>489</v>
      </c>
    </row>
    <row r="258" spans="2:65" s="11" customFormat="1" ht="13.5">
      <c r="B258" s="202"/>
      <c r="C258" s="203"/>
      <c r="D258" s="204" t="s">
        <v>164</v>
      </c>
      <c r="E258" s="205" t="s">
        <v>21</v>
      </c>
      <c r="F258" s="206" t="s">
        <v>356</v>
      </c>
      <c r="G258" s="203"/>
      <c r="H258" s="207">
        <v>1015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164</v>
      </c>
      <c r="AU258" s="213" t="s">
        <v>92</v>
      </c>
      <c r="AV258" s="11" t="s">
        <v>87</v>
      </c>
      <c r="AW258" s="11" t="s">
        <v>35</v>
      </c>
      <c r="AX258" s="11" t="s">
        <v>76</v>
      </c>
      <c r="AY258" s="213" t="s">
        <v>153</v>
      </c>
    </row>
    <row r="259" spans="2:65" s="1" customFormat="1" ht="22.5" customHeight="1">
      <c r="B259" s="40"/>
      <c r="C259" s="190" t="s">
        <v>490</v>
      </c>
      <c r="D259" s="190" t="s">
        <v>158</v>
      </c>
      <c r="E259" s="191" t="s">
        <v>358</v>
      </c>
      <c r="F259" s="192" t="s">
        <v>359</v>
      </c>
      <c r="G259" s="193" t="s">
        <v>182</v>
      </c>
      <c r="H259" s="194">
        <v>507.5</v>
      </c>
      <c r="I259" s="195"/>
      <c r="J259" s="196">
        <f>ROUND(I259*H259,2)</f>
        <v>0</v>
      </c>
      <c r="K259" s="192" t="s">
        <v>183</v>
      </c>
      <c r="L259" s="60"/>
      <c r="M259" s="197" t="s">
        <v>21</v>
      </c>
      <c r="N259" s="198" t="s">
        <v>42</v>
      </c>
      <c r="O259" s="41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AR259" s="23" t="s">
        <v>349</v>
      </c>
      <c r="AT259" s="23" t="s">
        <v>158</v>
      </c>
      <c r="AU259" s="23" t="s">
        <v>92</v>
      </c>
      <c r="AY259" s="23" t="s">
        <v>153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23" t="s">
        <v>76</v>
      </c>
      <c r="BK259" s="201">
        <f>ROUND(I259*H259,2)</f>
        <v>0</v>
      </c>
      <c r="BL259" s="23" t="s">
        <v>349</v>
      </c>
      <c r="BM259" s="23" t="s">
        <v>491</v>
      </c>
    </row>
    <row r="260" spans="2:65" s="11" customFormat="1" ht="13.5">
      <c r="B260" s="202"/>
      <c r="C260" s="203"/>
      <c r="D260" s="204" t="s">
        <v>164</v>
      </c>
      <c r="E260" s="205" t="s">
        <v>21</v>
      </c>
      <c r="F260" s="206" t="s">
        <v>361</v>
      </c>
      <c r="G260" s="203"/>
      <c r="H260" s="207">
        <v>507.5</v>
      </c>
      <c r="I260" s="208"/>
      <c r="J260" s="203"/>
      <c r="K260" s="203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164</v>
      </c>
      <c r="AU260" s="213" t="s">
        <v>92</v>
      </c>
      <c r="AV260" s="11" t="s">
        <v>87</v>
      </c>
      <c r="AW260" s="11" t="s">
        <v>35</v>
      </c>
      <c r="AX260" s="11" t="s">
        <v>76</v>
      </c>
      <c r="AY260" s="213" t="s">
        <v>153</v>
      </c>
    </row>
    <row r="261" spans="2:65" s="1" customFormat="1" ht="22.5" customHeight="1">
      <c r="B261" s="40"/>
      <c r="C261" s="190" t="s">
        <v>492</v>
      </c>
      <c r="D261" s="190" t="s">
        <v>158</v>
      </c>
      <c r="E261" s="191" t="s">
        <v>256</v>
      </c>
      <c r="F261" s="192" t="s">
        <v>257</v>
      </c>
      <c r="G261" s="193" t="s">
        <v>85</v>
      </c>
      <c r="H261" s="194">
        <v>6.15</v>
      </c>
      <c r="I261" s="195"/>
      <c r="J261" s="196">
        <f>ROUND(I261*H261,2)</f>
        <v>0</v>
      </c>
      <c r="K261" s="192" t="s">
        <v>162</v>
      </c>
      <c r="L261" s="60"/>
      <c r="M261" s="197" t="s">
        <v>21</v>
      </c>
      <c r="N261" s="198" t="s">
        <v>42</v>
      </c>
      <c r="O261" s="41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AR261" s="23" t="s">
        <v>349</v>
      </c>
      <c r="AT261" s="23" t="s">
        <v>158</v>
      </c>
      <c r="AU261" s="23" t="s">
        <v>92</v>
      </c>
      <c r="AY261" s="23" t="s">
        <v>153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23" t="s">
        <v>76</v>
      </c>
      <c r="BK261" s="201">
        <f>ROUND(I261*H261,2)</f>
        <v>0</v>
      </c>
      <c r="BL261" s="23" t="s">
        <v>349</v>
      </c>
      <c r="BM261" s="23" t="s">
        <v>493</v>
      </c>
    </row>
    <row r="262" spans="2:65" s="11" customFormat="1" ht="13.5">
      <c r="B262" s="202"/>
      <c r="C262" s="203"/>
      <c r="D262" s="224" t="s">
        <v>164</v>
      </c>
      <c r="E262" s="225" t="s">
        <v>21</v>
      </c>
      <c r="F262" s="226" t="s">
        <v>435</v>
      </c>
      <c r="G262" s="203"/>
      <c r="H262" s="227">
        <v>3.9</v>
      </c>
      <c r="I262" s="208"/>
      <c r="J262" s="203"/>
      <c r="K262" s="203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164</v>
      </c>
      <c r="AU262" s="213" t="s">
        <v>92</v>
      </c>
      <c r="AV262" s="11" t="s">
        <v>87</v>
      </c>
      <c r="AW262" s="11" t="s">
        <v>35</v>
      </c>
      <c r="AX262" s="11" t="s">
        <v>71</v>
      </c>
      <c r="AY262" s="213" t="s">
        <v>153</v>
      </c>
    </row>
    <row r="263" spans="2:65" s="11" customFormat="1" ht="13.5">
      <c r="B263" s="202"/>
      <c r="C263" s="203"/>
      <c r="D263" s="224" t="s">
        <v>164</v>
      </c>
      <c r="E263" s="225" t="s">
        <v>21</v>
      </c>
      <c r="F263" s="226" t="s">
        <v>436</v>
      </c>
      <c r="G263" s="203"/>
      <c r="H263" s="227">
        <v>2.25</v>
      </c>
      <c r="I263" s="208"/>
      <c r="J263" s="203"/>
      <c r="K263" s="203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164</v>
      </c>
      <c r="AU263" s="213" t="s">
        <v>92</v>
      </c>
      <c r="AV263" s="11" t="s">
        <v>87</v>
      </c>
      <c r="AW263" s="11" t="s">
        <v>35</v>
      </c>
      <c r="AX263" s="11" t="s">
        <v>71</v>
      </c>
      <c r="AY263" s="213" t="s">
        <v>153</v>
      </c>
    </row>
    <row r="264" spans="2:65" s="12" customFormat="1" ht="13.5">
      <c r="B264" s="228"/>
      <c r="C264" s="229"/>
      <c r="D264" s="204" t="s">
        <v>164</v>
      </c>
      <c r="E264" s="230" t="s">
        <v>21</v>
      </c>
      <c r="F264" s="231" t="s">
        <v>195</v>
      </c>
      <c r="G264" s="229"/>
      <c r="H264" s="232">
        <v>6.15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164</v>
      </c>
      <c r="AU264" s="238" t="s">
        <v>92</v>
      </c>
      <c r="AV264" s="12" t="s">
        <v>152</v>
      </c>
      <c r="AW264" s="12" t="s">
        <v>35</v>
      </c>
      <c r="AX264" s="12" t="s">
        <v>76</v>
      </c>
      <c r="AY264" s="238" t="s">
        <v>153</v>
      </c>
    </row>
    <row r="265" spans="2:65" s="1" customFormat="1" ht="22.5" customHeight="1">
      <c r="B265" s="40"/>
      <c r="C265" s="190" t="s">
        <v>494</v>
      </c>
      <c r="D265" s="190" t="s">
        <v>158</v>
      </c>
      <c r="E265" s="191" t="s">
        <v>263</v>
      </c>
      <c r="F265" s="192" t="s">
        <v>264</v>
      </c>
      <c r="G265" s="193" t="s">
        <v>85</v>
      </c>
      <c r="H265" s="194">
        <v>6.15</v>
      </c>
      <c r="I265" s="195"/>
      <c r="J265" s="196">
        <f>ROUND(I265*H265,2)</f>
        <v>0</v>
      </c>
      <c r="K265" s="192" t="s">
        <v>162</v>
      </c>
      <c r="L265" s="60"/>
      <c r="M265" s="197" t="s">
        <v>21</v>
      </c>
      <c r="N265" s="198" t="s">
        <v>42</v>
      </c>
      <c r="O265" s="41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AR265" s="23" t="s">
        <v>349</v>
      </c>
      <c r="AT265" s="23" t="s">
        <v>158</v>
      </c>
      <c r="AU265" s="23" t="s">
        <v>92</v>
      </c>
      <c r="AY265" s="23" t="s">
        <v>153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23" t="s">
        <v>76</v>
      </c>
      <c r="BK265" s="201">
        <f>ROUND(I265*H265,2)</f>
        <v>0</v>
      </c>
      <c r="BL265" s="23" t="s">
        <v>349</v>
      </c>
      <c r="BM265" s="23" t="s">
        <v>495</v>
      </c>
    </row>
    <row r="266" spans="2:65" s="1" customFormat="1" ht="22.5" customHeight="1">
      <c r="B266" s="40"/>
      <c r="C266" s="190" t="s">
        <v>496</v>
      </c>
      <c r="D266" s="190" t="s">
        <v>158</v>
      </c>
      <c r="E266" s="191" t="s">
        <v>267</v>
      </c>
      <c r="F266" s="192" t="s">
        <v>268</v>
      </c>
      <c r="G266" s="193" t="s">
        <v>85</v>
      </c>
      <c r="H266" s="194">
        <v>6.15</v>
      </c>
      <c r="I266" s="195"/>
      <c r="J266" s="196">
        <f>ROUND(I266*H266,2)</f>
        <v>0</v>
      </c>
      <c r="K266" s="192" t="s">
        <v>162</v>
      </c>
      <c r="L266" s="60"/>
      <c r="M266" s="197" t="s">
        <v>21</v>
      </c>
      <c r="N266" s="198" t="s">
        <v>42</v>
      </c>
      <c r="O266" s="41"/>
      <c r="P266" s="199">
        <f>O266*H266</f>
        <v>0</v>
      </c>
      <c r="Q266" s="199">
        <v>0</v>
      </c>
      <c r="R266" s="199">
        <f>Q266*H266</f>
        <v>0</v>
      </c>
      <c r="S266" s="199">
        <v>0</v>
      </c>
      <c r="T266" s="200">
        <f>S266*H266</f>
        <v>0</v>
      </c>
      <c r="AR266" s="23" t="s">
        <v>349</v>
      </c>
      <c r="AT266" s="23" t="s">
        <v>158</v>
      </c>
      <c r="AU266" s="23" t="s">
        <v>92</v>
      </c>
      <c r="AY266" s="23" t="s">
        <v>153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23" t="s">
        <v>76</v>
      </c>
      <c r="BK266" s="201">
        <f>ROUND(I266*H266,2)</f>
        <v>0</v>
      </c>
      <c r="BL266" s="23" t="s">
        <v>349</v>
      </c>
      <c r="BM266" s="23" t="s">
        <v>497</v>
      </c>
    </row>
    <row r="267" spans="2:65" s="1" customFormat="1" ht="22.5" customHeight="1">
      <c r="B267" s="40"/>
      <c r="C267" s="214" t="s">
        <v>498</v>
      </c>
      <c r="D267" s="214" t="s">
        <v>187</v>
      </c>
      <c r="E267" s="215" t="s">
        <v>271</v>
      </c>
      <c r="F267" s="216" t="s">
        <v>272</v>
      </c>
      <c r="G267" s="217" t="s">
        <v>85</v>
      </c>
      <c r="H267" s="218">
        <v>6.15</v>
      </c>
      <c r="I267" s="219"/>
      <c r="J267" s="220">
        <f>ROUND(I267*H267,2)</f>
        <v>0</v>
      </c>
      <c r="K267" s="216" t="s">
        <v>162</v>
      </c>
      <c r="L267" s="221"/>
      <c r="M267" s="222" t="s">
        <v>21</v>
      </c>
      <c r="N267" s="223" t="s">
        <v>42</v>
      </c>
      <c r="O267" s="41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AR267" s="23" t="s">
        <v>349</v>
      </c>
      <c r="AT267" s="23" t="s">
        <v>187</v>
      </c>
      <c r="AU267" s="23" t="s">
        <v>92</v>
      </c>
      <c r="AY267" s="23" t="s">
        <v>153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23" t="s">
        <v>76</v>
      </c>
      <c r="BK267" s="201">
        <f>ROUND(I267*H267,2)</f>
        <v>0</v>
      </c>
      <c r="BL267" s="23" t="s">
        <v>349</v>
      </c>
      <c r="BM267" s="23" t="s">
        <v>499</v>
      </c>
    </row>
    <row r="268" spans="2:65" s="1" customFormat="1" ht="22.5" customHeight="1">
      <c r="B268" s="40"/>
      <c r="C268" s="190" t="s">
        <v>500</v>
      </c>
      <c r="D268" s="190" t="s">
        <v>158</v>
      </c>
      <c r="E268" s="191" t="s">
        <v>238</v>
      </c>
      <c r="F268" s="192" t="s">
        <v>386</v>
      </c>
      <c r="G268" s="193" t="s">
        <v>114</v>
      </c>
      <c r="H268" s="194">
        <v>3760</v>
      </c>
      <c r="I268" s="195"/>
      <c r="J268" s="196">
        <f>ROUND(I268*H268,2)</f>
        <v>0</v>
      </c>
      <c r="K268" s="192" t="s">
        <v>183</v>
      </c>
      <c r="L268" s="60"/>
      <c r="M268" s="197" t="s">
        <v>21</v>
      </c>
      <c r="N268" s="198" t="s">
        <v>42</v>
      </c>
      <c r="O268" s="41"/>
      <c r="P268" s="199">
        <f>O268*H268</f>
        <v>0</v>
      </c>
      <c r="Q268" s="199">
        <v>0</v>
      </c>
      <c r="R268" s="199">
        <f>Q268*H268</f>
        <v>0</v>
      </c>
      <c r="S268" s="199">
        <v>0</v>
      </c>
      <c r="T268" s="200">
        <f>S268*H268</f>
        <v>0</v>
      </c>
      <c r="AR268" s="23" t="s">
        <v>349</v>
      </c>
      <c r="AT268" s="23" t="s">
        <v>158</v>
      </c>
      <c r="AU268" s="23" t="s">
        <v>92</v>
      </c>
      <c r="AY268" s="23" t="s">
        <v>153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23" t="s">
        <v>76</v>
      </c>
      <c r="BK268" s="201">
        <f>ROUND(I268*H268,2)</f>
        <v>0</v>
      </c>
      <c r="BL268" s="23" t="s">
        <v>349</v>
      </c>
      <c r="BM268" s="23" t="s">
        <v>501</v>
      </c>
    </row>
    <row r="269" spans="2:65" s="11" customFormat="1" ht="13.5">
      <c r="B269" s="202"/>
      <c r="C269" s="203"/>
      <c r="D269" s="204" t="s">
        <v>164</v>
      </c>
      <c r="E269" s="205" t="s">
        <v>21</v>
      </c>
      <c r="F269" s="206" t="s">
        <v>445</v>
      </c>
      <c r="G269" s="203"/>
      <c r="H269" s="207">
        <v>3760</v>
      </c>
      <c r="I269" s="208"/>
      <c r="J269" s="203"/>
      <c r="K269" s="203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164</v>
      </c>
      <c r="AU269" s="213" t="s">
        <v>92</v>
      </c>
      <c r="AV269" s="11" t="s">
        <v>87</v>
      </c>
      <c r="AW269" s="11" t="s">
        <v>35</v>
      </c>
      <c r="AX269" s="11" t="s">
        <v>76</v>
      </c>
      <c r="AY269" s="213" t="s">
        <v>153</v>
      </c>
    </row>
    <row r="270" spans="2:65" s="1" customFormat="1" ht="22.5" customHeight="1">
      <c r="B270" s="40"/>
      <c r="C270" s="190" t="s">
        <v>502</v>
      </c>
      <c r="D270" s="190" t="s">
        <v>158</v>
      </c>
      <c r="E270" s="191" t="s">
        <v>390</v>
      </c>
      <c r="F270" s="192" t="s">
        <v>391</v>
      </c>
      <c r="G270" s="193" t="s">
        <v>161</v>
      </c>
      <c r="H270" s="194">
        <v>50</v>
      </c>
      <c r="I270" s="195"/>
      <c r="J270" s="196">
        <f>ROUND(I270*H270,2)</f>
        <v>0</v>
      </c>
      <c r="K270" s="192" t="s">
        <v>183</v>
      </c>
      <c r="L270" s="60"/>
      <c r="M270" s="197" t="s">
        <v>21</v>
      </c>
      <c r="N270" s="198" t="s">
        <v>42</v>
      </c>
      <c r="O270" s="41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AR270" s="23" t="s">
        <v>349</v>
      </c>
      <c r="AT270" s="23" t="s">
        <v>158</v>
      </c>
      <c r="AU270" s="23" t="s">
        <v>92</v>
      </c>
      <c r="AY270" s="23" t="s">
        <v>153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23" t="s">
        <v>76</v>
      </c>
      <c r="BK270" s="201">
        <f>ROUND(I270*H270,2)</f>
        <v>0</v>
      </c>
      <c r="BL270" s="23" t="s">
        <v>349</v>
      </c>
      <c r="BM270" s="23" t="s">
        <v>503</v>
      </c>
    </row>
    <row r="271" spans="2:65" s="10" customFormat="1" ht="22.35" customHeight="1">
      <c r="B271" s="171"/>
      <c r="C271" s="172"/>
      <c r="D271" s="187" t="s">
        <v>70</v>
      </c>
      <c r="E271" s="188" t="s">
        <v>504</v>
      </c>
      <c r="F271" s="188" t="s">
        <v>505</v>
      </c>
      <c r="G271" s="172"/>
      <c r="H271" s="172"/>
      <c r="I271" s="175"/>
      <c r="J271" s="189">
        <f>BK271</f>
        <v>0</v>
      </c>
      <c r="K271" s="172"/>
      <c r="L271" s="177"/>
      <c r="M271" s="178"/>
      <c r="N271" s="179"/>
      <c r="O271" s="179"/>
      <c r="P271" s="180">
        <f>SUM(P272:P291)</f>
        <v>0</v>
      </c>
      <c r="Q271" s="179"/>
      <c r="R271" s="180">
        <f>SUM(R272:R291)</f>
        <v>0</v>
      </c>
      <c r="S271" s="179"/>
      <c r="T271" s="181">
        <f>SUM(T272:T291)</f>
        <v>0</v>
      </c>
      <c r="AR271" s="182" t="s">
        <v>152</v>
      </c>
      <c r="AT271" s="183" t="s">
        <v>70</v>
      </c>
      <c r="AU271" s="183" t="s">
        <v>87</v>
      </c>
      <c r="AY271" s="182" t="s">
        <v>153</v>
      </c>
      <c r="BK271" s="184">
        <f>SUM(BK272:BK291)</f>
        <v>0</v>
      </c>
    </row>
    <row r="272" spans="2:65" s="1" customFormat="1" ht="22.5" customHeight="1">
      <c r="B272" s="40"/>
      <c r="C272" s="190" t="s">
        <v>506</v>
      </c>
      <c r="D272" s="190" t="s">
        <v>158</v>
      </c>
      <c r="E272" s="191" t="s">
        <v>367</v>
      </c>
      <c r="F272" s="192" t="s">
        <v>368</v>
      </c>
      <c r="G272" s="193" t="s">
        <v>99</v>
      </c>
      <c r="H272" s="194">
        <v>41</v>
      </c>
      <c r="I272" s="195"/>
      <c r="J272" s="196">
        <f>ROUND(I272*H272,2)</f>
        <v>0</v>
      </c>
      <c r="K272" s="192" t="s">
        <v>162</v>
      </c>
      <c r="L272" s="60"/>
      <c r="M272" s="197" t="s">
        <v>21</v>
      </c>
      <c r="N272" s="198" t="s">
        <v>42</v>
      </c>
      <c r="O272" s="41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AR272" s="23" t="s">
        <v>349</v>
      </c>
      <c r="AT272" s="23" t="s">
        <v>158</v>
      </c>
      <c r="AU272" s="23" t="s">
        <v>92</v>
      </c>
      <c r="AY272" s="23" t="s">
        <v>153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23" t="s">
        <v>76</v>
      </c>
      <c r="BK272" s="201">
        <f>ROUND(I272*H272,2)</f>
        <v>0</v>
      </c>
      <c r="BL272" s="23" t="s">
        <v>349</v>
      </c>
      <c r="BM272" s="23" t="s">
        <v>507</v>
      </c>
    </row>
    <row r="273" spans="2:65" s="11" customFormat="1" ht="13.5">
      <c r="B273" s="202"/>
      <c r="C273" s="203"/>
      <c r="D273" s="204" t="s">
        <v>164</v>
      </c>
      <c r="E273" s="205" t="s">
        <v>21</v>
      </c>
      <c r="F273" s="206" t="s">
        <v>423</v>
      </c>
      <c r="G273" s="203"/>
      <c r="H273" s="207">
        <v>41</v>
      </c>
      <c r="I273" s="208"/>
      <c r="J273" s="203"/>
      <c r="K273" s="203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164</v>
      </c>
      <c r="AU273" s="213" t="s">
        <v>92</v>
      </c>
      <c r="AV273" s="11" t="s">
        <v>87</v>
      </c>
      <c r="AW273" s="11" t="s">
        <v>35</v>
      </c>
      <c r="AX273" s="11" t="s">
        <v>76</v>
      </c>
      <c r="AY273" s="213" t="s">
        <v>153</v>
      </c>
    </row>
    <row r="274" spans="2:65" s="1" customFormat="1" ht="22.5" customHeight="1">
      <c r="B274" s="40"/>
      <c r="C274" s="190" t="s">
        <v>508</v>
      </c>
      <c r="D274" s="190" t="s">
        <v>158</v>
      </c>
      <c r="E274" s="191" t="s">
        <v>456</v>
      </c>
      <c r="F274" s="192" t="s">
        <v>457</v>
      </c>
      <c r="G274" s="193" t="s">
        <v>161</v>
      </c>
      <c r="H274" s="194">
        <v>306</v>
      </c>
      <c r="I274" s="195"/>
      <c r="J274" s="196">
        <f>ROUND(I274*H274,2)</f>
        <v>0</v>
      </c>
      <c r="K274" s="192" t="s">
        <v>183</v>
      </c>
      <c r="L274" s="60"/>
      <c r="M274" s="197" t="s">
        <v>21</v>
      </c>
      <c r="N274" s="198" t="s">
        <v>42</v>
      </c>
      <c r="O274" s="41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AR274" s="23" t="s">
        <v>349</v>
      </c>
      <c r="AT274" s="23" t="s">
        <v>158</v>
      </c>
      <c r="AU274" s="23" t="s">
        <v>92</v>
      </c>
      <c r="AY274" s="23" t="s">
        <v>153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23" t="s">
        <v>76</v>
      </c>
      <c r="BK274" s="201">
        <f>ROUND(I274*H274,2)</f>
        <v>0</v>
      </c>
      <c r="BL274" s="23" t="s">
        <v>349</v>
      </c>
      <c r="BM274" s="23" t="s">
        <v>509</v>
      </c>
    </row>
    <row r="275" spans="2:65" s="11" customFormat="1" ht="13.5">
      <c r="B275" s="202"/>
      <c r="C275" s="203"/>
      <c r="D275" s="204" t="s">
        <v>164</v>
      </c>
      <c r="E275" s="205" t="s">
        <v>21</v>
      </c>
      <c r="F275" s="206" t="s">
        <v>426</v>
      </c>
      <c r="G275" s="203"/>
      <c r="H275" s="207">
        <v>306</v>
      </c>
      <c r="I275" s="208"/>
      <c r="J275" s="203"/>
      <c r="K275" s="203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164</v>
      </c>
      <c r="AU275" s="213" t="s">
        <v>92</v>
      </c>
      <c r="AV275" s="11" t="s">
        <v>87</v>
      </c>
      <c r="AW275" s="11" t="s">
        <v>35</v>
      </c>
      <c r="AX275" s="11" t="s">
        <v>76</v>
      </c>
      <c r="AY275" s="213" t="s">
        <v>153</v>
      </c>
    </row>
    <row r="276" spans="2:65" s="1" customFormat="1" ht="22.5" customHeight="1">
      <c r="B276" s="40"/>
      <c r="C276" s="190" t="s">
        <v>510</v>
      </c>
      <c r="D276" s="190" t="s">
        <v>158</v>
      </c>
      <c r="E276" s="191" t="s">
        <v>347</v>
      </c>
      <c r="F276" s="192" t="s">
        <v>348</v>
      </c>
      <c r="G276" s="193" t="s">
        <v>99</v>
      </c>
      <c r="H276" s="194">
        <v>58000</v>
      </c>
      <c r="I276" s="195"/>
      <c r="J276" s="196">
        <f>ROUND(I276*H276,2)</f>
        <v>0</v>
      </c>
      <c r="K276" s="192" t="s">
        <v>162</v>
      </c>
      <c r="L276" s="60"/>
      <c r="M276" s="197" t="s">
        <v>21</v>
      </c>
      <c r="N276" s="198" t="s">
        <v>42</v>
      </c>
      <c r="O276" s="41"/>
      <c r="P276" s="199">
        <f>O276*H276</f>
        <v>0</v>
      </c>
      <c r="Q276" s="199">
        <v>0</v>
      </c>
      <c r="R276" s="199">
        <f>Q276*H276</f>
        <v>0</v>
      </c>
      <c r="S276" s="199">
        <v>0</v>
      </c>
      <c r="T276" s="200">
        <f>S276*H276</f>
        <v>0</v>
      </c>
      <c r="AR276" s="23" t="s">
        <v>349</v>
      </c>
      <c r="AT276" s="23" t="s">
        <v>158</v>
      </c>
      <c r="AU276" s="23" t="s">
        <v>92</v>
      </c>
      <c r="AY276" s="23" t="s">
        <v>153</v>
      </c>
      <c r="BE276" s="201">
        <f>IF(N276="základní",J276,0)</f>
        <v>0</v>
      </c>
      <c r="BF276" s="201">
        <f>IF(N276="snížená",J276,0)</f>
        <v>0</v>
      </c>
      <c r="BG276" s="201">
        <f>IF(N276="zákl. přenesená",J276,0)</f>
        <v>0</v>
      </c>
      <c r="BH276" s="201">
        <f>IF(N276="sníž. přenesená",J276,0)</f>
        <v>0</v>
      </c>
      <c r="BI276" s="201">
        <f>IF(N276="nulová",J276,0)</f>
        <v>0</v>
      </c>
      <c r="BJ276" s="23" t="s">
        <v>76</v>
      </c>
      <c r="BK276" s="201">
        <f>ROUND(I276*H276,2)</f>
        <v>0</v>
      </c>
      <c r="BL276" s="23" t="s">
        <v>349</v>
      </c>
      <c r="BM276" s="23" t="s">
        <v>511</v>
      </c>
    </row>
    <row r="277" spans="2:65" s="11" customFormat="1" ht="13.5">
      <c r="B277" s="202"/>
      <c r="C277" s="203"/>
      <c r="D277" s="204" t="s">
        <v>164</v>
      </c>
      <c r="E277" s="205" t="s">
        <v>21</v>
      </c>
      <c r="F277" s="206" t="s">
        <v>351</v>
      </c>
      <c r="G277" s="203"/>
      <c r="H277" s="207">
        <v>58000</v>
      </c>
      <c r="I277" s="208"/>
      <c r="J277" s="203"/>
      <c r="K277" s="203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164</v>
      </c>
      <c r="AU277" s="213" t="s">
        <v>92</v>
      </c>
      <c r="AV277" s="11" t="s">
        <v>87</v>
      </c>
      <c r="AW277" s="11" t="s">
        <v>35</v>
      </c>
      <c r="AX277" s="11" t="s">
        <v>76</v>
      </c>
      <c r="AY277" s="213" t="s">
        <v>153</v>
      </c>
    </row>
    <row r="278" spans="2:65" s="1" customFormat="1" ht="22.5" customHeight="1">
      <c r="B278" s="40"/>
      <c r="C278" s="190" t="s">
        <v>512</v>
      </c>
      <c r="D278" s="190" t="s">
        <v>158</v>
      </c>
      <c r="E278" s="191" t="s">
        <v>353</v>
      </c>
      <c r="F278" s="192" t="s">
        <v>354</v>
      </c>
      <c r="G278" s="193" t="s">
        <v>85</v>
      </c>
      <c r="H278" s="194">
        <v>1015</v>
      </c>
      <c r="I278" s="195"/>
      <c r="J278" s="196">
        <f>ROUND(I278*H278,2)</f>
        <v>0</v>
      </c>
      <c r="K278" s="192" t="s">
        <v>183</v>
      </c>
      <c r="L278" s="60"/>
      <c r="M278" s="197" t="s">
        <v>21</v>
      </c>
      <c r="N278" s="198" t="s">
        <v>42</v>
      </c>
      <c r="O278" s="41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AR278" s="23" t="s">
        <v>349</v>
      </c>
      <c r="AT278" s="23" t="s">
        <v>158</v>
      </c>
      <c r="AU278" s="23" t="s">
        <v>92</v>
      </c>
      <c r="AY278" s="23" t="s">
        <v>153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23" t="s">
        <v>76</v>
      </c>
      <c r="BK278" s="201">
        <f>ROUND(I278*H278,2)</f>
        <v>0</v>
      </c>
      <c r="BL278" s="23" t="s">
        <v>349</v>
      </c>
      <c r="BM278" s="23" t="s">
        <v>513</v>
      </c>
    </row>
    <row r="279" spans="2:65" s="11" customFormat="1" ht="13.5">
      <c r="B279" s="202"/>
      <c r="C279" s="203"/>
      <c r="D279" s="204" t="s">
        <v>164</v>
      </c>
      <c r="E279" s="205" t="s">
        <v>21</v>
      </c>
      <c r="F279" s="206" t="s">
        <v>356</v>
      </c>
      <c r="G279" s="203"/>
      <c r="H279" s="207">
        <v>1015</v>
      </c>
      <c r="I279" s="208"/>
      <c r="J279" s="203"/>
      <c r="K279" s="203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164</v>
      </c>
      <c r="AU279" s="213" t="s">
        <v>92</v>
      </c>
      <c r="AV279" s="11" t="s">
        <v>87</v>
      </c>
      <c r="AW279" s="11" t="s">
        <v>35</v>
      </c>
      <c r="AX279" s="11" t="s">
        <v>76</v>
      </c>
      <c r="AY279" s="213" t="s">
        <v>153</v>
      </c>
    </row>
    <row r="280" spans="2:65" s="1" customFormat="1" ht="22.5" customHeight="1">
      <c r="B280" s="40"/>
      <c r="C280" s="190" t="s">
        <v>514</v>
      </c>
      <c r="D280" s="190" t="s">
        <v>158</v>
      </c>
      <c r="E280" s="191" t="s">
        <v>358</v>
      </c>
      <c r="F280" s="192" t="s">
        <v>359</v>
      </c>
      <c r="G280" s="193" t="s">
        <v>182</v>
      </c>
      <c r="H280" s="194">
        <v>507.5</v>
      </c>
      <c r="I280" s="195"/>
      <c r="J280" s="196">
        <f>ROUND(I280*H280,2)</f>
        <v>0</v>
      </c>
      <c r="K280" s="192" t="s">
        <v>183</v>
      </c>
      <c r="L280" s="60"/>
      <c r="M280" s="197" t="s">
        <v>21</v>
      </c>
      <c r="N280" s="198" t="s">
        <v>42</v>
      </c>
      <c r="O280" s="41"/>
      <c r="P280" s="199">
        <f>O280*H280</f>
        <v>0</v>
      </c>
      <c r="Q280" s="199">
        <v>0</v>
      </c>
      <c r="R280" s="199">
        <f>Q280*H280</f>
        <v>0</v>
      </c>
      <c r="S280" s="199">
        <v>0</v>
      </c>
      <c r="T280" s="200">
        <f>S280*H280</f>
        <v>0</v>
      </c>
      <c r="AR280" s="23" t="s">
        <v>349</v>
      </c>
      <c r="AT280" s="23" t="s">
        <v>158</v>
      </c>
      <c r="AU280" s="23" t="s">
        <v>92</v>
      </c>
      <c r="AY280" s="23" t="s">
        <v>153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23" t="s">
        <v>76</v>
      </c>
      <c r="BK280" s="201">
        <f>ROUND(I280*H280,2)</f>
        <v>0</v>
      </c>
      <c r="BL280" s="23" t="s">
        <v>349</v>
      </c>
      <c r="BM280" s="23" t="s">
        <v>515</v>
      </c>
    </row>
    <row r="281" spans="2:65" s="11" customFormat="1" ht="13.5">
      <c r="B281" s="202"/>
      <c r="C281" s="203"/>
      <c r="D281" s="204" t="s">
        <v>164</v>
      </c>
      <c r="E281" s="205" t="s">
        <v>21</v>
      </c>
      <c r="F281" s="206" t="s">
        <v>361</v>
      </c>
      <c r="G281" s="203"/>
      <c r="H281" s="207">
        <v>507.5</v>
      </c>
      <c r="I281" s="208"/>
      <c r="J281" s="203"/>
      <c r="K281" s="203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164</v>
      </c>
      <c r="AU281" s="213" t="s">
        <v>92</v>
      </c>
      <c r="AV281" s="11" t="s">
        <v>87</v>
      </c>
      <c r="AW281" s="11" t="s">
        <v>35</v>
      </c>
      <c r="AX281" s="11" t="s">
        <v>76</v>
      </c>
      <c r="AY281" s="213" t="s">
        <v>153</v>
      </c>
    </row>
    <row r="282" spans="2:65" s="1" customFormat="1" ht="22.5" customHeight="1">
      <c r="B282" s="40"/>
      <c r="C282" s="190" t="s">
        <v>516</v>
      </c>
      <c r="D282" s="190" t="s">
        <v>158</v>
      </c>
      <c r="E282" s="191" t="s">
        <v>256</v>
      </c>
      <c r="F282" s="192" t="s">
        <v>257</v>
      </c>
      <c r="G282" s="193" t="s">
        <v>85</v>
      </c>
      <c r="H282" s="194">
        <v>6.15</v>
      </c>
      <c r="I282" s="195"/>
      <c r="J282" s="196">
        <f>ROUND(I282*H282,2)</f>
        <v>0</v>
      </c>
      <c r="K282" s="192" t="s">
        <v>162</v>
      </c>
      <c r="L282" s="60"/>
      <c r="M282" s="197" t="s">
        <v>21</v>
      </c>
      <c r="N282" s="198" t="s">
        <v>42</v>
      </c>
      <c r="O282" s="41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AR282" s="23" t="s">
        <v>349</v>
      </c>
      <c r="AT282" s="23" t="s">
        <v>158</v>
      </c>
      <c r="AU282" s="23" t="s">
        <v>92</v>
      </c>
      <c r="AY282" s="23" t="s">
        <v>153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23" t="s">
        <v>76</v>
      </c>
      <c r="BK282" s="201">
        <f>ROUND(I282*H282,2)</f>
        <v>0</v>
      </c>
      <c r="BL282" s="23" t="s">
        <v>349</v>
      </c>
      <c r="BM282" s="23" t="s">
        <v>517</v>
      </c>
    </row>
    <row r="283" spans="2:65" s="11" customFormat="1" ht="13.5">
      <c r="B283" s="202"/>
      <c r="C283" s="203"/>
      <c r="D283" s="224" t="s">
        <v>164</v>
      </c>
      <c r="E283" s="225" t="s">
        <v>21</v>
      </c>
      <c r="F283" s="226" t="s">
        <v>435</v>
      </c>
      <c r="G283" s="203"/>
      <c r="H283" s="227">
        <v>3.9</v>
      </c>
      <c r="I283" s="208"/>
      <c r="J283" s="203"/>
      <c r="K283" s="203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164</v>
      </c>
      <c r="AU283" s="213" t="s">
        <v>92</v>
      </c>
      <c r="AV283" s="11" t="s">
        <v>87</v>
      </c>
      <c r="AW283" s="11" t="s">
        <v>35</v>
      </c>
      <c r="AX283" s="11" t="s">
        <v>71</v>
      </c>
      <c r="AY283" s="213" t="s">
        <v>153</v>
      </c>
    </row>
    <row r="284" spans="2:65" s="11" customFormat="1" ht="13.5">
      <c r="B284" s="202"/>
      <c r="C284" s="203"/>
      <c r="D284" s="224" t="s">
        <v>164</v>
      </c>
      <c r="E284" s="225" t="s">
        <v>21</v>
      </c>
      <c r="F284" s="226" t="s">
        <v>436</v>
      </c>
      <c r="G284" s="203"/>
      <c r="H284" s="227">
        <v>2.25</v>
      </c>
      <c r="I284" s="208"/>
      <c r="J284" s="203"/>
      <c r="K284" s="203"/>
      <c r="L284" s="209"/>
      <c r="M284" s="210"/>
      <c r="N284" s="211"/>
      <c r="O284" s="211"/>
      <c r="P284" s="211"/>
      <c r="Q284" s="211"/>
      <c r="R284" s="211"/>
      <c r="S284" s="211"/>
      <c r="T284" s="212"/>
      <c r="AT284" s="213" t="s">
        <v>164</v>
      </c>
      <c r="AU284" s="213" t="s">
        <v>92</v>
      </c>
      <c r="AV284" s="11" t="s">
        <v>87</v>
      </c>
      <c r="AW284" s="11" t="s">
        <v>35</v>
      </c>
      <c r="AX284" s="11" t="s">
        <v>71</v>
      </c>
      <c r="AY284" s="213" t="s">
        <v>153</v>
      </c>
    </row>
    <row r="285" spans="2:65" s="12" customFormat="1" ht="13.5">
      <c r="B285" s="228"/>
      <c r="C285" s="229"/>
      <c r="D285" s="204" t="s">
        <v>164</v>
      </c>
      <c r="E285" s="230" t="s">
        <v>21</v>
      </c>
      <c r="F285" s="231" t="s">
        <v>195</v>
      </c>
      <c r="G285" s="229"/>
      <c r="H285" s="232">
        <v>6.15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164</v>
      </c>
      <c r="AU285" s="238" t="s">
        <v>92</v>
      </c>
      <c r="AV285" s="12" t="s">
        <v>152</v>
      </c>
      <c r="AW285" s="12" t="s">
        <v>35</v>
      </c>
      <c r="AX285" s="12" t="s">
        <v>76</v>
      </c>
      <c r="AY285" s="238" t="s">
        <v>153</v>
      </c>
    </row>
    <row r="286" spans="2:65" s="1" customFormat="1" ht="22.5" customHeight="1">
      <c r="B286" s="40"/>
      <c r="C286" s="190" t="s">
        <v>518</v>
      </c>
      <c r="D286" s="190" t="s">
        <v>158</v>
      </c>
      <c r="E286" s="191" t="s">
        <v>263</v>
      </c>
      <c r="F286" s="192" t="s">
        <v>264</v>
      </c>
      <c r="G286" s="193" t="s">
        <v>85</v>
      </c>
      <c r="H286" s="194">
        <v>6.15</v>
      </c>
      <c r="I286" s="195"/>
      <c r="J286" s="196">
        <f>ROUND(I286*H286,2)</f>
        <v>0</v>
      </c>
      <c r="K286" s="192" t="s">
        <v>162</v>
      </c>
      <c r="L286" s="60"/>
      <c r="M286" s="197" t="s">
        <v>21</v>
      </c>
      <c r="N286" s="198" t="s">
        <v>42</v>
      </c>
      <c r="O286" s="41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AR286" s="23" t="s">
        <v>349</v>
      </c>
      <c r="AT286" s="23" t="s">
        <v>158</v>
      </c>
      <c r="AU286" s="23" t="s">
        <v>92</v>
      </c>
      <c r="AY286" s="23" t="s">
        <v>153</v>
      </c>
      <c r="BE286" s="201">
        <f>IF(N286="základní",J286,0)</f>
        <v>0</v>
      </c>
      <c r="BF286" s="201">
        <f>IF(N286="snížená",J286,0)</f>
        <v>0</v>
      </c>
      <c r="BG286" s="201">
        <f>IF(N286="zákl. přenesená",J286,0)</f>
        <v>0</v>
      </c>
      <c r="BH286" s="201">
        <f>IF(N286="sníž. přenesená",J286,0)</f>
        <v>0</v>
      </c>
      <c r="BI286" s="201">
        <f>IF(N286="nulová",J286,0)</f>
        <v>0</v>
      </c>
      <c r="BJ286" s="23" t="s">
        <v>76</v>
      </c>
      <c r="BK286" s="201">
        <f>ROUND(I286*H286,2)</f>
        <v>0</v>
      </c>
      <c r="BL286" s="23" t="s">
        <v>349</v>
      </c>
      <c r="BM286" s="23" t="s">
        <v>519</v>
      </c>
    </row>
    <row r="287" spans="2:65" s="1" customFormat="1" ht="22.5" customHeight="1">
      <c r="B287" s="40"/>
      <c r="C287" s="190" t="s">
        <v>520</v>
      </c>
      <c r="D287" s="190" t="s">
        <v>158</v>
      </c>
      <c r="E287" s="191" t="s">
        <v>267</v>
      </c>
      <c r="F287" s="192" t="s">
        <v>268</v>
      </c>
      <c r="G287" s="193" t="s">
        <v>85</v>
      </c>
      <c r="H287" s="194">
        <v>6.15</v>
      </c>
      <c r="I287" s="195"/>
      <c r="J287" s="196">
        <f>ROUND(I287*H287,2)</f>
        <v>0</v>
      </c>
      <c r="K287" s="192" t="s">
        <v>162</v>
      </c>
      <c r="L287" s="60"/>
      <c r="M287" s="197" t="s">
        <v>21</v>
      </c>
      <c r="N287" s="198" t="s">
        <v>42</v>
      </c>
      <c r="O287" s="41"/>
      <c r="P287" s="199">
        <f>O287*H287</f>
        <v>0</v>
      </c>
      <c r="Q287" s="199">
        <v>0</v>
      </c>
      <c r="R287" s="199">
        <f>Q287*H287</f>
        <v>0</v>
      </c>
      <c r="S287" s="199">
        <v>0</v>
      </c>
      <c r="T287" s="200">
        <f>S287*H287</f>
        <v>0</v>
      </c>
      <c r="AR287" s="23" t="s">
        <v>349</v>
      </c>
      <c r="AT287" s="23" t="s">
        <v>158</v>
      </c>
      <c r="AU287" s="23" t="s">
        <v>92</v>
      </c>
      <c r="AY287" s="23" t="s">
        <v>153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23" t="s">
        <v>76</v>
      </c>
      <c r="BK287" s="201">
        <f>ROUND(I287*H287,2)</f>
        <v>0</v>
      </c>
      <c r="BL287" s="23" t="s">
        <v>349</v>
      </c>
      <c r="BM287" s="23" t="s">
        <v>521</v>
      </c>
    </row>
    <row r="288" spans="2:65" s="1" customFormat="1" ht="22.5" customHeight="1">
      <c r="B288" s="40"/>
      <c r="C288" s="214" t="s">
        <v>522</v>
      </c>
      <c r="D288" s="214" t="s">
        <v>187</v>
      </c>
      <c r="E288" s="215" t="s">
        <v>271</v>
      </c>
      <c r="F288" s="216" t="s">
        <v>272</v>
      </c>
      <c r="G288" s="217" t="s">
        <v>85</v>
      </c>
      <c r="H288" s="218">
        <v>6.15</v>
      </c>
      <c r="I288" s="219"/>
      <c r="J288" s="220">
        <f>ROUND(I288*H288,2)</f>
        <v>0</v>
      </c>
      <c r="K288" s="216" t="s">
        <v>162</v>
      </c>
      <c r="L288" s="221"/>
      <c r="M288" s="222" t="s">
        <v>21</v>
      </c>
      <c r="N288" s="223" t="s">
        <v>42</v>
      </c>
      <c r="O288" s="41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AR288" s="23" t="s">
        <v>349</v>
      </c>
      <c r="AT288" s="23" t="s">
        <v>187</v>
      </c>
      <c r="AU288" s="23" t="s">
        <v>92</v>
      </c>
      <c r="AY288" s="23" t="s">
        <v>153</v>
      </c>
      <c r="BE288" s="201">
        <f>IF(N288="základní",J288,0)</f>
        <v>0</v>
      </c>
      <c r="BF288" s="201">
        <f>IF(N288="snížená",J288,0)</f>
        <v>0</v>
      </c>
      <c r="BG288" s="201">
        <f>IF(N288="zákl. přenesená",J288,0)</f>
        <v>0</v>
      </c>
      <c r="BH288" s="201">
        <f>IF(N288="sníž. přenesená",J288,0)</f>
        <v>0</v>
      </c>
      <c r="BI288" s="201">
        <f>IF(N288="nulová",J288,0)</f>
        <v>0</v>
      </c>
      <c r="BJ288" s="23" t="s">
        <v>76</v>
      </c>
      <c r="BK288" s="201">
        <f>ROUND(I288*H288,2)</f>
        <v>0</v>
      </c>
      <c r="BL288" s="23" t="s">
        <v>349</v>
      </c>
      <c r="BM288" s="23" t="s">
        <v>523</v>
      </c>
    </row>
    <row r="289" spans="2:65" s="1" customFormat="1" ht="22.5" customHeight="1">
      <c r="B289" s="40"/>
      <c r="C289" s="190" t="s">
        <v>524</v>
      </c>
      <c r="D289" s="190" t="s">
        <v>158</v>
      </c>
      <c r="E289" s="191" t="s">
        <v>238</v>
      </c>
      <c r="F289" s="192" t="s">
        <v>386</v>
      </c>
      <c r="G289" s="193" t="s">
        <v>114</v>
      </c>
      <c r="H289" s="194">
        <v>3760</v>
      </c>
      <c r="I289" s="195"/>
      <c r="J289" s="196">
        <f>ROUND(I289*H289,2)</f>
        <v>0</v>
      </c>
      <c r="K289" s="192" t="s">
        <v>183</v>
      </c>
      <c r="L289" s="60"/>
      <c r="M289" s="197" t="s">
        <v>21</v>
      </c>
      <c r="N289" s="198" t="s">
        <v>42</v>
      </c>
      <c r="O289" s="41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AR289" s="23" t="s">
        <v>349</v>
      </c>
      <c r="AT289" s="23" t="s">
        <v>158</v>
      </c>
      <c r="AU289" s="23" t="s">
        <v>92</v>
      </c>
      <c r="AY289" s="23" t="s">
        <v>153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23" t="s">
        <v>76</v>
      </c>
      <c r="BK289" s="201">
        <f>ROUND(I289*H289,2)</f>
        <v>0</v>
      </c>
      <c r="BL289" s="23" t="s">
        <v>349</v>
      </c>
      <c r="BM289" s="23" t="s">
        <v>525</v>
      </c>
    </row>
    <row r="290" spans="2:65" s="11" customFormat="1" ht="13.5">
      <c r="B290" s="202"/>
      <c r="C290" s="203"/>
      <c r="D290" s="204" t="s">
        <v>164</v>
      </c>
      <c r="E290" s="205" t="s">
        <v>21</v>
      </c>
      <c r="F290" s="206" t="s">
        <v>445</v>
      </c>
      <c r="G290" s="203"/>
      <c r="H290" s="207">
        <v>3760</v>
      </c>
      <c r="I290" s="208"/>
      <c r="J290" s="203"/>
      <c r="K290" s="203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164</v>
      </c>
      <c r="AU290" s="213" t="s">
        <v>92</v>
      </c>
      <c r="AV290" s="11" t="s">
        <v>87</v>
      </c>
      <c r="AW290" s="11" t="s">
        <v>35</v>
      </c>
      <c r="AX290" s="11" t="s">
        <v>76</v>
      </c>
      <c r="AY290" s="213" t="s">
        <v>153</v>
      </c>
    </row>
    <row r="291" spans="2:65" s="1" customFormat="1" ht="22.5" customHeight="1">
      <c r="B291" s="40"/>
      <c r="C291" s="190" t="s">
        <v>526</v>
      </c>
      <c r="D291" s="190" t="s">
        <v>158</v>
      </c>
      <c r="E291" s="191" t="s">
        <v>390</v>
      </c>
      <c r="F291" s="192" t="s">
        <v>391</v>
      </c>
      <c r="G291" s="193" t="s">
        <v>161</v>
      </c>
      <c r="H291" s="194">
        <v>50</v>
      </c>
      <c r="I291" s="195"/>
      <c r="J291" s="196">
        <f>ROUND(I291*H291,2)</f>
        <v>0</v>
      </c>
      <c r="K291" s="192" t="s">
        <v>183</v>
      </c>
      <c r="L291" s="60"/>
      <c r="M291" s="197" t="s">
        <v>21</v>
      </c>
      <c r="N291" s="198" t="s">
        <v>42</v>
      </c>
      <c r="O291" s="41"/>
      <c r="P291" s="199">
        <f>O291*H291</f>
        <v>0</v>
      </c>
      <c r="Q291" s="199">
        <v>0</v>
      </c>
      <c r="R291" s="199">
        <f>Q291*H291</f>
        <v>0</v>
      </c>
      <c r="S291" s="199">
        <v>0</v>
      </c>
      <c r="T291" s="200">
        <f>S291*H291</f>
        <v>0</v>
      </c>
      <c r="AR291" s="23" t="s">
        <v>349</v>
      </c>
      <c r="AT291" s="23" t="s">
        <v>158</v>
      </c>
      <c r="AU291" s="23" t="s">
        <v>92</v>
      </c>
      <c r="AY291" s="23" t="s">
        <v>153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23" t="s">
        <v>76</v>
      </c>
      <c r="BK291" s="201">
        <f>ROUND(I291*H291,2)</f>
        <v>0</v>
      </c>
      <c r="BL291" s="23" t="s">
        <v>349</v>
      </c>
      <c r="BM291" s="23" t="s">
        <v>527</v>
      </c>
    </row>
    <row r="292" spans="2:65" s="10" customFormat="1" ht="22.35" customHeight="1">
      <c r="B292" s="171"/>
      <c r="C292" s="172"/>
      <c r="D292" s="187" t="s">
        <v>70</v>
      </c>
      <c r="E292" s="188" t="s">
        <v>528</v>
      </c>
      <c r="F292" s="188" t="s">
        <v>529</v>
      </c>
      <c r="G292" s="172"/>
      <c r="H292" s="172"/>
      <c r="I292" s="175"/>
      <c r="J292" s="189">
        <f>BK292</f>
        <v>0</v>
      </c>
      <c r="K292" s="172"/>
      <c r="L292" s="177"/>
      <c r="M292" s="178"/>
      <c r="N292" s="179"/>
      <c r="O292" s="179"/>
      <c r="P292" s="180">
        <f>SUM(P293:P312)</f>
        <v>0</v>
      </c>
      <c r="Q292" s="179"/>
      <c r="R292" s="180">
        <f>SUM(R293:R312)</f>
        <v>0</v>
      </c>
      <c r="S292" s="179"/>
      <c r="T292" s="181">
        <f>SUM(T293:T312)</f>
        <v>0</v>
      </c>
      <c r="AR292" s="182" t="s">
        <v>152</v>
      </c>
      <c r="AT292" s="183" t="s">
        <v>70</v>
      </c>
      <c r="AU292" s="183" t="s">
        <v>87</v>
      </c>
      <c r="AY292" s="182" t="s">
        <v>153</v>
      </c>
      <c r="BK292" s="184">
        <f>SUM(BK293:BK312)</f>
        <v>0</v>
      </c>
    </row>
    <row r="293" spans="2:65" s="1" customFormat="1" ht="22.5" customHeight="1">
      <c r="B293" s="40"/>
      <c r="C293" s="190" t="s">
        <v>530</v>
      </c>
      <c r="D293" s="190" t="s">
        <v>158</v>
      </c>
      <c r="E293" s="191" t="s">
        <v>367</v>
      </c>
      <c r="F293" s="192" t="s">
        <v>368</v>
      </c>
      <c r="G293" s="193" t="s">
        <v>99</v>
      </c>
      <c r="H293" s="194">
        <v>41</v>
      </c>
      <c r="I293" s="195"/>
      <c r="J293" s="196">
        <f>ROUND(I293*H293,2)</f>
        <v>0</v>
      </c>
      <c r="K293" s="192" t="s">
        <v>162</v>
      </c>
      <c r="L293" s="60"/>
      <c r="M293" s="197" t="s">
        <v>21</v>
      </c>
      <c r="N293" s="198" t="s">
        <v>42</v>
      </c>
      <c r="O293" s="41"/>
      <c r="P293" s="199">
        <f>O293*H293</f>
        <v>0</v>
      </c>
      <c r="Q293" s="199">
        <v>0</v>
      </c>
      <c r="R293" s="199">
        <f>Q293*H293</f>
        <v>0</v>
      </c>
      <c r="S293" s="199">
        <v>0</v>
      </c>
      <c r="T293" s="200">
        <f>S293*H293</f>
        <v>0</v>
      </c>
      <c r="AR293" s="23" t="s">
        <v>349</v>
      </c>
      <c r="AT293" s="23" t="s">
        <v>158</v>
      </c>
      <c r="AU293" s="23" t="s">
        <v>92</v>
      </c>
      <c r="AY293" s="23" t="s">
        <v>153</v>
      </c>
      <c r="BE293" s="201">
        <f>IF(N293="základní",J293,0)</f>
        <v>0</v>
      </c>
      <c r="BF293" s="201">
        <f>IF(N293="snížená",J293,0)</f>
        <v>0</v>
      </c>
      <c r="BG293" s="201">
        <f>IF(N293="zákl. přenesená",J293,0)</f>
        <v>0</v>
      </c>
      <c r="BH293" s="201">
        <f>IF(N293="sníž. přenesená",J293,0)</f>
        <v>0</v>
      </c>
      <c r="BI293" s="201">
        <f>IF(N293="nulová",J293,0)</f>
        <v>0</v>
      </c>
      <c r="BJ293" s="23" t="s">
        <v>76</v>
      </c>
      <c r="BK293" s="201">
        <f>ROUND(I293*H293,2)</f>
        <v>0</v>
      </c>
      <c r="BL293" s="23" t="s">
        <v>349</v>
      </c>
      <c r="BM293" s="23" t="s">
        <v>531</v>
      </c>
    </row>
    <row r="294" spans="2:65" s="11" customFormat="1" ht="13.5">
      <c r="B294" s="202"/>
      <c r="C294" s="203"/>
      <c r="D294" s="204" t="s">
        <v>164</v>
      </c>
      <c r="E294" s="205" t="s">
        <v>21</v>
      </c>
      <c r="F294" s="206" t="s">
        <v>423</v>
      </c>
      <c r="G294" s="203"/>
      <c r="H294" s="207">
        <v>41</v>
      </c>
      <c r="I294" s="208"/>
      <c r="J294" s="203"/>
      <c r="K294" s="203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164</v>
      </c>
      <c r="AU294" s="213" t="s">
        <v>92</v>
      </c>
      <c r="AV294" s="11" t="s">
        <v>87</v>
      </c>
      <c r="AW294" s="11" t="s">
        <v>35</v>
      </c>
      <c r="AX294" s="11" t="s">
        <v>76</v>
      </c>
      <c r="AY294" s="213" t="s">
        <v>153</v>
      </c>
    </row>
    <row r="295" spans="2:65" s="1" customFormat="1" ht="22.5" customHeight="1">
      <c r="B295" s="40"/>
      <c r="C295" s="190" t="s">
        <v>532</v>
      </c>
      <c r="D295" s="190" t="s">
        <v>158</v>
      </c>
      <c r="E295" s="191" t="s">
        <v>456</v>
      </c>
      <c r="F295" s="192" t="s">
        <v>457</v>
      </c>
      <c r="G295" s="193" t="s">
        <v>161</v>
      </c>
      <c r="H295" s="194">
        <v>306</v>
      </c>
      <c r="I295" s="195"/>
      <c r="J295" s="196">
        <f>ROUND(I295*H295,2)</f>
        <v>0</v>
      </c>
      <c r="K295" s="192" t="s">
        <v>183</v>
      </c>
      <c r="L295" s="60"/>
      <c r="M295" s="197" t="s">
        <v>21</v>
      </c>
      <c r="N295" s="198" t="s">
        <v>42</v>
      </c>
      <c r="O295" s="41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AR295" s="23" t="s">
        <v>349</v>
      </c>
      <c r="AT295" s="23" t="s">
        <v>158</v>
      </c>
      <c r="AU295" s="23" t="s">
        <v>92</v>
      </c>
      <c r="AY295" s="23" t="s">
        <v>153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23" t="s">
        <v>76</v>
      </c>
      <c r="BK295" s="201">
        <f>ROUND(I295*H295,2)</f>
        <v>0</v>
      </c>
      <c r="BL295" s="23" t="s">
        <v>349</v>
      </c>
      <c r="BM295" s="23" t="s">
        <v>533</v>
      </c>
    </row>
    <row r="296" spans="2:65" s="11" customFormat="1" ht="13.5">
      <c r="B296" s="202"/>
      <c r="C296" s="203"/>
      <c r="D296" s="204" t="s">
        <v>164</v>
      </c>
      <c r="E296" s="205" t="s">
        <v>21</v>
      </c>
      <c r="F296" s="206" t="s">
        <v>426</v>
      </c>
      <c r="G296" s="203"/>
      <c r="H296" s="207">
        <v>306</v>
      </c>
      <c r="I296" s="208"/>
      <c r="J296" s="203"/>
      <c r="K296" s="203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164</v>
      </c>
      <c r="AU296" s="213" t="s">
        <v>92</v>
      </c>
      <c r="AV296" s="11" t="s">
        <v>87</v>
      </c>
      <c r="AW296" s="11" t="s">
        <v>35</v>
      </c>
      <c r="AX296" s="11" t="s">
        <v>76</v>
      </c>
      <c r="AY296" s="213" t="s">
        <v>153</v>
      </c>
    </row>
    <row r="297" spans="2:65" s="1" customFormat="1" ht="22.5" customHeight="1">
      <c r="B297" s="40"/>
      <c r="C297" s="190" t="s">
        <v>534</v>
      </c>
      <c r="D297" s="190" t="s">
        <v>158</v>
      </c>
      <c r="E297" s="191" t="s">
        <v>347</v>
      </c>
      <c r="F297" s="192" t="s">
        <v>348</v>
      </c>
      <c r="G297" s="193" t="s">
        <v>99</v>
      </c>
      <c r="H297" s="194">
        <v>58000</v>
      </c>
      <c r="I297" s="195"/>
      <c r="J297" s="196">
        <f>ROUND(I297*H297,2)</f>
        <v>0</v>
      </c>
      <c r="K297" s="192" t="s">
        <v>162</v>
      </c>
      <c r="L297" s="60"/>
      <c r="M297" s="197" t="s">
        <v>21</v>
      </c>
      <c r="N297" s="198" t="s">
        <v>42</v>
      </c>
      <c r="O297" s="41"/>
      <c r="P297" s="199">
        <f>O297*H297</f>
        <v>0</v>
      </c>
      <c r="Q297" s="199">
        <v>0</v>
      </c>
      <c r="R297" s="199">
        <f>Q297*H297</f>
        <v>0</v>
      </c>
      <c r="S297" s="199">
        <v>0</v>
      </c>
      <c r="T297" s="200">
        <f>S297*H297</f>
        <v>0</v>
      </c>
      <c r="AR297" s="23" t="s">
        <v>349</v>
      </c>
      <c r="AT297" s="23" t="s">
        <v>158</v>
      </c>
      <c r="AU297" s="23" t="s">
        <v>92</v>
      </c>
      <c r="AY297" s="23" t="s">
        <v>153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23" t="s">
        <v>76</v>
      </c>
      <c r="BK297" s="201">
        <f>ROUND(I297*H297,2)</f>
        <v>0</v>
      </c>
      <c r="BL297" s="23" t="s">
        <v>349</v>
      </c>
      <c r="BM297" s="23" t="s">
        <v>535</v>
      </c>
    </row>
    <row r="298" spans="2:65" s="11" customFormat="1" ht="13.5">
      <c r="B298" s="202"/>
      <c r="C298" s="203"/>
      <c r="D298" s="204" t="s">
        <v>164</v>
      </c>
      <c r="E298" s="205" t="s">
        <v>21</v>
      </c>
      <c r="F298" s="206" t="s">
        <v>351</v>
      </c>
      <c r="G298" s="203"/>
      <c r="H298" s="207">
        <v>58000</v>
      </c>
      <c r="I298" s="208"/>
      <c r="J298" s="203"/>
      <c r="K298" s="203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164</v>
      </c>
      <c r="AU298" s="213" t="s">
        <v>92</v>
      </c>
      <c r="AV298" s="11" t="s">
        <v>87</v>
      </c>
      <c r="AW298" s="11" t="s">
        <v>35</v>
      </c>
      <c r="AX298" s="11" t="s">
        <v>76</v>
      </c>
      <c r="AY298" s="213" t="s">
        <v>153</v>
      </c>
    </row>
    <row r="299" spans="2:65" s="1" customFormat="1" ht="22.5" customHeight="1">
      <c r="B299" s="40"/>
      <c r="C299" s="190" t="s">
        <v>536</v>
      </c>
      <c r="D299" s="190" t="s">
        <v>158</v>
      </c>
      <c r="E299" s="191" t="s">
        <v>353</v>
      </c>
      <c r="F299" s="192" t="s">
        <v>354</v>
      </c>
      <c r="G299" s="193" t="s">
        <v>85</v>
      </c>
      <c r="H299" s="194">
        <v>1015</v>
      </c>
      <c r="I299" s="195"/>
      <c r="J299" s="196">
        <f>ROUND(I299*H299,2)</f>
        <v>0</v>
      </c>
      <c r="K299" s="192" t="s">
        <v>183</v>
      </c>
      <c r="L299" s="60"/>
      <c r="M299" s="197" t="s">
        <v>21</v>
      </c>
      <c r="N299" s="198" t="s">
        <v>42</v>
      </c>
      <c r="O299" s="41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AR299" s="23" t="s">
        <v>349</v>
      </c>
      <c r="AT299" s="23" t="s">
        <v>158</v>
      </c>
      <c r="AU299" s="23" t="s">
        <v>92</v>
      </c>
      <c r="AY299" s="23" t="s">
        <v>153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23" t="s">
        <v>76</v>
      </c>
      <c r="BK299" s="201">
        <f>ROUND(I299*H299,2)</f>
        <v>0</v>
      </c>
      <c r="BL299" s="23" t="s">
        <v>349</v>
      </c>
      <c r="BM299" s="23" t="s">
        <v>537</v>
      </c>
    </row>
    <row r="300" spans="2:65" s="11" customFormat="1" ht="13.5">
      <c r="B300" s="202"/>
      <c r="C300" s="203"/>
      <c r="D300" s="204" t="s">
        <v>164</v>
      </c>
      <c r="E300" s="205" t="s">
        <v>21</v>
      </c>
      <c r="F300" s="206" t="s">
        <v>356</v>
      </c>
      <c r="G300" s="203"/>
      <c r="H300" s="207">
        <v>1015</v>
      </c>
      <c r="I300" s="208"/>
      <c r="J300" s="203"/>
      <c r="K300" s="203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164</v>
      </c>
      <c r="AU300" s="213" t="s">
        <v>92</v>
      </c>
      <c r="AV300" s="11" t="s">
        <v>87</v>
      </c>
      <c r="AW300" s="11" t="s">
        <v>35</v>
      </c>
      <c r="AX300" s="11" t="s">
        <v>76</v>
      </c>
      <c r="AY300" s="213" t="s">
        <v>153</v>
      </c>
    </row>
    <row r="301" spans="2:65" s="1" customFormat="1" ht="22.5" customHeight="1">
      <c r="B301" s="40"/>
      <c r="C301" s="190" t="s">
        <v>538</v>
      </c>
      <c r="D301" s="190" t="s">
        <v>158</v>
      </c>
      <c r="E301" s="191" t="s">
        <v>358</v>
      </c>
      <c r="F301" s="192" t="s">
        <v>359</v>
      </c>
      <c r="G301" s="193" t="s">
        <v>182</v>
      </c>
      <c r="H301" s="194">
        <v>507.5</v>
      </c>
      <c r="I301" s="195"/>
      <c r="J301" s="196">
        <f>ROUND(I301*H301,2)</f>
        <v>0</v>
      </c>
      <c r="K301" s="192" t="s">
        <v>183</v>
      </c>
      <c r="L301" s="60"/>
      <c r="M301" s="197" t="s">
        <v>21</v>
      </c>
      <c r="N301" s="198" t="s">
        <v>42</v>
      </c>
      <c r="O301" s="41"/>
      <c r="P301" s="199">
        <f>O301*H301</f>
        <v>0</v>
      </c>
      <c r="Q301" s="199">
        <v>0</v>
      </c>
      <c r="R301" s="199">
        <f>Q301*H301</f>
        <v>0</v>
      </c>
      <c r="S301" s="199">
        <v>0</v>
      </c>
      <c r="T301" s="200">
        <f>S301*H301</f>
        <v>0</v>
      </c>
      <c r="AR301" s="23" t="s">
        <v>349</v>
      </c>
      <c r="AT301" s="23" t="s">
        <v>158</v>
      </c>
      <c r="AU301" s="23" t="s">
        <v>92</v>
      </c>
      <c r="AY301" s="23" t="s">
        <v>153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23" t="s">
        <v>76</v>
      </c>
      <c r="BK301" s="201">
        <f>ROUND(I301*H301,2)</f>
        <v>0</v>
      </c>
      <c r="BL301" s="23" t="s">
        <v>349</v>
      </c>
      <c r="BM301" s="23" t="s">
        <v>539</v>
      </c>
    </row>
    <row r="302" spans="2:65" s="11" customFormat="1" ht="13.5">
      <c r="B302" s="202"/>
      <c r="C302" s="203"/>
      <c r="D302" s="204" t="s">
        <v>164</v>
      </c>
      <c r="E302" s="205" t="s">
        <v>21</v>
      </c>
      <c r="F302" s="206" t="s">
        <v>361</v>
      </c>
      <c r="G302" s="203"/>
      <c r="H302" s="207">
        <v>507.5</v>
      </c>
      <c r="I302" s="208"/>
      <c r="J302" s="203"/>
      <c r="K302" s="203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164</v>
      </c>
      <c r="AU302" s="213" t="s">
        <v>92</v>
      </c>
      <c r="AV302" s="11" t="s">
        <v>87</v>
      </c>
      <c r="AW302" s="11" t="s">
        <v>35</v>
      </c>
      <c r="AX302" s="11" t="s">
        <v>76</v>
      </c>
      <c r="AY302" s="213" t="s">
        <v>153</v>
      </c>
    </row>
    <row r="303" spans="2:65" s="1" customFormat="1" ht="22.5" customHeight="1">
      <c r="B303" s="40"/>
      <c r="C303" s="190" t="s">
        <v>540</v>
      </c>
      <c r="D303" s="190" t="s">
        <v>158</v>
      </c>
      <c r="E303" s="191" t="s">
        <v>256</v>
      </c>
      <c r="F303" s="192" t="s">
        <v>257</v>
      </c>
      <c r="G303" s="193" t="s">
        <v>85</v>
      </c>
      <c r="H303" s="194">
        <v>6.15</v>
      </c>
      <c r="I303" s="195"/>
      <c r="J303" s="196">
        <f>ROUND(I303*H303,2)</f>
        <v>0</v>
      </c>
      <c r="K303" s="192" t="s">
        <v>162</v>
      </c>
      <c r="L303" s="60"/>
      <c r="M303" s="197" t="s">
        <v>21</v>
      </c>
      <c r="N303" s="198" t="s">
        <v>42</v>
      </c>
      <c r="O303" s="41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AR303" s="23" t="s">
        <v>349</v>
      </c>
      <c r="AT303" s="23" t="s">
        <v>158</v>
      </c>
      <c r="AU303" s="23" t="s">
        <v>92</v>
      </c>
      <c r="AY303" s="23" t="s">
        <v>153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23" t="s">
        <v>76</v>
      </c>
      <c r="BK303" s="201">
        <f>ROUND(I303*H303,2)</f>
        <v>0</v>
      </c>
      <c r="BL303" s="23" t="s">
        <v>349</v>
      </c>
      <c r="BM303" s="23" t="s">
        <v>541</v>
      </c>
    </row>
    <row r="304" spans="2:65" s="11" customFormat="1" ht="13.5">
      <c r="B304" s="202"/>
      <c r="C304" s="203"/>
      <c r="D304" s="224" t="s">
        <v>164</v>
      </c>
      <c r="E304" s="225" t="s">
        <v>21</v>
      </c>
      <c r="F304" s="226" t="s">
        <v>435</v>
      </c>
      <c r="G304" s="203"/>
      <c r="H304" s="227">
        <v>3.9</v>
      </c>
      <c r="I304" s="208"/>
      <c r="J304" s="203"/>
      <c r="K304" s="203"/>
      <c r="L304" s="209"/>
      <c r="M304" s="210"/>
      <c r="N304" s="211"/>
      <c r="O304" s="211"/>
      <c r="P304" s="211"/>
      <c r="Q304" s="211"/>
      <c r="R304" s="211"/>
      <c r="S304" s="211"/>
      <c r="T304" s="212"/>
      <c r="AT304" s="213" t="s">
        <v>164</v>
      </c>
      <c r="AU304" s="213" t="s">
        <v>92</v>
      </c>
      <c r="AV304" s="11" t="s">
        <v>87</v>
      </c>
      <c r="AW304" s="11" t="s">
        <v>35</v>
      </c>
      <c r="AX304" s="11" t="s">
        <v>71</v>
      </c>
      <c r="AY304" s="213" t="s">
        <v>153</v>
      </c>
    </row>
    <row r="305" spans="2:65" s="11" customFormat="1" ht="13.5">
      <c r="B305" s="202"/>
      <c r="C305" s="203"/>
      <c r="D305" s="224" t="s">
        <v>164</v>
      </c>
      <c r="E305" s="225" t="s">
        <v>21</v>
      </c>
      <c r="F305" s="226" t="s">
        <v>436</v>
      </c>
      <c r="G305" s="203"/>
      <c r="H305" s="227">
        <v>2.25</v>
      </c>
      <c r="I305" s="208"/>
      <c r="J305" s="203"/>
      <c r="K305" s="203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164</v>
      </c>
      <c r="AU305" s="213" t="s">
        <v>92</v>
      </c>
      <c r="AV305" s="11" t="s">
        <v>87</v>
      </c>
      <c r="AW305" s="11" t="s">
        <v>35</v>
      </c>
      <c r="AX305" s="11" t="s">
        <v>71</v>
      </c>
      <c r="AY305" s="213" t="s">
        <v>153</v>
      </c>
    </row>
    <row r="306" spans="2:65" s="12" customFormat="1" ht="13.5">
      <c r="B306" s="228"/>
      <c r="C306" s="229"/>
      <c r="D306" s="204" t="s">
        <v>164</v>
      </c>
      <c r="E306" s="230" t="s">
        <v>21</v>
      </c>
      <c r="F306" s="231" t="s">
        <v>195</v>
      </c>
      <c r="G306" s="229"/>
      <c r="H306" s="232">
        <v>6.15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164</v>
      </c>
      <c r="AU306" s="238" t="s">
        <v>92</v>
      </c>
      <c r="AV306" s="12" t="s">
        <v>152</v>
      </c>
      <c r="AW306" s="12" t="s">
        <v>35</v>
      </c>
      <c r="AX306" s="12" t="s">
        <v>76</v>
      </c>
      <c r="AY306" s="238" t="s">
        <v>153</v>
      </c>
    </row>
    <row r="307" spans="2:65" s="1" customFormat="1" ht="22.5" customHeight="1">
      <c r="B307" s="40"/>
      <c r="C307" s="190" t="s">
        <v>542</v>
      </c>
      <c r="D307" s="190" t="s">
        <v>158</v>
      </c>
      <c r="E307" s="191" t="s">
        <v>263</v>
      </c>
      <c r="F307" s="192" t="s">
        <v>264</v>
      </c>
      <c r="G307" s="193" t="s">
        <v>85</v>
      </c>
      <c r="H307" s="194">
        <v>6.15</v>
      </c>
      <c r="I307" s="195"/>
      <c r="J307" s="196">
        <f>ROUND(I307*H307,2)</f>
        <v>0</v>
      </c>
      <c r="K307" s="192" t="s">
        <v>162</v>
      </c>
      <c r="L307" s="60"/>
      <c r="M307" s="197" t="s">
        <v>21</v>
      </c>
      <c r="N307" s="198" t="s">
        <v>42</v>
      </c>
      <c r="O307" s="41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AR307" s="23" t="s">
        <v>349</v>
      </c>
      <c r="AT307" s="23" t="s">
        <v>158</v>
      </c>
      <c r="AU307" s="23" t="s">
        <v>92</v>
      </c>
      <c r="AY307" s="23" t="s">
        <v>153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23" t="s">
        <v>76</v>
      </c>
      <c r="BK307" s="201">
        <f>ROUND(I307*H307,2)</f>
        <v>0</v>
      </c>
      <c r="BL307" s="23" t="s">
        <v>349</v>
      </c>
      <c r="BM307" s="23" t="s">
        <v>543</v>
      </c>
    </row>
    <row r="308" spans="2:65" s="1" customFormat="1" ht="22.5" customHeight="1">
      <c r="B308" s="40"/>
      <c r="C308" s="190" t="s">
        <v>544</v>
      </c>
      <c r="D308" s="190" t="s">
        <v>158</v>
      </c>
      <c r="E308" s="191" t="s">
        <v>267</v>
      </c>
      <c r="F308" s="192" t="s">
        <v>268</v>
      </c>
      <c r="G308" s="193" t="s">
        <v>85</v>
      </c>
      <c r="H308" s="194">
        <v>6.15</v>
      </c>
      <c r="I308" s="195"/>
      <c r="J308" s="196">
        <f>ROUND(I308*H308,2)</f>
        <v>0</v>
      </c>
      <c r="K308" s="192" t="s">
        <v>162</v>
      </c>
      <c r="L308" s="60"/>
      <c r="M308" s="197" t="s">
        <v>21</v>
      </c>
      <c r="N308" s="198" t="s">
        <v>42</v>
      </c>
      <c r="O308" s="41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AR308" s="23" t="s">
        <v>349</v>
      </c>
      <c r="AT308" s="23" t="s">
        <v>158</v>
      </c>
      <c r="AU308" s="23" t="s">
        <v>92</v>
      </c>
      <c r="AY308" s="23" t="s">
        <v>153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23" t="s">
        <v>76</v>
      </c>
      <c r="BK308" s="201">
        <f>ROUND(I308*H308,2)</f>
        <v>0</v>
      </c>
      <c r="BL308" s="23" t="s">
        <v>349</v>
      </c>
      <c r="BM308" s="23" t="s">
        <v>545</v>
      </c>
    </row>
    <row r="309" spans="2:65" s="1" customFormat="1" ht="22.5" customHeight="1">
      <c r="B309" s="40"/>
      <c r="C309" s="214" t="s">
        <v>546</v>
      </c>
      <c r="D309" s="214" t="s">
        <v>187</v>
      </c>
      <c r="E309" s="215" t="s">
        <v>271</v>
      </c>
      <c r="F309" s="216" t="s">
        <v>272</v>
      </c>
      <c r="G309" s="217" t="s">
        <v>85</v>
      </c>
      <c r="H309" s="218">
        <v>6.15</v>
      </c>
      <c r="I309" s="219"/>
      <c r="J309" s="220">
        <f>ROUND(I309*H309,2)</f>
        <v>0</v>
      </c>
      <c r="K309" s="216" t="s">
        <v>162</v>
      </c>
      <c r="L309" s="221"/>
      <c r="M309" s="222" t="s">
        <v>21</v>
      </c>
      <c r="N309" s="223" t="s">
        <v>42</v>
      </c>
      <c r="O309" s="41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AR309" s="23" t="s">
        <v>349</v>
      </c>
      <c r="AT309" s="23" t="s">
        <v>187</v>
      </c>
      <c r="AU309" s="23" t="s">
        <v>92</v>
      </c>
      <c r="AY309" s="23" t="s">
        <v>153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23" t="s">
        <v>76</v>
      </c>
      <c r="BK309" s="201">
        <f>ROUND(I309*H309,2)</f>
        <v>0</v>
      </c>
      <c r="BL309" s="23" t="s">
        <v>349</v>
      </c>
      <c r="BM309" s="23" t="s">
        <v>547</v>
      </c>
    </row>
    <row r="310" spans="2:65" s="1" customFormat="1" ht="22.5" customHeight="1">
      <c r="B310" s="40"/>
      <c r="C310" s="190" t="s">
        <v>548</v>
      </c>
      <c r="D310" s="190" t="s">
        <v>158</v>
      </c>
      <c r="E310" s="191" t="s">
        <v>238</v>
      </c>
      <c r="F310" s="192" t="s">
        <v>386</v>
      </c>
      <c r="G310" s="193" t="s">
        <v>114</v>
      </c>
      <c r="H310" s="194">
        <v>3760</v>
      </c>
      <c r="I310" s="195"/>
      <c r="J310" s="196">
        <f>ROUND(I310*H310,2)</f>
        <v>0</v>
      </c>
      <c r="K310" s="192" t="s">
        <v>183</v>
      </c>
      <c r="L310" s="60"/>
      <c r="M310" s="197" t="s">
        <v>21</v>
      </c>
      <c r="N310" s="198" t="s">
        <v>42</v>
      </c>
      <c r="O310" s="41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AR310" s="23" t="s">
        <v>349</v>
      </c>
      <c r="AT310" s="23" t="s">
        <v>158</v>
      </c>
      <c r="AU310" s="23" t="s">
        <v>92</v>
      </c>
      <c r="AY310" s="23" t="s">
        <v>153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23" t="s">
        <v>76</v>
      </c>
      <c r="BK310" s="201">
        <f>ROUND(I310*H310,2)</f>
        <v>0</v>
      </c>
      <c r="BL310" s="23" t="s">
        <v>349</v>
      </c>
      <c r="BM310" s="23" t="s">
        <v>549</v>
      </c>
    </row>
    <row r="311" spans="2:65" s="11" customFormat="1" ht="13.5">
      <c r="B311" s="202"/>
      <c r="C311" s="203"/>
      <c r="D311" s="204" t="s">
        <v>164</v>
      </c>
      <c r="E311" s="205" t="s">
        <v>21</v>
      </c>
      <c r="F311" s="206" t="s">
        <v>445</v>
      </c>
      <c r="G311" s="203"/>
      <c r="H311" s="207">
        <v>3760</v>
      </c>
      <c r="I311" s="208"/>
      <c r="J311" s="203"/>
      <c r="K311" s="203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164</v>
      </c>
      <c r="AU311" s="213" t="s">
        <v>92</v>
      </c>
      <c r="AV311" s="11" t="s">
        <v>87</v>
      </c>
      <c r="AW311" s="11" t="s">
        <v>35</v>
      </c>
      <c r="AX311" s="11" t="s">
        <v>76</v>
      </c>
      <c r="AY311" s="213" t="s">
        <v>153</v>
      </c>
    </row>
    <row r="312" spans="2:65" s="1" customFormat="1" ht="22.5" customHeight="1">
      <c r="B312" s="40"/>
      <c r="C312" s="190" t="s">
        <v>550</v>
      </c>
      <c r="D312" s="190" t="s">
        <v>158</v>
      </c>
      <c r="E312" s="191" t="s">
        <v>390</v>
      </c>
      <c r="F312" s="192" t="s">
        <v>391</v>
      </c>
      <c r="G312" s="193" t="s">
        <v>161</v>
      </c>
      <c r="H312" s="194">
        <v>50</v>
      </c>
      <c r="I312" s="195"/>
      <c r="J312" s="196">
        <f>ROUND(I312*H312,2)</f>
        <v>0</v>
      </c>
      <c r="K312" s="192" t="s">
        <v>183</v>
      </c>
      <c r="L312" s="60"/>
      <c r="M312" s="197" t="s">
        <v>21</v>
      </c>
      <c r="N312" s="198" t="s">
        <v>42</v>
      </c>
      <c r="O312" s="41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AR312" s="23" t="s">
        <v>349</v>
      </c>
      <c r="AT312" s="23" t="s">
        <v>158</v>
      </c>
      <c r="AU312" s="23" t="s">
        <v>92</v>
      </c>
      <c r="AY312" s="23" t="s">
        <v>153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23" t="s">
        <v>76</v>
      </c>
      <c r="BK312" s="201">
        <f>ROUND(I312*H312,2)</f>
        <v>0</v>
      </c>
      <c r="BL312" s="23" t="s">
        <v>349</v>
      </c>
      <c r="BM312" s="23" t="s">
        <v>551</v>
      </c>
    </row>
    <row r="313" spans="2:65" s="10" customFormat="1" ht="22.35" customHeight="1">
      <c r="B313" s="171"/>
      <c r="C313" s="172"/>
      <c r="D313" s="187" t="s">
        <v>70</v>
      </c>
      <c r="E313" s="188" t="s">
        <v>552</v>
      </c>
      <c r="F313" s="188" t="s">
        <v>553</v>
      </c>
      <c r="G313" s="172"/>
      <c r="H313" s="172"/>
      <c r="I313" s="175"/>
      <c r="J313" s="189">
        <f>BK313</f>
        <v>0</v>
      </c>
      <c r="K313" s="172"/>
      <c r="L313" s="177"/>
      <c r="M313" s="178"/>
      <c r="N313" s="179"/>
      <c r="O313" s="179"/>
      <c r="P313" s="180">
        <f>SUM(P314:P333)</f>
        <v>0</v>
      </c>
      <c r="Q313" s="179"/>
      <c r="R313" s="180">
        <f>SUM(R314:R333)</f>
        <v>0</v>
      </c>
      <c r="S313" s="179"/>
      <c r="T313" s="181">
        <f>SUM(T314:T333)</f>
        <v>0</v>
      </c>
      <c r="AR313" s="182" t="s">
        <v>152</v>
      </c>
      <c r="AT313" s="183" t="s">
        <v>70</v>
      </c>
      <c r="AU313" s="183" t="s">
        <v>87</v>
      </c>
      <c r="AY313" s="182" t="s">
        <v>153</v>
      </c>
      <c r="BK313" s="184">
        <f>SUM(BK314:BK333)</f>
        <v>0</v>
      </c>
    </row>
    <row r="314" spans="2:65" s="1" customFormat="1" ht="22.5" customHeight="1">
      <c r="B314" s="40"/>
      <c r="C314" s="190" t="s">
        <v>554</v>
      </c>
      <c r="D314" s="190" t="s">
        <v>158</v>
      </c>
      <c r="E314" s="191" t="s">
        <v>367</v>
      </c>
      <c r="F314" s="192" t="s">
        <v>368</v>
      </c>
      <c r="G314" s="193" t="s">
        <v>99</v>
      </c>
      <c r="H314" s="194">
        <v>41</v>
      </c>
      <c r="I314" s="195"/>
      <c r="J314" s="196">
        <f>ROUND(I314*H314,2)</f>
        <v>0</v>
      </c>
      <c r="K314" s="192" t="s">
        <v>162</v>
      </c>
      <c r="L314" s="60"/>
      <c r="M314" s="197" t="s">
        <v>21</v>
      </c>
      <c r="N314" s="198" t="s">
        <v>42</v>
      </c>
      <c r="O314" s="41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AR314" s="23" t="s">
        <v>349</v>
      </c>
      <c r="AT314" s="23" t="s">
        <v>158</v>
      </c>
      <c r="AU314" s="23" t="s">
        <v>92</v>
      </c>
      <c r="AY314" s="23" t="s">
        <v>153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23" t="s">
        <v>76</v>
      </c>
      <c r="BK314" s="201">
        <f>ROUND(I314*H314,2)</f>
        <v>0</v>
      </c>
      <c r="BL314" s="23" t="s">
        <v>349</v>
      </c>
      <c r="BM314" s="23" t="s">
        <v>555</v>
      </c>
    </row>
    <row r="315" spans="2:65" s="11" customFormat="1" ht="13.5">
      <c r="B315" s="202"/>
      <c r="C315" s="203"/>
      <c r="D315" s="204" t="s">
        <v>164</v>
      </c>
      <c r="E315" s="205" t="s">
        <v>21</v>
      </c>
      <c r="F315" s="206" t="s">
        <v>423</v>
      </c>
      <c r="G315" s="203"/>
      <c r="H315" s="207">
        <v>41</v>
      </c>
      <c r="I315" s="208"/>
      <c r="J315" s="203"/>
      <c r="K315" s="203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164</v>
      </c>
      <c r="AU315" s="213" t="s">
        <v>92</v>
      </c>
      <c r="AV315" s="11" t="s">
        <v>87</v>
      </c>
      <c r="AW315" s="11" t="s">
        <v>35</v>
      </c>
      <c r="AX315" s="11" t="s">
        <v>76</v>
      </c>
      <c r="AY315" s="213" t="s">
        <v>153</v>
      </c>
    </row>
    <row r="316" spans="2:65" s="1" customFormat="1" ht="22.5" customHeight="1">
      <c r="B316" s="40"/>
      <c r="C316" s="190" t="s">
        <v>556</v>
      </c>
      <c r="D316" s="190" t="s">
        <v>158</v>
      </c>
      <c r="E316" s="191" t="s">
        <v>456</v>
      </c>
      <c r="F316" s="192" t="s">
        <v>457</v>
      </c>
      <c r="G316" s="193" t="s">
        <v>161</v>
      </c>
      <c r="H316" s="194">
        <v>306</v>
      </c>
      <c r="I316" s="195"/>
      <c r="J316" s="196">
        <f>ROUND(I316*H316,2)</f>
        <v>0</v>
      </c>
      <c r="K316" s="192" t="s">
        <v>183</v>
      </c>
      <c r="L316" s="60"/>
      <c r="M316" s="197" t="s">
        <v>21</v>
      </c>
      <c r="N316" s="198" t="s">
        <v>42</v>
      </c>
      <c r="O316" s="41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AR316" s="23" t="s">
        <v>349</v>
      </c>
      <c r="AT316" s="23" t="s">
        <v>158</v>
      </c>
      <c r="AU316" s="23" t="s">
        <v>92</v>
      </c>
      <c r="AY316" s="23" t="s">
        <v>153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23" t="s">
        <v>76</v>
      </c>
      <c r="BK316" s="201">
        <f>ROUND(I316*H316,2)</f>
        <v>0</v>
      </c>
      <c r="BL316" s="23" t="s">
        <v>349</v>
      </c>
      <c r="BM316" s="23" t="s">
        <v>557</v>
      </c>
    </row>
    <row r="317" spans="2:65" s="11" customFormat="1" ht="13.5">
      <c r="B317" s="202"/>
      <c r="C317" s="203"/>
      <c r="D317" s="204" t="s">
        <v>164</v>
      </c>
      <c r="E317" s="205" t="s">
        <v>21</v>
      </c>
      <c r="F317" s="206" t="s">
        <v>426</v>
      </c>
      <c r="G317" s="203"/>
      <c r="H317" s="207">
        <v>306</v>
      </c>
      <c r="I317" s="208"/>
      <c r="J317" s="203"/>
      <c r="K317" s="203"/>
      <c r="L317" s="209"/>
      <c r="M317" s="210"/>
      <c r="N317" s="211"/>
      <c r="O317" s="211"/>
      <c r="P317" s="211"/>
      <c r="Q317" s="211"/>
      <c r="R317" s="211"/>
      <c r="S317" s="211"/>
      <c r="T317" s="212"/>
      <c r="AT317" s="213" t="s">
        <v>164</v>
      </c>
      <c r="AU317" s="213" t="s">
        <v>92</v>
      </c>
      <c r="AV317" s="11" t="s">
        <v>87</v>
      </c>
      <c r="AW317" s="11" t="s">
        <v>35</v>
      </c>
      <c r="AX317" s="11" t="s">
        <v>76</v>
      </c>
      <c r="AY317" s="213" t="s">
        <v>153</v>
      </c>
    </row>
    <row r="318" spans="2:65" s="1" customFormat="1" ht="22.5" customHeight="1">
      <c r="B318" s="40"/>
      <c r="C318" s="190" t="s">
        <v>558</v>
      </c>
      <c r="D318" s="190" t="s">
        <v>158</v>
      </c>
      <c r="E318" s="191" t="s">
        <v>347</v>
      </c>
      <c r="F318" s="192" t="s">
        <v>348</v>
      </c>
      <c r="G318" s="193" t="s">
        <v>99</v>
      </c>
      <c r="H318" s="194">
        <v>58000</v>
      </c>
      <c r="I318" s="195"/>
      <c r="J318" s="196">
        <f>ROUND(I318*H318,2)</f>
        <v>0</v>
      </c>
      <c r="K318" s="192" t="s">
        <v>162</v>
      </c>
      <c r="L318" s="60"/>
      <c r="M318" s="197" t="s">
        <v>21</v>
      </c>
      <c r="N318" s="198" t="s">
        <v>42</v>
      </c>
      <c r="O318" s="41"/>
      <c r="P318" s="199">
        <f>O318*H318</f>
        <v>0</v>
      </c>
      <c r="Q318" s="199">
        <v>0</v>
      </c>
      <c r="R318" s="199">
        <f>Q318*H318</f>
        <v>0</v>
      </c>
      <c r="S318" s="199">
        <v>0</v>
      </c>
      <c r="T318" s="200">
        <f>S318*H318</f>
        <v>0</v>
      </c>
      <c r="AR318" s="23" t="s">
        <v>349</v>
      </c>
      <c r="AT318" s="23" t="s">
        <v>158</v>
      </c>
      <c r="AU318" s="23" t="s">
        <v>92</v>
      </c>
      <c r="AY318" s="23" t="s">
        <v>153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23" t="s">
        <v>76</v>
      </c>
      <c r="BK318" s="201">
        <f>ROUND(I318*H318,2)</f>
        <v>0</v>
      </c>
      <c r="BL318" s="23" t="s">
        <v>349</v>
      </c>
      <c r="BM318" s="23" t="s">
        <v>559</v>
      </c>
    </row>
    <row r="319" spans="2:65" s="11" customFormat="1" ht="13.5">
      <c r="B319" s="202"/>
      <c r="C319" s="203"/>
      <c r="D319" s="204" t="s">
        <v>164</v>
      </c>
      <c r="E319" s="205" t="s">
        <v>21</v>
      </c>
      <c r="F319" s="206" t="s">
        <v>351</v>
      </c>
      <c r="G319" s="203"/>
      <c r="H319" s="207">
        <v>58000</v>
      </c>
      <c r="I319" s="208"/>
      <c r="J319" s="203"/>
      <c r="K319" s="203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164</v>
      </c>
      <c r="AU319" s="213" t="s">
        <v>92</v>
      </c>
      <c r="AV319" s="11" t="s">
        <v>87</v>
      </c>
      <c r="AW319" s="11" t="s">
        <v>35</v>
      </c>
      <c r="AX319" s="11" t="s">
        <v>76</v>
      </c>
      <c r="AY319" s="213" t="s">
        <v>153</v>
      </c>
    </row>
    <row r="320" spans="2:65" s="1" customFormat="1" ht="22.5" customHeight="1">
      <c r="B320" s="40"/>
      <c r="C320" s="190" t="s">
        <v>560</v>
      </c>
      <c r="D320" s="190" t="s">
        <v>158</v>
      </c>
      <c r="E320" s="191" t="s">
        <v>353</v>
      </c>
      <c r="F320" s="192" t="s">
        <v>354</v>
      </c>
      <c r="G320" s="193" t="s">
        <v>85</v>
      </c>
      <c r="H320" s="194">
        <v>1015</v>
      </c>
      <c r="I320" s="195"/>
      <c r="J320" s="196">
        <f>ROUND(I320*H320,2)</f>
        <v>0</v>
      </c>
      <c r="K320" s="192" t="s">
        <v>183</v>
      </c>
      <c r="L320" s="60"/>
      <c r="M320" s="197" t="s">
        <v>21</v>
      </c>
      <c r="N320" s="198" t="s">
        <v>42</v>
      </c>
      <c r="O320" s="41"/>
      <c r="P320" s="199">
        <f>O320*H320</f>
        <v>0</v>
      </c>
      <c r="Q320" s="199">
        <v>0</v>
      </c>
      <c r="R320" s="199">
        <f>Q320*H320</f>
        <v>0</v>
      </c>
      <c r="S320" s="199">
        <v>0</v>
      </c>
      <c r="T320" s="200">
        <f>S320*H320</f>
        <v>0</v>
      </c>
      <c r="AR320" s="23" t="s">
        <v>349</v>
      </c>
      <c r="AT320" s="23" t="s">
        <v>158</v>
      </c>
      <c r="AU320" s="23" t="s">
        <v>92</v>
      </c>
      <c r="AY320" s="23" t="s">
        <v>153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23" t="s">
        <v>76</v>
      </c>
      <c r="BK320" s="201">
        <f>ROUND(I320*H320,2)</f>
        <v>0</v>
      </c>
      <c r="BL320" s="23" t="s">
        <v>349</v>
      </c>
      <c r="BM320" s="23" t="s">
        <v>561</v>
      </c>
    </row>
    <row r="321" spans="2:65" s="11" customFormat="1" ht="13.5">
      <c r="B321" s="202"/>
      <c r="C321" s="203"/>
      <c r="D321" s="204" t="s">
        <v>164</v>
      </c>
      <c r="E321" s="205" t="s">
        <v>21</v>
      </c>
      <c r="F321" s="206" t="s">
        <v>356</v>
      </c>
      <c r="G321" s="203"/>
      <c r="H321" s="207">
        <v>1015</v>
      </c>
      <c r="I321" s="208"/>
      <c r="J321" s="203"/>
      <c r="K321" s="203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164</v>
      </c>
      <c r="AU321" s="213" t="s">
        <v>92</v>
      </c>
      <c r="AV321" s="11" t="s">
        <v>87</v>
      </c>
      <c r="AW321" s="11" t="s">
        <v>35</v>
      </c>
      <c r="AX321" s="11" t="s">
        <v>76</v>
      </c>
      <c r="AY321" s="213" t="s">
        <v>153</v>
      </c>
    </row>
    <row r="322" spans="2:65" s="1" customFormat="1" ht="22.5" customHeight="1">
      <c r="B322" s="40"/>
      <c r="C322" s="190" t="s">
        <v>562</v>
      </c>
      <c r="D322" s="190" t="s">
        <v>158</v>
      </c>
      <c r="E322" s="191" t="s">
        <v>358</v>
      </c>
      <c r="F322" s="192" t="s">
        <v>359</v>
      </c>
      <c r="G322" s="193" t="s">
        <v>182</v>
      </c>
      <c r="H322" s="194">
        <v>507.5</v>
      </c>
      <c r="I322" s="195"/>
      <c r="J322" s="196">
        <f>ROUND(I322*H322,2)</f>
        <v>0</v>
      </c>
      <c r="K322" s="192" t="s">
        <v>183</v>
      </c>
      <c r="L322" s="60"/>
      <c r="M322" s="197" t="s">
        <v>21</v>
      </c>
      <c r="N322" s="198" t="s">
        <v>42</v>
      </c>
      <c r="O322" s="41"/>
      <c r="P322" s="199">
        <f>O322*H322</f>
        <v>0</v>
      </c>
      <c r="Q322" s="199">
        <v>0</v>
      </c>
      <c r="R322" s="199">
        <f>Q322*H322</f>
        <v>0</v>
      </c>
      <c r="S322" s="199">
        <v>0</v>
      </c>
      <c r="T322" s="200">
        <f>S322*H322</f>
        <v>0</v>
      </c>
      <c r="AR322" s="23" t="s">
        <v>349</v>
      </c>
      <c r="AT322" s="23" t="s">
        <v>158</v>
      </c>
      <c r="AU322" s="23" t="s">
        <v>92</v>
      </c>
      <c r="AY322" s="23" t="s">
        <v>153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23" t="s">
        <v>76</v>
      </c>
      <c r="BK322" s="201">
        <f>ROUND(I322*H322,2)</f>
        <v>0</v>
      </c>
      <c r="BL322" s="23" t="s">
        <v>349</v>
      </c>
      <c r="BM322" s="23" t="s">
        <v>563</v>
      </c>
    </row>
    <row r="323" spans="2:65" s="11" customFormat="1" ht="13.5">
      <c r="B323" s="202"/>
      <c r="C323" s="203"/>
      <c r="D323" s="204" t="s">
        <v>164</v>
      </c>
      <c r="E323" s="205" t="s">
        <v>21</v>
      </c>
      <c r="F323" s="206" t="s">
        <v>361</v>
      </c>
      <c r="G323" s="203"/>
      <c r="H323" s="207">
        <v>507.5</v>
      </c>
      <c r="I323" s="208"/>
      <c r="J323" s="203"/>
      <c r="K323" s="203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164</v>
      </c>
      <c r="AU323" s="213" t="s">
        <v>92</v>
      </c>
      <c r="AV323" s="11" t="s">
        <v>87</v>
      </c>
      <c r="AW323" s="11" t="s">
        <v>35</v>
      </c>
      <c r="AX323" s="11" t="s">
        <v>76</v>
      </c>
      <c r="AY323" s="213" t="s">
        <v>153</v>
      </c>
    </row>
    <row r="324" spans="2:65" s="1" customFormat="1" ht="22.5" customHeight="1">
      <c r="B324" s="40"/>
      <c r="C324" s="190" t="s">
        <v>564</v>
      </c>
      <c r="D324" s="190" t="s">
        <v>158</v>
      </c>
      <c r="E324" s="191" t="s">
        <v>256</v>
      </c>
      <c r="F324" s="192" t="s">
        <v>257</v>
      </c>
      <c r="G324" s="193" t="s">
        <v>85</v>
      </c>
      <c r="H324" s="194">
        <v>6.15</v>
      </c>
      <c r="I324" s="195"/>
      <c r="J324" s="196">
        <f>ROUND(I324*H324,2)</f>
        <v>0</v>
      </c>
      <c r="K324" s="192" t="s">
        <v>162</v>
      </c>
      <c r="L324" s="60"/>
      <c r="M324" s="197" t="s">
        <v>21</v>
      </c>
      <c r="N324" s="198" t="s">
        <v>42</v>
      </c>
      <c r="O324" s="41"/>
      <c r="P324" s="199">
        <f>O324*H324</f>
        <v>0</v>
      </c>
      <c r="Q324" s="199">
        <v>0</v>
      </c>
      <c r="R324" s="199">
        <f>Q324*H324</f>
        <v>0</v>
      </c>
      <c r="S324" s="199">
        <v>0</v>
      </c>
      <c r="T324" s="200">
        <f>S324*H324</f>
        <v>0</v>
      </c>
      <c r="AR324" s="23" t="s">
        <v>349</v>
      </c>
      <c r="AT324" s="23" t="s">
        <v>158</v>
      </c>
      <c r="AU324" s="23" t="s">
        <v>92</v>
      </c>
      <c r="AY324" s="23" t="s">
        <v>153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23" t="s">
        <v>76</v>
      </c>
      <c r="BK324" s="201">
        <f>ROUND(I324*H324,2)</f>
        <v>0</v>
      </c>
      <c r="BL324" s="23" t="s">
        <v>349</v>
      </c>
      <c r="BM324" s="23" t="s">
        <v>565</v>
      </c>
    </row>
    <row r="325" spans="2:65" s="11" customFormat="1" ht="13.5">
      <c r="B325" s="202"/>
      <c r="C325" s="203"/>
      <c r="D325" s="224" t="s">
        <v>164</v>
      </c>
      <c r="E325" s="225" t="s">
        <v>21</v>
      </c>
      <c r="F325" s="226" t="s">
        <v>435</v>
      </c>
      <c r="G325" s="203"/>
      <c r="H325" s="227">
        <v>3.9</v>
      </c>
      <c r="I325" s="208"/>
      <c r="J325" s="203"/>
      <c r="K325" s="203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164</v>
      </c>
      <c r="AU325" s="213" t="s">
        <v>92</v>
      </c>
      <c r="AV325" s="11" t="s">
        <v>87</v>
      </c>
      <c r="AW325" s="11" t="s">
        <v>35</v>
      </c>
      <c r="AX325" s="11" t="s">
        <v>71</v>
      </c>
      <c r="AY325" s="213" t="s">
        <v>153</v>
      </c>
    </row>
    <row r="326" spans="2:65" s="11" customFormat="1" ht="13.5">
      <c r="B326" s="202"/>
      <c r="C326" s="203"/>
      <c r="D326" s="224" t="s">
        <v>164</v>
      </c>
      <c r="E326" s="225" t="s">
        <v>21</v>
      </c>
      <c r="F326" s="226" t="s">
        <v>436</v>
      </c>
      <c r="G326" s="203"/>
      <c r="H326" s="227">
        <v>2.25</v>
      </c>
      <c r="I326" s="208"/>
      <c r="J326" s="203"/>
      <c r="K326" s="203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164</v>
      </c>
      <c r="AU326" s="213" t="s">
        <v>92</v>
      </c>
      <c r="AV326" s="11" t="s">
        <v>87</v>
      </c>
      <c r="AW326" s="11" t="s">
        <v>35</v>
      </c>
      <c r="AX326" s="11" t="s">
        <v>71</v>
      </c>
      <c r="AY326" s="213" t="s">
        <v>153</v>
      </c>
    </row>
    <row r="327" spans="2:65" s="12" customFormat="1" ht="13.5">
      <c r="B327" s="228"/>
      <c r="C327" s="229"/>
      <c r="D327" s="204" t="s">
        <v>164</v>
      </c>
      <c r="E327" s="230" t="s">
        <v>21</v>
      </c>
      <c r="F327" s="231" t="s">
        <v>195</v>
      </c>
      <c r="G327" s="229"/>
      <c r="H327" s="232">
        <v>6.15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164</v>
      </c>
      <c r="AU327" s="238" t="s">
        <v>92</v>
      </c>
      <c r="AV327" s="12" t="s">
        <v>152</v>
      </c>
      <c r="AW327" s="12" t="s">
        <v>35</v>
      </c>
      <c r="AX327" s="12" t="s">
        <v>76</v>
      </c>
      <c r="AY327" s="238" t="s">
        <v>153</v>
      </c>
    </row>
    <row r="328" spans="2:65" s="1" customFormat="1" ht="22.5" customHeight="1">
      <c r="B328" s="40"/>
      <c r="C328" s="190" t="s">
        <v>566</v>
      </c>
      <c r="D328" s="190" t="s">
        <v>158</v>
      </c>
      <c r="E328" s="191" t="s">
        <v>263</v>
      </c>
      <c r="F328" s="192" t="s">
        <v>264</v>
      </c>
      <c r="G328" s="193" t="s">
        <v>85</v>
      </c>
      <c r="H328" s="194">
        <v>6.15</v>
      </c>
      <c r="I328" s="195"/>
      <c r="J328" s="196">
        <f>ROUND(I328*H328,2)</f>
        <v>0</v>
      </c>
      <c r="K328" s="192" t="s">
        <v>162</v>
      </c>
      <c r="L328" s="60"/>
      <c r="M328" s="197" t="s">
        <v>21</v>
      </c>
      <c r="N328" s="198" t="s">
        <v>42</v>
      </c>
      <c r="O328" s="41"/>
      <c r="P328" s="199">
        <f>O328*H328</f>
        <v>0</v>
      </c>
      <c r="Q328" s="199">
        <v>0</v>
      </c>
      <c r="R328" s="199">
        <f>Q328*H328</f>
        <v>0</v>
      </c>
      <c r="S328" s="199">
        <v>0</v>
      </c>
      <c r="T328" s="200">
        <f>S328*H328</f>
        <v>0</v>
      </c>
      <c r="AR328" s="23" t="s">
        <v>349</v>
      </c>
      <c r="AT328" s="23" t="s">
        <v>158</v>
      </c>
      <c r="AU328" s="23" t="s">
        <v>92</v>
      </c>
      <c r="AY328" s="23" t="s">
        <v>153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23" t="s">
        <v>76</v>
      </c>
      <c r="BK328" s="201">
        <f>ROUND(I328*H328,2)</f>
        <v>0</v>
      </c>
      <c r="BL328" s="23" t="s">
        <v>349</v>
      </c>
      <c r="BM328" s="23" t="s">
        <v>567</v>
      </c>
    </row>
    <row r="329" spans="2:65" s="1" customFormat="1" ht="22.5" customHeight="1">
      <c r="B329" s="40"/>
      <c r="C329" s="190" t="s">
        <v>568</v>
      </c>
      <c r="D329" s="190" t="s">
        <v>158</v>
      </c>
      <c r="E329" s="191" t="s">
        <v>267</v>
      </c>
      <c r="F329" s="192" t="s">
        <v>268</v>
      </c>
      <c r="G329" s="193" t="s">
        <v>85</v>
      </c>
      <c r="H329" s="194">
        <v>6.15</v>
      </c>
      <c r="I329" s="195"/>
      <c r="J329" s="196">
        <f>ROUND(I329*H329,2)</f>
        <v>0</v>
      </c>
      <c r="K329" s="192" t="s">
        <v>162</v>
      </c>
      <c r="L329" s="60"/>
      <c r="M329" s="197" t="s">
        <v>21</v>
      </c>
      <c r="N329" s="198" t="s">
        <v>42</v>
      </c>
      <c r="O329" s="41"/>
      <c r="P329" s="199">
        <f>O329*H329</f>
        <v>0</v>
      </c>
      <c r="Q329" s="199">
        <v>0</v>
      </c>
      <c r="R329" s="199">
        <f>Q329*H329</f>
        <v>0</v>
      </c>
      <c r="S329" s="199">
        <v>0</v>
      </c>
      <c r="T329" s="200">
        <f>S329*H329</f>
        <v>0</v>
      </c>
      <c r="AR329" s="23" t="s">
        <v>349</v>
      </c>
      <c r="AT329" s="23" t="s">
        <v>158</v>
      </c>
      <c r="AU329" s="23" t="s">
        <v>92</v>
      </c>
      <c r="AY329" s="23" t="s">
        <v>153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23" t="s">
        <v>76</v>
      </c>
      <c r="BK329" s="201">
        <f>ROUND(I329*H329,2)</f>
        <v>0</v>
      </c>
      <c r="BL329" s="23" t="s">
        <v>349</v>
      </c>
      <c r="BM329" s="23" t="s">
        <v>569</v>
      </c>
    </row>
    <row r="330" spans="2:65" s="1" customFormat="1" ht="22.5" customHeight="1">
      <c r="B330" s="40"/>
      <c r="C330" s="214" t="s">
        <v>570</v>
      </c>
      <c r="D330" s="214" t="s">
        <v>187</v>
      </c>
      <c r="E330" s="215" t="s">
        <v>271</v>
      </c>
      <c r="F330" s="216" t="s">
        <v>272</v>
      </c>
      <c r="G330" s="217" t="s">
        <v>85</v>
      </c>
      <c r="H330" s="218">
        <v>6.15</v>
      </c>
      <c r="I330" s="219"/>
      <c r="J330" s="220">
        <f>ROUND(I330*H330,2)</f>
        <v>0</v>
      </c>
      <c r="K330" s="216" t="s">
        <v>162</v>
      </c>
      <c r="L330" s="221"/>
      <c r="M330" s="222" t="s">
        <v>21</v>
      </c>
      <c r="N330" s="223" t="s">
        <v>42</v>
      </c>
      <c r="O330" s="41"/>
      <c r="P330" s="199">
        <f>O330*H330</f>
        <v>0</v>
      </c>
      <c r="Q330" s="199">
        <v>0</v>
      </c>
      <c r="R330" s="199">
        <f>Q330*H330</f>
        <v>0</v>
      </c>
      <c r="S330" s="199">
        <v>0</v>
      </c>
      <c r="T330" s="200">
        <f>S330*H330</f>
        <v>0</v>
      </c>
      <c r="AR330" s="23" t="s">
        <v>349</v>
      </c>
      <c r="AT330" s="23" t="s">
        <v>187</v>
      </c>
      <c r="AU330" s="23" t="s">
        <v>92</v>
      </c>
      <c r="AY330" s="23" t="s">
        <v>153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23" t="s">
        <v>76</v>
      </c>
      <c r="BK330" s="201">
        <f>ROUND(I330*H330,2)</f>
        <v>0</v>
      </c>
      <c r="BL330" s="23" t="s">
        <v>349</v>
      </c>
      <c r="BM330" s="23" t="s">
        <v>571</v>
      </c>
    </row>
    <row r="331" spans="2:65" s="1" customFormat="1" ht="22.5" customHeight="1">
      <c r="B331" s="40"/>
      <c r="C331" s="190" t="s">
        <v>572</v>
      </c>
      <c r="D331" s="190" t="s">
        <v>158</v>
      </c>
      <c r="E331" s="191" t="s">
        <v>238</v>
      </c>
      <c r="F331" s="192" t="s">
        <v>386</v>
      </c>
      <c r="G331" s="193" t="s">
        <v>114</v>
      </c>
      <c r="H331" s="194">
        <v>3760</v>
      </c>
      <c r="I331" s="195"/>
      <c r="J331" s="196">
        <f>ROUND(I331*H331,2)</f>
        <v>0</v>
      </c>
      <c r="K331" s="192" t="s">
        <v>183</v>
      </c>
      <c r="L331" s="60"/>
      <c r="M331" s="197" t="s">
        <v>21</v>
      </c>
      <c r="N331" s="198" t="s">
        <v>42</v>
      </c>
      <c r="O331" s="41"/>
      <c r="P331" s="199">
        <f>O331*H331</f>
        <v>0</v>
      </c>
      <c r="Q331" s="199">
        <v>0</v>
      </c>
      <c r="R331" s="199">
        <f>Q331*H331</f>
        <v>0</v>
      </c>
      <c r="S331" s="199">
        <v>0</v>
      </c>
      <c r="T331" s="200">
        <f>S331*H331</f>
        <v>0</v>
      </c>
      <c r="AR331" s="23" t="s">
        <v>349</v>
      </c>
      <c r="AT331" s="23" t="s">
        <v>158</v>
      </c>
      <c r="AU331" s="23" t="s">
        <v>92</v>
      </c>
      <c r="AY331" s="23" t="s">
        <v>153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23" t="s">
        <v>76</v>
      </c>
      <c r="BK331" s="201">
        <f>ROUND(I331*H331,2)</f>
        <v>0</v>
      </c>
      <c r="BL331" s="23" t="s">
        <v>349</v>
      </c>
      <c r="BM331" s="23" t="s">
        <v>573</v>
      </c>
    </row>
    <row r="332" spans="2:65" s="11" customFormat="1" ht="13.5">
      <c r="B332" s="202"/>
      <c r="C332" s="203"/>
      <c r="D332" s="204" t="s">
        <v>164</v>
      </c>
      <c r="E332" s="205" t="s">
        <v>21</v>
      </c>
      <c r="F332" s="206" t="s">
        <v>445</v>
      </c>
      <c r="G332" s="203"/>
      <c r="H332" s="207">
        <v>3760</v>
      </c>
      <c r="I332" s="208"/>
      <c r="J332" s="203"/>
      <c r="K332" s="203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164</v>
      </c>
      <c r="AU332" s="213" t="s">
        <v>92</v>
      </c>
      <c r="AV332" s="11" t="s">
        <v>87</v>
      </c>
      <c r="AW332" s="11" t="s">
        <v>35</v>
      </c>
      <c r="AX332" s="11" t="s">
        <v>76</v>
      </c>
      <c r="AY332" s="213" t="s">
        <v>153</v>
      </c>
    </row>
    <row r="333" spans="2:65" s="1" customFormat="1" ht="22.5" customHeight="1">
      <c r="B333" s="40"/>
      <c r="C333" s="190" t="s">
        <v>574</v>
      </c>
      <c r="D333" s="190" t="s">
        <v>158</v>
      </c>
      <c r="E333" s="191" t="s">
        <v>390</v>
      </c>
      <c r="F333" s="192" t="s">
        <v>391</v>
      </c>
      <c r="G333" s="193" t="s">
        <v>161</v>
      </c>
      <c r="H333" s="194">
        <v>50</v>
      </c>
      <c r="I333" s="195"/>
      <c r="J333" s="196">
        <f>ROUND(I333*H333,2)</f>
        <v>0</v>
      </c>
      <c r="K333" s="192" t="s">
        <v>183</v>
      </c>
      <c r="L333" s="60"/>
      <c r="M333" s="197" t="s">
        <v>21</v>
      </c>
      <c r="N333" s="198" t="s">
        <v>42</v>
      </c>
      <c r="O333" s="41"/>
      <c r="P333" s="199">
        <f>O333*H333</f>
        <v>0</v>
      </c>
      <c r="Q333" s="199">
        <v>0</v>
      </c>
      <c r="R333" s="199">
        <f>Q333*H333</f>
        <v>0</v>
      </c>
      <c r="S333" s="199">
        <v>0</v>
      </c>
      <c r="T333" s="200">
        <f>S333*H333</f>
        <v>0</v>
      </c>
      <c r="AR333" s="23" t="s">
        <v>349</v>
      </c>
      <c r="AT333" s="23" t="s">
        <v>158</v>
      </c>
      <c r="AU333" s="23" t="s">
        <v>92</v>
      </c>
      <c r="AY333" s="23" t="s">
        <v>153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23" t="s">
        <v>76</v>
      </c>
      <c r="BK333" s="201">
        <f>ROUND(I333*H333,2)</f>
        <v>0</v>
      </c>
      <c r="BL333" s="23" t="s">
        <v>349</v>
      </c>
      <c r="BM333" s="23" t="s">
        <v>575</v>
      </c>
    </row>
    <row r="334" spans="2:65" s="10" customFormat="1" ht="22.35" customHeight="1">
      <c r="B334" s="171"/>
      <c r="C334" s="172"/>
      <c r="D334" s="187" t="s">
        <v>70</v>
      </c>
      <c r="E334" s="188" t="s">
        <v>576</v>
      </c>
      <c r="F334" s="188" t="s">
        <v>577</v>
      </c>
      <c r="G334" s="172"/>
      <c r="H334" s="172"/>
      <c r="I334" s="175"/>
      <c r="J334" s="189">
        <f>BK334</f>
        <v>0</v>
      </c>
      <c r="K334" s="172"/>
      <c r="L334" s="177"/>
      <c r="M334" s="178"/>
      <c r="N334" s="179"/>
      <c r="O334" s="179"/>
      <c r="P334" s="180">
        <f>SUM(P335:P358)</f>
        <v>0</v>
      </c>
      <c r="Q334" s="179"/>
      <c r="R334" s="180">
        <f>SUM(R335:R358)</f>
        <v>0</v>
      </c>
      <c r="S334" s="179"/>
      <c r="T334" s="181">
        <f>SUM(T335:T358)</f>
        <v>0</v>
      </c>
      <c r="AR334" s="182" t="s">
        <v>152</v>
      </c>
      <c r="AT334" s="183" t="s">
        <v>70</v>
      </c>
      <c r="AU334" s="183" t="s">
        <v>87</v>
      </c>
      <c r="AY334" s="182" t="s">
        <v>153</v>
      </c>
      <c r="BK334" s="184">
        <f>SUM(BK335:BK358)</f>
        <v>0</v>
      </c>
    </row>
    <row r="335" spans="2:65" s="1" customFormat="1" ht="22.5" customHeight="1">
      <c r="B335" s="40"/>
      <c r="C335" s="190" t="s">
        <v>578</v>
      </c>
      <c r="D335" s="190" t="s">
        <v>158</v>
      </c>
      <c r="E335" s="191" t="s">
        <v>367</v>
      </c>
      <c r="F335" s="192" t="s">
        <v>368</v>
      </c>
      <c r="G335" s="193" t="s">
        <v>99</v>
      </c>
      <c r="H335" s="194">
        <v>41</v>
      </c>
      <c r="I335" s="195"/>
      <c r="J335" s="196">
        <f>ROUND(I335*H335,2)</f>
        <v>0</v>
      </c>
      <c r="K335" s="192" t="s">
        <v>162</v>
      </c>
      <c r="L335" s="60"/>
      <c r="M335" s="197" t="s">
        <v>21</v>
      </c>
      <c r="N335" s="198" t="s">
        <v>42</v>
      </c>
      <c r="O335" s="41"/>
      <c r="P335" s="199">
        <f>O335*H335</f>
        <v>0</v>
      </c>
      <c r="Q335" s="199">
        <v>0</v>
      </c>
      <c r="R335" s="199">
        <f>Q335*H335</f>
        <v>0</v>
      </c>
      <c r="S335" s="199">
        <v>0</v>
      </c>
      <c r="T335" s="200">
        <f>S335*H335</f>
        <v>0</v>
      </c>
      <c r="AR335" s="23" t="s">
        <v>349</v>
      </c>
      <c r="AT335" s="23" t="s">
        <v>158</v>
      </c>
      <c r="AU335" s="23" t="s">
        <v>92</v>
      </c>
      <c r="AY335" s="23" t="s">
        <v>153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23" t="s">
        <v>76</v>
      </c>
      <c r="BK335" s="201">
        <f>ROUND(I335*H335,2)</f>
        <v>0</v>
      </c>
      <c r="BL335" s="23" t="s">
        <v>349</v>
      </c>
      <c r="BM335" s="23" t="s">
        <v>579</v>
      </c>
    </row>
    <row r="336" spans="2:65" s="11" customFormat="1" ht="13.5">
      <c r="B336" s="202"/>
      <c r="C336" s="203"/>
      <c r="D336" s="204" t="s">
        <v>164</v>
      </c>
      <c r="E336" s="205" t="s">
        <v>21</v>
      </c>
      <c r="F336" s="206" t="s">
        <v>423</v>
      </c>
      <c r="G336" s="203"/>
      <c r="H336" s="207">
        <v>41</v>
      </c>
      <c r="I336" s="208"/>
      <c r="J336" s="203"/>
      <c r="K336" s="203"/>
      <c r="L336" s="209"/>
      <c r="M336" s="210"/>
      <c r="N336" s="211"/>
      <c r="O336" s="211"/>
      <c r="P336" s="211"/>
      <c r="Q336" s="211"/>
      <c r="R336" s="211"/>
      <c r="S336" s="211"/>
      <c r="T336" s="212"/>
      <c r="AT336" s="213" t="s">
        <v>164</v>
      </c>
      <c r="AU336" s="213" t="s">
        <v>92</v>
      </c>
      <c r="AV336" s="11" t="s">
        <v>87</v>
      </c>
      <c r="AW336" s="11" t="s">
        <v>35</v>
      </c>
      <c r="AX336" s="11" t="s">
        <v>76</v>
      </c>
      <c r="AY336" s="213" t="s">
        <v>153</v>
      </c>
    </row>
    <row r="337" spans="2:65" s="1" customFormat="1" ht="31.5" customHeight="1">
      <c r="B337" s="40"/>
      <c r="C337" s="190" t="s">
        <v>580</v>
      </c>
      <c r="D337" s="190" t="s">
        <v>158</v>
      </c>
      <c r="E337" s="191" t="s">
        <v>363</v>
      </c>
      <c r="F337" s="192" t="s">
        <v>364</v>
      </c>
      <c r="G337" s="193" t="s">
        <v>161</v>
      </c>
      <c r="H337" s="194">
        <v>26</v>
      </c>
      <c r="I337" s="195"/>
      <c r="J337" s="196">
        <f>ROUND(I337*H337,2)</f>
        <v>0</v>
      </c>
      <c r="K337" s="192" t="s">
        <v>162</v>
      </c>
      <c r="L337" s="60"/>
      <c r="M337" s="197" t="s">
        <v>21</v>
      </c>
      <c r="N337" s="198" t="s">
        <v>42</v>
      </c>
      <c r="O337" s="41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AR337" s="23" t="s">
        <v>349</v>
      </c>
      <c r="AT337" s="23" t="s">
        <v>158</v>
      </c>
      <c r="AU337" s="23" t="s">
        <v>92</v>
      </c>
      <c r="AY337" s="23" t="s">
        <v>153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23" t="s">
        <v>76</v>
      </c>
      <c r="BK337" s="201">
        <f>ROUND(I337*H337,2)</f>
        <v>0</v>
      </c>
      <c r="BL337" s="23" t="s">
        <v>349</v>
      </c>
      <c r="BM337" s="23" t="s">
        <v>581</v>
      </c>
    </row>
    <row r="338" spans="2:65" s="11" customFormat="1" ht="13.5">
      <c r="B338" s="202"/>
      <c r="C338" s="203"/>
      <c r="D338" s="204" t="s">
        <v>164</v>
      </c>
      <c r="E338" s="205" t="s">
        <v>21</v>
      </c>
      <c r="F338" s="206" t="s">
        <v>174</v>
      </c>
      <c r="G338" s="203"/>
      <c r="H338" s="207">
        <v>26</v>
      </c>
      <c r="I338" s="208"/>
      <c r="J338" s="203"/>
      <c r="K338" s="203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164</v>
      </c>
      <c r="AU338" s="213" t="s">
        <v>92</v>
      </c>
      <c r="AV338" s="11" t="s">
        <v>87</v>
      </c>
      <c r="AW338" s="11" t="s">
        <v>35</v>
      </c>
      <c r="AX338" s="11" t="s">
        <v>76</v>
      </c>
      <c r="AY338" s="213" t="s">
        <v>153</v>
      </c>
    </row>
    <row r="339" spans="2:65" s="1" customFormat="1" ht="22.5" customHeight="1">
      <c r="B339" s="40"/>
      <c r="C339" s="190" t="s">
        <v>582</v>
      </c>
      <c r="D339" s="190" t="s">
        <v>158</v>
      </c>
      <c r="E339" s="191" t="s">
        <v>583</v>
      </c>
      <c r="F339" s="192" t="s">
        <v>584</v>
      </c>
      <c r="G339" s="193" t="s">
        <v>161</v>
      </c>
      <c r="H339" s="194">
        <v>1350</v>
      </c>
      <c r="I339" s="195"/>
      <c r="J339" s="196">
        <f>ROUND(I339*H339,2)</f>
        <v>0</v>
      </c>
      <c r="K339" s="192" t="s">
        <v>162</v>
      </c>
      <c r="L339" s="60"/>
      <c r="M339" s="197" t="s">
        <v>21</v>
      </c>
      <c r="N339" s="198" t="s">
        <v>42</v>
      </c>
      <c r="O339" s="41"/>
      <c r="P339" s="199">
        <f>O339*H339</f>
        <v>0</v>
      </c>
      <c r="Q339" s="199">
        <v>0</v>
      </c>
      <c r="R339" s="199">
        <f>Q339*H339</f>
        <v>0</v>
      </c>
      <c r="S339" s="199">
        <v>0</v>
      </c>
      <c r="T339" s="200">
        <f>S339*H339</f>
        <v>0</v>
      </c>
      <c r="AR339" s="23" t="s">
        <v>349</v>
      </c>
      <c r="AT339" s="23" t="s">
        <v>158</v>
      </c>
      <c r="AU339" s="23" t="s">
        <v>92</v>
      </c>
      <c r="AY339" s="23" t="s">
        <v>153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23" t="s">
        <v>76</v>
      </c>
      <c r="BK339" s="201">
        <f>ROUND(I339*H339,2)</f>
        <v>0</v>
      </c>
      <c r="BL339" s="23" t="s">
        <v>349</v>
      </c>
      <c r="BM339" s="23" t="s">
        <v>585</v>
      </c>
    </row>
    <row r="340" spans="2:65" s="11" customFormat="1" ht="13.5">
      <c r="B340" s="202"/>
      <c r="C340" s="203"/>
      <c r="D340" s="204" t="s">
        <v>164</v>
      </c>
      <c r="E340" s="205" t="s">
        <v>21</v>
      </c>
      <c r="F340" s="206" t="s">
        <v>586</v>
      </c>
      <c r="G340" s="203"/>
      <c r="H340" s="207">
        <v>1350</v>
      </c>
      <c r="I340" s="208"/>
      <c r="J340" s="203"/>
      <c r="K340" s="203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164</v>
      </c>
      <c r="AU340" s="213" t="s">
        <v>92</v>
      </c>
      <c r="AV340" s="11" t="s">
        <v>87</v>
      </c>
      <c r="AW340" s="11" t="s">
        <v>35</v>
      </c>
      <c r="AX340" s="11" t="s">
        <v>76</v>
      </c>
      <c r="AY340" s="213" t="s">
        <v>153</v>
      </c>
    </row>
    <row r="341" spans="2:65" s="1" customFormat="1" ht="22.5" customHeight="1">
      <c r="B341" s="40"/>
      <c r="C341" s="190" t="s">
        <v>587</v>
      </c>
      <c r="D341" s="190" t="s">
        <v>158</v>
      </c>
      <c r="E341" s="191" t="s">
        <v>588</v>
      </c>
      <c r="F341" s="192" t="s">
        <v>589</v>
      </c>
      <c r="G341" s="193" t="s">
        <v>161</v>
      </c>
      <c r="H341" s="194">
        <v>306</v>
      </c>
      <c r="I341" s="195"/>
      <c r="J341" s="196">
        <f>ROUND(I341*H341,2)</f>
        <v>0</v>
      </c>
      <c r="K341" s="192" t="s">
        <v>162</v>
      </c>
      <c r="L341" s="60"/>
      <c r="M341" s="197" t="s">
        <v>21</v>
      </c>
      <c r="N341" s="198" t="s">
        <v>42</v>
      </c>
      <c r="O341" s="41"/>
      <c r="P341" s="199">
        <f>O341*H341</f>
        <v>0</v>
      </c>
      <c r="Q341" s="199">
        <v>0</v>
      </c>
      <c r="R341" s="199">
        <f>Q341*H341</f>
        <v>0</v>
      </c>
      <c r="S341" s="199">
        <v>0</v>
      </c>
      <c r="T341" s="200">
        <f>S341*H341</f>
        <v>0</v>
      </c>
      <c r="AR341" s="23" t="s">
        <v>349</v>
      </c>
      <c r="AT341" s="23" t="s">
        <v>158</v>
      </c>
      <c r="AU341" s="23" t="s">
        <v>92</v>
      </c>
      <c r="AY341" s="23" t="s">
        <v>153</v>
      </c>
      <c r="BE341" s="201">
        <f>IF(N341="základní",J341,0)</f>
        <v>0</v>
      </c>
      <c r="BF341" s="201">
        <f>IF(N341="snížená",J341,0)</f>
        <v>0</v>
      </c>
      <c r="BG341" s="201">
        <f>IF(N341="zákl. přenesená",J341,0)</f>
        <v>0</v>
      </c>
      <c r="BH341" s="201">
        <f>IF(N341="sníž. přenesená",J341,0)</f>
        <v>0</v>
      </c>
      <c r="BI341" s="201">
        <f>IF(N341="nulová",J341,0)</f>
        <v>0</v>
      </c>
      <c r="BJ341" s="23" t="s">
        <v>76</v>
      </c>
      <c r="BK341" s="201">
        <f>ROUND(I341*H341,2)</f>
        <v>0</v>
      </c>
      <c r="BL341" s="23" t="s">
        <v>349</v>
      </c>
      <c r="BM341" s="23" t="s">
        <v>590</v>
      </c>
    </row>
    <row r="342" spans="2:65" s="11" customFormat="1" ht="13.5">
      <c r="B342" s="202"/>
      <c r="C342" s="203"/>
      <c r="D342" s="204" t="s">
        <v>164</v>
      </c>
      <c r="E342" s="205" t="s">
        <v>21</v>
      </c>
      <c r="F342" s="206" t="s">
        <v>483</v>
      </c>
      <c r="G342" s="203"/>
      <c r="H342" s="207">
        <v>306</v>
      </c>
      <c r="I342" s="208"/>
      <c r="J342" s="203"/>
      <c r="K342" s="203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164</v>
      </c>
      <c r="AU342" s="213" t="s">
        <v>92</v>
      </c>
      <c r="AV342" s="11" t="s">
        <v>87</v>
      </c>
      <c r="AW342" s="11" t="s">
        <v>35</v>
      </c>
      <c r="AX342" s="11" t="s">
        <v>76</v>
      </c>
      <c r="AY342" s="213" t="s">
        <v>153</v>
      </c>
    </row>
    <row r="343" spans="2:65" s="1" customFormat="1" ht="22.5" customHeight="1">
      <c r="B343" s="40"/>
      <c r="C343" s="190" t="s">
        <v>591</v>
      </c>
      <c r="D343" s="190" t="s">
        <v>158</v>
      </c>
      <c r="E343" s="191" t="s">
        <v>347</v>
      </c>
      <c r="F343" s="192" t="s">
        <v>348</v>
      </c>
      <c r="G343" s="193" t="s">
        <v>99</v>
      </c>
      <c r="H343" s="194">
        <v>58000</v>
      </c>
      <c r="I343" s="195"/>
      <c r="J343" s="196">
        <f>ROUND(I343*H343,2)</f>
        <v>0</v>
      </c>
      <c r="K343" s="192" t="s">
        <v>162</v>
      </c>
      <c r="L343" s="60"/>
      <c r="M343" s="197" t="s">
        <v>21</v>
      </c>
      <c r="N343" s="198" t="s">
        <v>42</v>
      </c>
      <c r="O343" s="41"/>
      <c r="P343" s="199">
        <f>O343*H343</f>
        <v>0</v>
      </c>
      <c r="Q343" s="199">
        <v>0</v>
      </c>
      <c r="R343" s="199">
        <f>Q343*H343</f>
        <v>0</v>
      </c>
      <c r="S343" s="199">
        <v>0</v>
      </c>
      <c r="T343" s="200">
        <f>S343*H343</f>
        <v>0</v>
      </c>
      <c r="AR343" s="23" t="s">
        <v>349</v>
      </c>
      <c r="AT343" s="23" t="s">
        <v>158</v>
      </c>
      <c r="AU343" s="23" t="s">
        <v>92</v>
      </c>
      <c r="AY343" s="23" t="s">
        <v>153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23" t="s">
        <v>76</v>
      </c>
      <c r="BK343" s="201">
        <f>ROUND(I343*H343,2)</f>
        <v>0</v>
      </c>
      <c r="BL343" s="23" t="s">
        <v>349</v>
      </c>
      <c r="BM343" s="23" t="s">
        <v>592</v>
      </c>
    </row>
    <row r="344" spans="2:65" s="11" customFormat="1" ht="13.5">
      <c r="B344" s="202"/>
      <c r="C344" s="203"/>
      <c r="D344" s="204" t="s">
        <v>164</v>
      </c>
      <c r="E344" s="205" t="s">
        <v>21</v>
      </c>
      <c r="F344" s="206" t="s">
        <v>351</v>
      </c>
      <c r="G344" s="203"/>
      <c r="H344" s="207">
        <v>58000</v>
      </c>
      <c r="I344" s="208"/>
      <c r="J344" s="203"/>
      <c r="K344" s="203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164</v>
      </c>
      <c r="AU344" s="213" t="s">
        <v>92</v>
      </c>
      <c r="AV344" s="11" t="s">
        <v>87</v>
      </c>
      <c r="AW344" s="11" t="s">
        <v>35</v>
      </c>
      <c r="AX344" s="11" t="s">
        <v>76</v>
      </c>
      <c r="AY344" s="213" t="s">
        <v>153</v>
      </c>
    </row>
    <row r="345" spans="2:65" s="1" customFormat="1" ht="22.5" customHeight="1">
      <c r="B345" s="40"/>
      <c r="C345" s="190" t="s">
        <v>593</v>
      </c>
      <c r="D345" s="190" t="s">
        <v>158</v>
      </c>
      <c r="E345" s="191" t="s">
        <v>353</v>
      </c>
      <c r="F345" s="192" t="s">
        <v>354</v>
      </c>
      <c r="G345" s="193" t="s">
        <v>85</v>
      </c>
      <c r="H345" s="194">
        <v>1015</v>
      </c>
      <c r="I345" s="195"/>
      <c r="J345" s="196">
        <f>ROUND(I345*H345,2)</f>
        <v>0</v>
      </c>
      <c r="K345" s="192" t="s">
        <v>183</v>
      </c>
      <c r="L345" s="60"/>
      <c r="M345" s="197" t="s">
        <v>21</v>
      </c>
      <c r="N345" s="198" t="s">
        <v>42</v>
      </c>
      <c r="O345" s="41"/>
      <c r="P345" s="199">
        <f>O345*H345</f>
        <v>0</v>
      </c>
      <c r="Q345" s="199">
        <v>0</v>
      </c>
      <c r="R345" s="199">
        <f>Q345*H345</f>
        <v>0</v>
      </c>
      <c r="S345" s="199">
        <v>0</v>
      </c>
      <c r="T345" s="200">
        <f>S345*H345</f>
        <v>0</v>
      </c>
      <c r="AR345" s="23" t="s">
        <v>349</v>
      </c>
      <c r="AT345" s="23" t="s">
        <v>158</v>
      </c>
      <c r="AU345" s="23" t="s">
        <v>92</v>
      </c>
      <c r="AY345" s="23" t="s">
        <v>153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23" t="s">
        <v>76</v>
      </c>
      <c r="BK345" s="201">
        <f>ROUND(I345*H345,2)</f>
        <v>0</v>
      </c>
      <c r="BL345" s="23" t="s">
        <v>349</v>
      </c>
      <c r="BM345" s="23" t="s">
        <v>594</v>
      </c>
    </row>
    <row r="346" spans="2:65" s="11" customFormat="1" ht="13.5">
      <c r="B346" s="202"/>
      <c r="C346" s="203"/>
      <c r="D346" s="204" t="s">
        <v>164</v>
      </c>
      <c r="E346" s="205" t="s">
        <v>21</v>
      </c>
      <c r="F346" s="206" t="s">
        <v>356</v>
      </c>
      <c r="G346" s="203"/>
      <c r="H346" s="207">
        <v>1015</v>
      </c>
      <c r="I346" s="208"/>
      <c r="J346" s="203"/>
      <c r="K346" s="203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164</v>
      </c>
      <c r="AU346" s="213" t="s">
        <v>92</v>
      </c>
      <c r="AV346" s="11" t="s">
        <v>87</v>
      </c>
      <c r="AW346" s="11" t="s">
        <v>35</v>
      </c>
      <c r="AX346" s="11" t="s">
        <v>76</v>
      </c>
      <c r="AY346" s="213" t="s">
        <v>153</v>
      </c>
    </row>
    <row r="347" spans="2:65" s="1" customFormat="1" ht="22.5" customHeight="1">
      <c r="B347" s="40"/>
      <c r="C347" s="190" t="s">
        <v>595</v>
      </c>
      <c r="D347" s="190" t="s">
        <v>158</v>
      </c>
      <c r="E347" s="191" t="s">
        <v>358</v>
      </c>
      <c r="F347" s="192" t="s">
        <v>359</v>
      </c>
      <c r="G347" s="193" t="s">
        <v>182</v>
      </c>
      <c r="H347" s="194">
        <v>507.5</v>
      </c>
      <c r="I347" s="195"/>
      <c r="J347" s="196">
        <f>ROUND(I347*H347,2)</f>
        <v>0</v>
      </c>
      <c r="K347" s="192" t="s">
        <v>183</v>
      </c>
      <c r="L347" s="60"/>
      <c r="M347" s="197" t="s">
        <v>21</v>
      </c>
      <c r="N347" s="198" t="s">
        <v>42</v>
      </c>
      <c r="O347" s="41"/>
      <c r="P347" s="199">
        <f>O347*H347</f>
        <v>0</v>
      </c>
      <c r="Q347" s="199">
        <v>0</v>
      </c>
      <c r="R347" s="199">
        <f>Q347*H347</f>
        <v>0</v>
      </c>
      <c r="S347" s="199">
        <v>0</v>
      </c>
      <c r="T347" s="200">
        <f>S347*H347</f>
        <v>0</v>
      </c>
      <c r="AR347" s="23" t="s">
        <v>349</v>
      </c>
      <c r="AT347" s="23" t="s">
        <v>158</v>
      </c>
      <c r="AU347" s="23" t="s">
        <v>92</v>
      </c>
      <c r="AY347" s="23" t="s">
        <v>153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23" t="s">
        <v>76</v>
      </c>
      <c r="BK347" s="201">
        <f>ROUND(I347*H347,2)</f>
        <v>0</v>
      </c>
      <c r="BL347" s="23" t="s">
        <v>349</v>
      </c>
      <c r="BM347" s="23" t="s">
        <v>596</v>
      </c>
    </row>
    <row r="348" spans="2:65" s="11" customFormat="1" ht="13.5">
      <c r="B348" s="202"/>
      <c r="C348" s="203"/>
      <c r="D348" s="204" t="s">
        <v>164</v>
      </c>
      <c r="E348" s="205" t="s">
        <v>21</v>
      </c>
      <c r="F348" s="206" t="s">
        <v>361</v>
      </c>
      <c r="G348" s="203"/>
      <c r="H348" s="207">
        <v>507.5</v>
      </c>
      <c r="I348" s="208"/>
      <c r="J348" s="203"/>
      <c r="K348" s="203"/>
      <c r="L348" s="209"/>
      <c r="M348" s="210"/>
      <c r="N348" s="211"/>
      <c r="O348" s="211"/>
      <c r="P348" s="211"/>
      <c r="Q348" s="211"/>
      <c r="R348" s="211"/>
      <c r="S348" s="211"/>
      <c r="T348" s="212"/>
      <c r="AT348" s="213" t="s">
        <v>164</v>
      </c>
      <c r="AU348" s="213" t="s">
        <v>92</v>
      </c>
      <c r="AV348" s="11" t="s">
        <v>87</v>
      </c>
      <c r="AW348" s="11" t="s">
        <v>35</v>
      </c>
      <c r="AX348" s="11" t="s">
        <v>76</v>
      </c>
      <c r="AY348" s="213" t="s">
        <v>153</v>
      </c>
    </row>
    <row r="349" spans="2:65" s="1" customFormat="1" ht="22.5" customHeight="1">
      <c r="B349" s="40"/>
      <c r="C349" s="190" t="s">
        <v>597</v>
      </c>
      <c r="D349" s="190" t="s">
        <v>158</v>
      </c>
      <c r="E349" s="191" t="s">
        <v>256</v>
      </c>
      <c r="F349" s="192" t="s">
        <v>257</v>
      </c>
      <c r="G349" s="193" t="s">
        <v>85</v>
      </c>
      <c r="H349" s="194">
        <v>6.15</v>
      </c>
      <c r="I349" s="195"/>
      <c r="J349" s="196">
        <f>ROUND(I349*H349,2)</f>
        <v>0</v>
      </c>
      <c r="K349" s="192" t="s">
        <v>162</v>
      </c>
      <c r="L349" s="60"/>
      <c r="M349" s="197" t="s">
        <v>21</v>
      </c>
      <c r="N349" s="198" t="s">
        <v>42</v>
      </c>
      <c r="O349" s="41"/>
      <c r="P349" s="199">
        <f>O349*H349</f>
        <v>0</v>
      </c>
      <c r="Q349" s="199">
        <v>0</v>
      </c>
      <c r="R349" s="199">
        <f>Q349*H349</f>
        <v>0</v>
      </c>
      <c r="S349" s="199">
        <v>0</v>
      </c>
      <c r="T349" s="200">
        <f>S349*H349</f>
        <v>0</v>
      </c>
      <c r="AR349" s="23" t="s">
        <v>349</v>
      </c>
      <c r="AT349" s="23" t="s">
        <v>158</v>
      </c>
      <c r="AU349" s="23" t="s">
        <v>92</v>
      </c>
      <c r="AY349" s="23" t="s">
        <v>153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23" t="s">
        <v>76</v>
      </c>
      <c r="BK349" s="201">
        <f>ROUND(I349*H349,2)</f>
        <v>0</v>
      </c>
      <c r="BL349" s="23" t="s">
        <v>349</v>
      </c>
      <c r="BM349" s="23" t="s">
        <v>598</v>
      </c>
    </row>
    <row r="350" spans="2:65" s="11" customFormat="1" ht="13.5">
      <c r="B350" s="202"/>
      <c r="C350" s="203"/>
      <c r="D350" s="224" t="s">
        <v>164</v>
      </c>
      <c r="E350" s="225" t="s">
        <v>21</v>
      </c>
      <c r="F350" s="226" t="s">
        <v>435</v>
      </c>
      <c r="G350" s="203"/>
      <c r="H350" s="227">
        <v>3.9</v>
      </c>
      <c r="I350" s="208"/>
      <c r="J350" s="203"/>
      <c r="K350" s="203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164</v>
      </c>
      <c r="AU350" s="213" t="s">
        <v>92</v>
      </c>
      <c r="AV350" s="11" t="s">
        <v>87</v>
      </c>
      <c r="AW350" s="11" t="s">
        <v>35</v>
      </c>
      <c r="AX350" s="11" t="s">
        <v>71</v>
      </c>
      <c r="AY350" s="213" t="s">
        <v>153</v>
      </c>
    </row>
    <row r="351" spans="2:65" s="11" customFormat="1" ht="13.5">
      <c r="B351" s="202"/>
      <c r="C351" s="203"/>
      <c r="D351" s="224" t="s">
        <v>164</v>
      </c>
      <c r="E351" s="225" t="s">
        <v>21</v>
      </c>
      <c r="F351" s="226" t="s">
        <v>436</v>
      </c>
      <c r="G351" s="203"/>
      <c r="H351" s="227">
        <v>2.25</v>
      </c>
      <c r="I351" s="208"/>
      <c r="J351" s="203"/>
      <c r="K351" s="203"/>
      <c r="L351" s="209"/>
      <c r="M351" s="210"/>
      <c r="N351" s="211"/>
      <c r="O351" s="211"/>
      <c r="P351" s="211"/>
      <c r="Q351" s="211"/>
      <c r="R351" s="211"/>
      <c r="S351" s="211"/>
      <c r="T351" s="212"/>
      <c r="AT351" s="213" t="s">
        <v>164</v>
      </c>
      <c r="AU351" s="213" t="s">
        <v>92</v>
      </c>
      <c r="AV351" s="11" t="s">
        <v>87</v>
      </c>
      <c r="AW351" s="11" t="s">
        <v>35</v>
      </c>
      <c r="AX351" s="11" t="s">
        <v>71</v>
      </c>
      <c r="AY351" s="213" t="s">
        <v>153</v>
      </c>
    </row>
    <row r="352" spans="2:65" s="12" customFormat="1" ht="13.5">
      <c r="B352" s="228"/>
      <c r="C352" s="229"/>
      <c r="D352" s="204" t="s">
        <v>164</v>
      </c>
      <c r="E352" s="230" t="s">
        <v>21</v>
      </c>
      <c r="F352" s="231" t="s">
        <v>195</v>
      </c>
      <c r="G352" s="229"/>
      <c r="H352" s="232">
        <v>6.15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AT352" s="238" t="s">
        <v>164</v>
      </c>
      <c r="AU352" s="238" t="s">
        <v>92</v>
      </c>
      <c r="AV352" s="12" t="s">
        <v>152</v>
      </c>
      <c r="AW352" s="12" t="s">
        <v>35</v>
      </c>
      <c r="AX352" s="12" t="s">
        <v>76</v>
      </c>
      <c r="AY352" s="238" t="s">
        <v>153</v>
      </c>
    </row>
    <row r="353" spans="2:65" s="1" customFormat="1" ht="22.5" customHeight="1">
      <c r="B353" s="40"/>
      <c r="C353" s="190" t="s">
        <v>599</v>
      </c>
      <c r="D353" s="190" t="s">
        <v>158</v>
      </c>
      <c r="E353" s="191" t="s">
        <v>263</v>
      </c>
      <c r="F353" s="192" t="s">
        <v>264</v>
      </c>
      <c r="G353" s="193" t="s">
        <v>85</v>
      </c>
      <c r="H353" s="194">
        <v>6.15</v>
      </c>
      <c r="I353" s="195"/>
      <c r="J353" s="196">
        <f>ROUND(I353*H353,2)</f>
        <v>0</v>
      </c>
      <c r="K353" s="192" t="s">
        <v>162</v>
      </c>
      <c r="L353" s="60"/>
      <c r="M353" s="197" t="s">
        <v>21</v>
      </c>
      <c r="N353" s="198" t="s">
        <v>42</v>
      </c>
      <c r="O353" s="41"/>
      <c r="P353" s="199">
        <f>O353*H353</f>
        <v>0</v>
      </c>
      <c r="Q353" s="199">
        <v>0</v>
      </c>
      <c r="R353" s="199">
        <f>Q353*H353</f>
        <v>0</v>
      </c>
      <c r="S353" s="199">
        <v>0</v>
      </c>
      <c r="T353" s="200">
        <f>S353*H353</f>
        <v>0</v>
      </c>
      <c r="AR353" s="23" t="s">
        <v>349</v>
      </c>
      <c r="AT353" s="23" t="s">
        <v>158</v>
      </c>
      <c r="AU353" s="23" t="s">
        <v>92</v>
      </c>
      <c r="AY353" s="23" t="s">
        <v>153</v>
      </c>
      <c r="BE353" s="201">
        <f>IF(N353="základní",J353,0)</f>
        <v>0</v>
      </c>
      <c r="BF353" s="201">
        <f>IF(N353="snížená",J353,0)</f>
        <v>0</v>
      </c>
      <c r="BG353" s="201">
        <f>IF(N353="zákl. přenesená",J353,0)</f>
        <v>0</v>
      </c>
      <c r="BH353" s="201">
        <f>IF(N353="sníž. přenesená",J353,0)</f>
        <v>0</v>
      </c>
      <c r="BI353" s="201">
        <f>IF(N353="nulová",J353,0)</f>
        <v>0</v>
      </c>
      <c r="BJ353" s="23" t="s">
        <v>76</v>
      </c>
      <c r="BK353" s="201">
        <f>ROUND(I353*H353,2)</f>
        <v>0</v>
      </c>
      <c r="BL353" s="23" t="s">
        <v>349</v>
      </c>
      <c r="BM353" s="23" t="s">
        <v>600</v>
      </c>
    </row>
    <row r="354" spans="2:65" s="1" customFormat="1" ht="22.5" customHeight="1">
      <c r="B354" s="40"/>
      <c r="C354" s="190" t="s">
        <v>601</v>
      </c>
      <c r="D354" s="190" t="s">
        <v>158</v>
      </c>
      <c r="E354" s="191" t="s">
        <v>267</v>
      </c>
      <c r="F354" s="192" t="s">
        <v>268</v>
      </c>
      <c r="G354" s="193" t="s">
        <v>85</v>
      </c>
      <c r="H354" s="194">
        <v>6.15</v>
      </c>
      <c r="I354" s="195"/>
      <c r="J354" s="196">
        <f>ROUND(I354*H354,2)</f>
        <v>0</v>
      </c>
      <c r="K354" s="192" t="s">
        <v>162</v>
      </c>
      <c r="L354" s="60"/>
      <c r="M354" s="197" t="s">
        <v>21</v>
      </c>
      <c r="N354" s="198" t="s">
        <v>42</v>
      </c>
      <c r="O354" s="41"/>
      <c r="P354" s="199">
        <f>O354*H354</f>
        <v>0</v>
      </c>
      <c r="Q354" s="199">
        <v>0</v>
      </c>
      <c r="R354" s="199">
        <f>Q354*H354</f>
        <v>0</v>
      </c>
      <c r="S354" s="199">
        <v>0</v>
      </c>
      <c r="T354" s="200">
        <f>S354*H354</f>
        <v>0</v>
      </c>
      <c r="AR354" s="23" t="s">
        <v>349</v>
      </c>
      <c r="AT354" s="23" t="s">
        <v>158</v>
      </c>
      <c r="AU354" s="23" t="s">
        <v>92</v>
      </c>
      <c r="AY354" s="23" t="s">
        <v>153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23" t="s">
        <v>76</v>
      </c>
      <c r="BK354" s="201">
        <f>ROUND(I354*H354,2)</f>
        <v>0</v>
      </c>
      <c r="BL354" s="23" t="s">
        <v>349</v>
      </c>
      <c r="BM354" s="23" t="s">
        <v>602</v>
      </c>
    </row>
    <row r="355" spans="2:65" s="1" customFormat="1" ht="22.5" customHeight="1">
      <c r="B355" s="40"/>
      <c r="C355" s="214" t="s">
        <v>603</v>
      </c>
      <c r="D355" s="214" t="s">
        <v>187</v>
      </c>
      <c r="E355" s="215" t="s">
        <v>271</v>
      </c>
      <c r="F355" s="216" t="s">
        <v>272</v>
      </c>
      <c r="G355" s="217" t="s">
        <v>85</v>
      </c>
      <c r="H355" s="218">
        <v>6.15</v>
      </c>
      <c r="I355" s="219"/>
      <c r="J355" s="220">
        <f>ROUND(I355*H355,2)</f>
        <v>0</v>
      </c>
      <c r="K355" s="216" t="s">
        <v>162</v>
      </c>
      <c r="L355" s="221"/>
      <c r="M355" s="222" t="s">
        <v>21</v>
      </c>
      <c r="N355" s="223" t="s">
        <v>42</v>
      </c>
      <c r="O355" s="41"/>
      <c r="P355" s="199">
        <f>O355*H355</f>
        <v>0</v>
      </c>
      <c r="Q355" s="199">
        <v>0</v>
      </c>
      <c r="R355" s="199">
        <f>Q355*H355</f>
        <v>0</v>
      </c>
      <c r="S355" s="199">
        <v>0</v>
      </c>
      <c r="T355" s="200">
        <f>S355*H355</f>
        <v>0</v>
      </c>
      <c r="AR355" s="23" t="s">
        <v>349</v>
      </c>
      <c r="AT355" s="23" t="s">
        <v>187</v>
      </c>
      <c r="AU355" s="23" t="s">
        <v>92</v>
      </c>
      <c r="AY355" s="23" t="s">
        <v>153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23" t="s">
        <v>76</v>
      </c>
      <c r="BK355" s="201">
        <f>ROUND(I355*H355,2)</f>
        <v>0</v>
      </c>
      <c r="BL355" s="23" t="s">
        <v>349</v>
      </c>
      <c r="BM355" s="23" t="s">
        <v>604</v>
      </c>
    </row>
    <row r="356" spans="2:65" s="1" customFormat="1" ht="22.5" customHeight="1">
      <c r="B356" s="40"/>
      <c r="C356" s="190" t="s">
        <v>605</v>
      </c>
      <c r="D356" s="190" t="s">
        <v>158</v>
      </c>
      <c r="E356" s="191" t="s">
        <v>238</v>
      </c>
      <c r="F356" s="192" t="s">
        <v>386</v>
      </c>
      <c r="G356" s="193" t="s">
        <v>114</v>
      </c>
      <c r="H356" s="194">
        <v>3760</v>
      </c>
      <c r="I356" s="195"/>
      <c r="J356" s="196">
        <f>ROUND(I356*H356,2)</f>
        <v>0</v>
      </c>
      <c r="K356" s="192" t="s">
        <v>183</v>
      </c>
      <c r="L356" s="60"/>
      <c r="M356" s="197" t="s">
        <v>21</v>
      </c>
      <c r="N356" s="198" t="s">
        <v>42</v>
      </c>
      <c r="O356" s="41"/>
      <c r="P356" s="199">
        <f>O356*H356</f>
        <v>0</v>
      </c>
      <c r="Q356" s="199">
        <v>0</v>
      </c>
      <c r="R356" s="199">
        <f>Q356*H356</f>
        <v>0</v>
      </c>
      <c r="S356" s="199">
        <v>0</v>
      </c>
      <c r="T356" s="200">
        <f>S356*H356</f>
        <v>0</v>
      </c>
      <c r="AR356" s="23" t="s">
        <v>349</v>
      </c>
      <c r="AT356" s="23" t="s">
        <v>158</v>
      </c>
      <c r="AU356" s="23" t="s">
        <v>92</v>
      </c>
      <c r="AY356" s="23" t="s">
        <v>153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23" t="s">
        <v>76</v>
      </c>
      <c r="BK356" s="201">
        <f>ROUND(I356*H356,2)</f>
        <v>0</v>
      </c>
      <c r="BL356" s="23" t="s">
        <v>349</v>
      </c>
      <c r="BM356" s="23" t="s">
        <v>606</v>
      </c>
    </row>
    <row r="357" spans="2:65" s="11" customFormat="1" ht="13.5">
      <c r="B357" s="202"/>
      <c r="C357" s="203"/>
      <c r="D357" s="204" t="s">
        <v>164</v>
      </c>
      <c r="E357" s="205" t="s">
        <v>21</v>
      </c>
      <c r="F357" s="206" t="s">
        <v>445</v>
      </c>
      <c r="G357" s="203"/>
      <c r="H357" s="207">
        <v>3760</v>
      </c>
      <c r="I357" s="208"/>
      <c r="J357" s="203"/>
      <c r="K357" s="203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164</v>
      </c>
      <c r="AU357" s="213" t="s">
        <v>92</v>
      </c>
      <c r="AV357" s="11" t="s">
        <v>87</v>
      </c>
      <c r="AW357" s="11" t="s">
        <v>35</v>
      </c>
      <c r="AX357" s="11" t="s">
        <v>76</v>
      </c>
      <c r="AY357" s="213" t="s">
        <v>153</v>
      </c>
    </row>
    <row r="358" spans="2:65" s="1" customFormat="1" ht="22.5" customHeight="1">
      <c r="B358" s="40"/>
      <c r="C358" s="190" t="s">
        <v>607</v>
      </c>
      <c r="D358" s="190" t="s">
        <v>158</v>
      </c>
      <c r="E358" s="191" t="s">
        <v>390</v>
      </c>
      <c r="F358" s="192" t="s">
        <v>391</v>
      </c>
      <c r="G358" s="193" t="s">
        <v>161</v>
      </c>
      <c r="H358" s="194">
        <v>50</v>
      </c>
      <c r="I358" s="195"/>
      <c r="J358" s="196">
        <f>ROUND(I358*H358,2)</f>
        <v>0</v>
      </c>
      <c r="K358" s="192" t="s">
        <v>183</v>
      </c>
      <c r="L358" s="60"/>
      <c r="M358" s="197" t="s">
        <v>21</v>
      </c>
      <c r="N358" s="252" t="s">
        <v>42</v>
      </c>
      <c r="O358" s="253"/>
      <c r="P358" s="254">
        <f>O358*H358</f>
        <v>0</v>
      </c>
      <c r="Q358" s="254">
        <v>0</v>
      </c>
      <c r="R358" s="254">
        <f>Q358*H358</f>
        <v>0</v>
      </c>
      <c r="S358" s="254">
        <v>0</v>
      </c>
      <c r="T358" s="255">
        <f>S358*H358</f>
        <v>0</v>
      </c>
      <c r="AR358" s="23" t="s">
        <v>349</v>
      </c>
      <c r="AT358" s="23" t="s">
        <v>158</v>
      </c>
      <c r="AU358" s="23" t="s">
        <v>92</v>
      </c>
      <c r="AY358" s="23" t="s">
        <v>153</v>
      </c>
      <c r="BE358" s="201">
        <f>IF(N358="základní",J358,0)</f>
        <v>0</v>
      </c>
      <c r="BF358" s="201">
        <f>IF(N358="snížená",J358,0)</f>
        <v>0</v>
      </c>
      <c r="BG358" s="201">
        <f>IF(N358="zákl. přenesená",J358,0)</f>
        <v>0</v>
      </c>
      <c r="BH358" s="201">
        <f>IF(N358="sníž. přenesená",J358,0)</f>
        <v>0</v>
      </c>
      <c r="BI358" s="201">
        <f>IF(N358="nulová",J358,0)</f>
        <v>0</v>
      </c>
      <c r="BJ358" s="23" t="s">
        <v>76</v>
      </c>
      <c r="BK358" s="201">
        <f>ROUND(I358*H358,2)</f>
        <v>0</v>
      </c>
      <c r="BL358" s="23" t="s">
        <v>349</v>
      </c>
      <c r="BM358" s="23" t="s">
        <v>608</v>
      </c>
    </row>
    <row r="359" spans="2:65" s="1" customFormat="1" ht="6.95" customHeight="1">
      <c r="B359" s="55"/>
      <c r="C359" s="56"/>
      <c r="D359" s="56"/>
      <c r="E359" s="56"/>
      <c r="F359" s="56"/>
      <c r="G359" s="56"/>
      <c r="H359" s="56"/>
      <c r="I359" s="134"/>
      <c r="J359" s="56"/>
      <c r="K359" s="56"/>
      <c r="L359" s="60"/>
    </row>
  </sheetData>
  <sheetProtection password="CC35" sheet="1" objects="1" scenarios="1" formatCells="0" formatColumns="0" formatRows="0" sort="0" autoFilter="0"/>
  <autoFilter ref="C84:K358"/>
  <mergeCells count="6">
    <mergeCell ref="L2:V2"/>
    <mergeCell ref="E7:H7"/>
    <mergeCell ref="E22:H22"/>
    <mergeCell ref="E43:H43"/>
    <mergeCell ref="E77:H77"/>
    <mergeCell ref="G1:H1"/>
  </mergeCells>
  <hyperlinks>
    <hyperlink ref="F1:G1" location="C2" display="1) Krycí list soupisu"/>
    <hyperlink ref="G1:H1" location="C50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6" customWidth="1"/>
    <col min="2" max="2" width="1.6640625" style="256" customWidth="1"/>
    <col min="3" max="4" width="5" style="256" customWidth="1"/>
    <col min="5" max="5" width="11.6640625" style="256" customWidth="1"/>
    <col min="6" max="6" width="9.1640625" style="256" customWidth="1"/>
    <col min="7" max="7" width="5" style="256" customWidth="1"/>
    <col min="8" max="8" width="77.83203125" style="256" customWidth="1"/>
    <col min="9" max="10" width="20" style="256" customWidth="1"/>
    <col min="11" max="11" width="1.6640625" style="256" customWidth="1"/>
  </cols>
  <sheetData>
    <row r="1" spans="2:11" ht="37.5" customHeight="1"/>
    <row r="2" spans="2:11" ht="7.5" customHeight="1">
      <c r="B2" s="257"/>
      <c r="C2" s="258"/>
      <c r="D2" s="258"/>
      <c r="E2" s="258"/>
      <c r="F2" s="258"/>
      <c r="G2" s="258"/>
      <c r="H2" s="258"/>
      <c r="I2" s="258"/>
      <c r="J2" s="258"/>
      <c r="K2" s="259"/>
    </row>
    <row r="3" spans="2:11" s="14" customFormat="1" ht="45" customHeight="1">
      <c r="B3" s="260"/>
      <c r="C3" s="379" t="s">
        <v>609</v>
      </c>
      <c r="D3" s="379"/>
      <c r="E3" s="379"/>
      <c r="F3" s="379"/>
      <c r="G3" s="379"/>
      <c r="H3" s="379"/>
      <c r="I3" s="379"/>
      <c r="J3" s="379"/>
      <c r="K3" s="261"/>
    </row>
    <row r="4" spans="2:11" ht="25.5" customHeight="1">
      <c r="B4" s="262"/>
      <c r="C4" s="383" t="s">
        <v>610</v>
      </c>
      <c r="D4" s="383"/>
      <c r="E4" s="383"/>
      <c r="F4" s="383"/>
      <c r="G4" s="383"/>
      <c r="H4" s="383"/>
      <c r="I4" s="383"/>
      <c r="J4" s="383"/>
      <c r="K4" s="263"/>
    </row>
    <row r="5" spans="2:11" ht="5.25" customHeight="1">
      <c r="B5" s="262"/>
      <c r="C5" s="264"/>
      <c r="D5" s="264"/>
      <c r="E5" s="264"/>
      <c r="F5" s="264"/>
      <c r="G5" s="264"/>
      <c r="H5" s="264"/>
      <c r="I5" s="264"/>
      <c r="J5" s="264"/>
      <c r="K5" s="263"/>
    </row>
    <row r="6" spans="2:11" ht="15" customHeight="1">
      <c r="B6" s="262"/>
      <c r="C6" s="382" t="s">
        <v>611</v>
      </c>
      <c r="D6" s="382"/>
      <c r="E6" s="382"/>
      <c r="F6" s="382"/>
      <c r="G6" s="382"/>
      <c r="H6" s="382"/>
      <c r="I6" s="382"/>
      <c r="J6" s="382"/>
      <c r="K6" s="263"/>
    </row>
    <row r="7" spans="2:11" ht="15" customHeight="1">
      <c r="B7" s="266"/>
      <c r="C7" s="382" t="s">
        <v>612</v>
      </c>
      <c r="D7" s="382"/>
      <c r="E7" s="382"/>
      <c r="F7" s="382"/>
      <c r="G7" s="382"/>
      <c r="H7" s="382"/>
      <c r="I7" s="382"/>
      <c r="J7" s="382"/>
      <c r="K7" s="263"/>
    </row>
    <row r="8" spans="2:1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pans="2:11" ht="15" customHeight="1">
      <c r="B9" s="266"/>
      <c r="C9" s="382" t="s">
        <v>613</v>
      </c>
      <c r="D9" s="382"/>
      <c r="E9" s="382"/>
      <c r="F9" s="382"/>
      <c r="G9" s="382"/>
      <c r="H9" s="382"/>
      <c r="I9" s="382"/>
      <c r="J9" s="382"/>
      <c r="K9" s="263"/>
    </row>
    <row r="10" spans="2:11" ht="15" customHeight="1">
      <c r="B10" s="266"/>
      <c r="C10" s="265"/>
      <c r="D10" s="382" t="s">
        <v>614</v>
      </c>
      <c r="E10" s="382"/>
      <c r="F10" s="382"/>
      <c r="G10" s="382"/>
      <c r="H10" s="382"/>
      <c r="I10" s="382"/>
      <c r="J10" s="382"/>
      <c r="K10" s="263"/>
    </row>
    <row r="11" spans="2:11" ht="15" customHeight="1">
      <c r="B11" s="266"/>
      <c r="C11" s="267"/>
      <c r="D11" s="382" t="s">
        <v>615</v>
      </c>
      <c r="E11" s="382"/>
      <c r="F11" s="382"/>
      <c r="G11" s="382"/>
      <c r="H11" s="382"/>
      <c r="I11" s="382"/>
      <c r="J11" s="382"/>
      <c r="K11" s="263"/>
    </row>
    <row r="12" spans="2:11" ht="12.75" customHeight="1">
      <c r="B12" s="266"/>
      <c r="C12" s="267"/>
      <c r="D12" s="267"/>
      <c r="E12" s="267"/>
      <c r="F12" s="267"/>
      <c r="G12" s="267"/>
      <c r="H12" s="267"/>
      <c r="I12" s="267"/>
      <c r="J12" s="267"/>
      <c r="K12" s="263"/>
    </row>
    <row r="13" spans="2:11" ht="15" customHeight="1">
      <c r="B13" s="266"/>
      <c r="C13" s="267"/>
      <c r="D13" s="382" t="s">
        <v>616</v>
      </c>
      <c r="E13" s="382"/>
      <c r="F13" s="382"/>
      <c r="G13" s="382"/>
      <c r="H13" s="382"/>
      <c r="I13" s="382"/>
      <c r="J13" s="382"/>
      <c r="K13" s="263"/>
    </row>
    <row r="14" spans="2:11" ht="15" customHeight="1">
      <c r="B14" s="266"/>
      <c r="C14" s="267"/>
      <c r="D14" s="382" t="s">
        <v>617</v>
      </c>
      <c r="E14" s="382"/>
      <c r="F14" s="382"/>
      <c r="G14" s="382"/>
      <c r="H14" s="382"/>
      <c r="I14" s="382"/>
      <c r="J14" s="382"/>
      <c r="K14" s="263"/>
    </row>
    <row r="15" spans="2:11" ht="15" customHeight="1">
      <c r="B15" s="266"/>
      <c r="C15" s="267"/>
      <c r="D15" s="382" t="s">
        <v>618</v>
      </c>
      <c r="E15" s="382"/>
      <c r="F15" s="382"/>
      <c r="G15" s="382"/>
      <c r="H15" s="382"/>
      <c r="I15" s="382"/>
      <c r="J15" s="382"/>
      <c r="K15" s="263"/>
    </row>
    <row r="16" spans="2:11" ht="15" customHeight="1">
      <c r="B16" s="266"/>
      <c r="C16" s="267"/>
      <c r="D16" s="267"/>
      <c r="E16" s="268" t="s">
        <v>75</v>
      </c>
      <c r="F16" s="382" t="s">
        <v>619</v>
      </c>
      <c r="G16" s="382"/>
      <c r="H16" s="382"/>
      <c r="I16" s="382"/>
      <c r="J16" s="382"/>
      <c r="K16" s="263"/>
    </row>
    <row r="17" spans="2:11" ht="15" customHeight="1">
      <c r="B17" s="266"/>
      <c r="C17" s="267"/>
      <c r="D17" s="267"/>
      <c r="E17" s="268" t="s">
        <v>620</v>
      </c>
      <c r="F17" s="382" t="s">
        <v>621</v>
      </c>
      <c r="G17" s="382"/>
      <c r="H17" s="382"/>
      <c r="I17" s="382"/>
      <c r="J17" s="382"/>
      <c r="K17" s="263"/>
    </row>
    <row r="18" spans="2:11" ht="15" customHeight="1">
      <c r="B18" s="266"/>
      <c r="C18" s="267"/>
      <c r="D18" s="267"/>
      <c r="E18" s="268" t="s">
        <v>622</v>
      </c>
      <c r="F18" s="382" t="s">
        <v>623</v>
      </c>
      <c r="G18" s="382"/>
      <c r="H18" s="382"/>
      <c r="I18" s="382"/>
      <c r="J18" s="382"/>
      <c r="K18" s="263"/>
    </row>
    <row r="19" spans="2:11" ht="15" customHeight="1">
      <c r="B19" s="266"/>
      <c r="C19" s="267"/>
      <c r="D19" s="267"/>
      <c r="E19" s="268" t="s">
        <v>624</v>
      </c>
      <c r="F19" s="382" t="s">
        <v>625</v>
      </c>
      <c r="G19" s="382"/>
      <c r="H19" s="382"/>
      <c r="I19" s="382"/>
      <c r="J19" s="382"/>
      <c r="K19" s="263"/>
    </row>
    <row r="20" spans="2:11" ht="15" customHeight="1">
      <c r="B20" s="266"/>
      <c r="C20" s="267"/>
      <c r="D20" s="267"/>
      <c r="E20" s="268" t="s">
        <v>626</v>
      </c>
      <c r="F20" s="382" t="s">
        <v>627</v>
      </c>
      <c r="G20" s="382"/>
      <c r="H20" s="382"/>
      <c r="I20" s="382"/>
      <c r="J20" s="382"/>
      <c r="K20" s="263"/>
    </row>
    <row r="21" spans="2:11" ht="15" customHeight="1">
      <c r="B21" s="266"/>
      <c r="C21" s="267"/>
      <c r="D21" s="267"/>
      <c r="E21" s="268" t="s">
        <v>628</v>
      </c>
      <c r="F21" s="382" t="s">
        <v>629</v>
      </c>
      <c r="G21" s="382"/>
      <c r="H21" s="382"/>
      <c r="I21" s="382"/>
      <c r="J21" s="382"/>
      <c r="K21" s="263"/>
    </row>
    <row r="22" spans="2:11" ht="12.75" customHeight="1">
      <c r="B22" s="266"/>
      <c r="C22" s="267"/>
      <c r="D22" s="267"/>
      <c r="E22" s="267"/>
      <c r="F22" s="267"/>
      <c r="G22" s="267"/>
      <c r="H22" s="267"/>
      <c r="I22" s="267"/>
      <c r="J22" s="267"/>
      <c r="K22" s="263"/>
    </row>
    <row r="23" spans="2:11" ht="15" customHeight="1">
      <c r="B23" s="266"/>
      <c r="C23" s="382" t="s">
        <v>630</v>
      </c>
      <c r="D23" s="382"/>
      <c r="E23" s="382"/>
      <c r="F23" s="382"/>
      <c r="G23" s="382"/>
      <c r="H23" s="382"/>
      <c r="I23" s="382"/>
      <c r="J23" s="382"/>
      <c r="K23" s="263"/>
    </row>
    <row r="24" spans="2:11" ht="15" customHeight="1">
      <c r="B24" s="266"/>
      <c r="C24" s="382" t="s">
        <v>631</v>
      </c>
      <c r="D24" s="382"/>
      <c r="E24" s="382"/>
      <c r="F24" s="382"/>
      <c r="G24" s="382"/>
      <c r="H24" s="382"/>
      <c r="I24" s="382"/>
      <c r="J24" s="382"/>
      <c r="K24" s="263"/>
    </row>
    <row r="25" spans="2:11" ht="15" customHeight="1">
      <c r="B25" s="266"/>
      <c r="C25" s="265"/>
      <c r="D25" s="382" t="s">
        <v>632</v>
      </c>
      <c r="E25" s="382"/>
      <c r="F25" s="382"/>
      <c r="G25" s="382"/>
      <c r="H25" s="382"/>
      <c r="I25" s="382"/>
      <c r="J25" s="382"/>
      <c r="K25" s="263"/>
    </row>
    <row r="26" spans="2:11" ht="15" customHeight="1">
      <c r="B26" s="266"/>
      <c r="C26" s="267"/>
      <c r="D26" s="382" t="s">
        <v>633</v>
      </c>
      <c r="E26" s="382"/>
      <c r="F26" s="382"/>
      <c r="G26" s="382"/>
      <c r="H26" s="382"/>
      <c r="I26" s="382"/>
      <c r="J26" s="382"/>
      <c r="K26" s="263"/>
    </row>
    <row r="27" spans="2:11" ht="12.75" customHeight="1">
      <c r="B27" s="266"/>
      <c r="C27" s="267"/>
      <c r="D27" s="267"/>
      <c r="E27" s="267"/>
      <c r="F27" s="267"/>
      <c r="G27" s="267"/>
      <c r="H27" s="267"/>
      <c r="I27" s="267"/>
      <c r="J27" s="267"/>
      <c r="K27" s="263"/>
    </row>
    <row r="28" spans="2:11" ht="15" customHeight="1">
      <c r="B28" s="266"/>
      <c r="C28" s="267"/>
      <c r="D28" s="382" t="s">
        <v>634</v>
      </c>
      <c r="E28" s="382"/>
      <c r="F28" s="382"/>
      <c r="G28" s="382"/>
      <c r="H28" s="382"/>
      <c r="I28" s="382"/>
      <c r="J28" s="382"/>
      <c r="K28" s="263"/>
    </row>
    <row r="29" spans="2:11" ht="15" customHeight="1">
      <c r="B29" s="266"/>
      <c r="C29" s="267"/>
      <c r="D29" s="382" t="s">
        <v>635</v>
      </c>
      <c r="E29" s="382"/>
      <c r="F29" s="382"/>
      <c r="G29" s="382"/>
      <c r="H29" s="382"/>
      <c r="I29" s="382"/>
      <c r="J29" s="382"/>
      <c r="K29" s="263"/>
    </row>
    <row r="30" spans="2:11" ht="12.75" customHeight="1">
      <c r="B30" s="266"/>
      <c r="C30" s="267"/>
      <c r="D30" s="267"/>
      <c r="E30" s="267"/>
      <c r="F30" s="267"/>
      <c r="G30" s="267"/>
      <c r="H30" s="267"/>
      <c r="I30" s="267"/>
      <c r="J30" s="267"/>
      <c r="K30" s="263"/>
    </row>
    <row r="31" spans="2:11" ht="15" customHeight="1">
      <c r="B31" s="266"/>
      <c r="C31" s="267"/>
      <c r="D31" s="382" t="s">
        <v>636</v>
      </c>
      <c r="E31" s="382"/>
      <c r="F31" s="382"/>
      <c r="G31" s="382"/>
      <c r="H31" s="382"/>
      <c r="I31" s="382"/>
      <c r="J31" s="382"/>
      <c r="K31" s="263"/>
    </row>
    <row r="32" spans="2:11" ht="15" customHeight="1">
      <c r="B32" s="266"/>
      <c r="C32" s="267"/>
      <c r="D32" s="382" t="s">
        <v>637</v>
      </c>
      <c r="E32" s="382"/>
      <c r="F32" s="382"/>
      <c r="G32" s="382"/>
      <c r="H32" s="382"/>
      <c r="I32" s="382"/>
      <c r="J32" s="382"/>
      <c r="K32" s="263"/>
    </row>
    <row r="33" spans="2:11" ht="15" customHeight="1">
      <c r="B33" s="266"/>
      <c r="C33" s="267"/>
      <c r="D33" s="382" t="s">
        <v>638</v>
      </c>
      <c r="E33" s="382"/>
      <c r="F33" s="382"/>
      <c r="G33" s="382"/>
      <c r="H33" s="382"/>
      <c r="I33" s="382"/>
      <c r="J33" s="382"/>
      <c r="K33" s="263"/>
    </row>
    <row r="34" spans="2:11" ht="15" customHeight="1">
      <c r="B34" s="266"/>
      <c r="C34" s="267"/>
      <c r="D34" s="265"/>
      <c r="E34" s="269" t="s">
        <v>137</v>
      </c>
      <c r="F34" s="265"/>
      <c r="G34" s="382" t="s">
        <v>639</v>
      </c>
      <c r="H34" s="382"/>
      <c r="I34" s="382"/>
      <c r="J34" s="382"/>
      <c r="K34" s="263"/>
    </row>
    <row r="35" spans="2:11" ht="30.75" customHeight="1">
      <c r="B35" s="266"/>
      <c r="C35" s="267"/>
      <c r="D35" s="265"/>
      <c r="E35" s="269" t="s">
        <v>640</v>
      </c>
      <c r="F35" s="265"/>
      <c r="G35" s="382" t="s">
        <v>641</v>
      </c>
      <c r="H35" s="382"/>
      <c r="I35" s="382"/>
      <c r="J35" s="382"/>
      <c r="K35" s="263"/>
    </row>
    <row r="36" spans="2:11" ht="15" customHeight="1">
      <c r="B36" s="266"/>
      <c r="C36" s="267"/>
      <c r="D36" s="265"/>
      <c r="E36" s="269" t="s">
        <v>52</v>
      </c>
      <c r="F36" s="265"/>
      <c r="G36" s="382" t="s">
        <v>642</v>
      </c>
      <c r="H36" s="382"/>
      <c r="I36" s="382"/>
      <c r="J36" s="382"/>
      <c r="K36" s="263"/>
    </row>
    <row r="37" spans="2:11" ht="15" customHeight="1">
      <c r="B37" s="266"/>
      <c r="C37" s="267"/>
      <c r="D37" s="265"/>
      <c r="E37" s="269" t="s">
        <v>138</v>
      </c>
      <c r="F37" s="265"/>
      <c r="G37" s="382" t="s">
        <v>643</v>
      </c>
      <c r="H37" s="382"/>
      <c r="I37" s="382"/>
      <c r="J37" s="382"/>
      <c r="K37" s="263"/>
    </row>
    <row r="38" spans="2:11" ht="15" customHeight="1">
      <c r="B38" s="266"/>
      <c r="C38" s="267"/>
      <c r="D38" s="265"/>
      <c r="E38" s="269" t="s">
        <v>139</v>
      </c>
      <c r="F38" s="265"/>
      <c r="G38" s="382" t="s">
        <v>644</v>
      </c>
      <c r="H38" s="382"/>
      <c r="I38" s="382"/>
      <c r="J38" s="382"/>
      <c r="K38" s="263"/>
    </row>
    <row r="39" spans="2:11" ht="15" customHeight="1">
      <c r="B39" s="266"/>
      <c r="C39" s="267"/>
      <c r="D39" s="265"/>
      <c r="E39" s="269" t="s">
        <v>140</v>
      </c>
      <c r="F39" s="265"/>
      <c r="G39" s="382" t="s">
        <v>645</v>
      </c>
      <c r="H39" s="382"/>
      <c r="I39" s="382"/>
      <c r="J39" s="382"/>
      <c r="K39" s="263"/>
    </row>
    <row r="40" spans="2:11" ht="15" customHeight="1">
      <c r="B40" s="266"/>
      <c r="C40" s="267"/>
      <c r="D40" s="265"/>
      <c r="E40" s="269" t="s">
        <v>646</v>
      </c>
      <c r="F40" s="265"/>
      <c r="G40" s="382" t="s">
        <v>647</v>
      </c>
      <c r="H40" s="382"/>
      <c r="I40" s="382"/>
      <c r="J40" s="382"/>
      <c r="K40" s="263"/>
    </row>
    <row r="41" spans="2:11" ht="15" customHeight="1">
      <c r="B41" s="266"/>
      <c r="C41" s="267"/>
      <c r="D41" s="265"/>
      <c r="E41" s="269"/>
      <c r="F41" s="265"/>
      <c r="G41" s="382" t="s">
        <v>648</v>
      </c>
      <c r="H41" s="382"/>
      <c r="I41" s="382"/>
      <c r="J41" s="382"/>
      <c r="K41" s="263"/>
    </row>
    <row r="42" spans="2:11" ht="15" customHeight="1">
      <c r="B42" s="266"/>
      <c r="C42" s="267"/>
      <c r="D42" s="265"/>
      <c r="E42" s="269" t="s">
        <v>649</v>
      </c>
      <c r="F42" s="265"/>
      <c r="G42" s="382" t="s">
        <v>650</v>
      </c>
      <c r="H42" s="382"/>
      <c r="I42" s="382"/>
      <c r="J42" s="382"/>
      <c r="K42" s="263"/>
    </row>
    <row r="43" spans="2:11" ht="15" customHeight="1">
      <c r="B43" s="266"/>
      <c r="C43" s="267"/>
      <c r="D43" s="265"/>
      <c r="E43" s="269" t="s">
        <v>142</v>
      </c>
      <c r="F43" s="265"/>
      <c r="G43" s="382" t="s">
        <v>651</v>
      </c>
      <c r="H43" s="382"/>
      <c r="I43" s="382"/>
      <c r="J43" s="382"/>
      <c r="K43" s="263"/>
    </row>
    <row r="44" spans="2:11" ht="12.75" customHeight="1">
      <c r="B44" s="266"/>
      <c r="C44" s="267"/>
      <c r="D44" s="265"/>
      <c r="E44" s="265"/>
      <c r="F44" s="265"/>
      <c r="G44" s="265"/>
      <c r="H44" s="265"/>
      <c r="I44" s="265"/>
      <c r="J44" s="265"/>
      <c r="K44" s="263"/>
    </row>
    <row r="45" spans="2:11" ht="15" customHeight="1">
      <c r="B45" s="266"/>
      <c r="C45" s="267"/>
      <c r="D45" s="382" t="s">
        <v>652</v>
      </c>
      <c r="E45" s="382"/>
      <c r="F45" s="382"/>
      <c r="G45" s="382"/>
      <c r="H45" s="382"/>
      <c r="I45" s="382"/>
      <c r="J45" s="382"/>
      <c r="K45" s="263"/>
    </row>
    <row r="46" spans="2:11" ht="15" customHeight="1">
      <c r="B46" s="266"/>
      <c r="C46" s="267"/>
      <c r="D46" s="267"/>
      <c r="E46" s="382" t="s">
        <v>653</v>
      </c>
      <c r="F46" s="382"/>
      <c r="G46" s="382"/>
      <c r="H46" s="382"/>
      <c r="I46" s="382"/>
      <c r="J46" s="382"/>
      <c r="K46" s="263"/>
    </row>
    <row r="47" spans="2:11" ht="15" customHeight="1">
      <c r="B47" s="266"/>
      <c r="C47" s="267"/>
      <c r="D47" s="267"/>
      <c r="E47" s="382" t="s">
        <v>654</v>
      </c>
      <c r="F47" s="382"/>
      <c r="G47" s="382"/>
      <c r="H47" s="382"/>
      <c r="I47" s="382"/>
      <c r="J47" s="382"/>
      <c r="K47" s="263"/>
    </row>
    <row r="48" spans="2:11" ht="15" customHeight="1">
      <c r="B48" s="266"/>
      <c r="C48" s="267"/>
      <c r="D48" s="267"/>
      <c r="E48" s="382" t="s">
        <v>655</v>
      </c>
      <c r="F48" s="382"/>
      <c r="G48" s="382"/>
      <c r="H48" s="382"/>
      <c r="I48" s="382"/>
      <c r="J48" s="382"/>
      <c r="K48" s="263"/>
    </row>
    <row r="49" spans="2:11" ht="15" customHeight="1">
      <c r="B49" s="266"/>
      <c r="C49" s="267"/>
      <c r="D49" s="382" t="s">
        <v>656</v>
      </c>
      <c r="E49" s="382"/>
      <c r="F49" s="382"/>
      <c r="G49" s="382"/>
      <c r="H49" s="382"/>
      <c r="I49" s="382"/>
      <c r="J49" s="382"/>
      <c r="K49" s="263"/>
    </row>
    <row r="50" spans="2:11" ht="25.5" customHeight="1">
      <c r="B50" s="262"/>
      <c r="C50" s="383" t="s">
        <v>657</v>
      </c>
      <c r="D50" s="383"/>
      <c r="E50" s="383"/>
      <c r="F50" s="383"/>
      <c r="G50" s="383"/>
      <c r="H50" s="383"/>
      <c r="I50" s="383"/>
      <c r="J50" s="383"/>
      <c r="K50" s="263"/>
    </row>
    <row r="51" spans="2:11" ht="5.25" customHeight="1">
      <c r="B51" s="262"/>
      <c r="C51" s="264"/>
      <c r="D51" s="264"/>
      <c r="E51" s="264"/>
      <c r="F51" s="264"/>
      <c r="G51" s="264"/>
      <c r="H51" s="264"/>
      <c r="I51" s="264"/>
      <c r="J51" s="264"/>
      <c r="K51" s="263"/>
    </row>
    <row r="52" spans="2:11" ht="15" customHeight="1">
      <c r="B52" s="262"/>
      <c r="C52" s="382" t="s">
        <v>658</v>
      </c>
      <c r="D52" s="382"/>
      <c r="E52" s="382"/>
      <c r="F52" s="382"/>
      <c r="G52" s="382"/>
      <c r="H52" s="382"/>
      <c r="I52" s="382"/>
      <c r="J52" s="382"/>
      <c r="K52" s="263"/>
    </row>
    <row r="53" spans="2:11" ht="15" customHeight="1">
      <c r="B53" s="262"/>
      <c r="C53" s="382" t="s">
        <v>659</v>
      </c>
      <c r="D53" s="382"/>
      <c r="E53" s="382"/>
      <c r="F53" s="382"/>
      <c r="G53" s="382"/>
      <c r="H53" s="382"/>
      <c r="I53" s="382"/>
      <c r="J53" s="382"/>
      <c r="K53" s="263"/>
    </row>
    <row r="54" spans="2:11" ht="12.75" customHeight="1">
      <c r="B54" s="262"/>
      <c r="C54" s="265"/>
      <c r="D54" s="265"/>
      <c r="E54" s="265"/>
      <c r="F54" s="265"/>
      <c r="G54" s="265"/>
      <c r="H54" s="265"/>
      <c r="I54" s="265"/>
      <c r="J54" s="265"/>
      <c r="K54" s="263"/>
    </row>
    <row r="55" spans="2:11" ht="15" customHeight="1">
      <c r="B55" s="262"/>
      <c r="C55" s="382" t="s">
        <v>660</v>
      </c>
      <c r="D55" s="382"/>
      <c r="E55" s="382"/>
      <c r="F55" s="382"/>
      <c r="G55" s="382"/>
      <c r="H55" s="382"/>
      <c r="I55" s="382"/>
      <c r="J55" s="382"/>
      <c r="K55" s="263"/>
    </row>
    <row r="56" spans="2:11" ht="15" customHeight="1">
      <c r="B56" s="262"/>
      <c r="C56" s="267"/>
      <c r="D56" s="382" t="s">
        <v>661</v>
      </c>
      <c r="E56" s="382"/>
      <c r="F56" s="382"/>
      <c r="G56" s="382"/>
      <c r="H56" s="382"/>
      <c r="I56" s="382"/>
      <c r="J56" s="382"/>
      <c r="K56" s="263"/>
    </row>
    <row r="57" spans="2:11" ht="15" customHeight="1">
      <c r="B57" s="262"/>
      <c r="C57" s="267"/>
      <c r="D57" s="382" t="s">
        <v>662</v>
      </c>
      <c r="E57" s="382"/>
      <c r="F57" s="382"/>
      <c r="G57" s="382"/>
      <c r="H57" s="382"/>
      <c r="I57" s="382"/>
      <c r="J57" s="382"/>
      <c r="K57" s="263"/>
    </row>
    <row r="58" spans="2:11" ht="15" customHeight="1">
      <c r="B58" s="262"/>
      <c r="C58" s="267"/>
      <c r="D58" s="382" t="s">
        <v>663</v>
      </c>
      <c r="E58" s="382"/>
      <c r="F58" s="382"/>
      <c r="G58" s="382"/>
      <c r="H58" s="382"/>
      <c r="I58" s="382"/>
      <c r="J58" s="382"/>
      <c r="K58" s="263"/>
    </row>
    <row r="59" spans="2:11" ht="15" customHeight="1">
      <c r="B59" s="262"/>
      <c r="C59" s="267"/>
      <c r="D59" s="382" t="s">
        <v>664</v>
      </c>
      <c r="E59" s="382"/>
      <c r="F59" s="382"/>
      <c r="G59" s="382"/>
      <c r="H59" s="382"/>
      <c r="I59" s="382"/>
      <c r="J59" s="382"/>
      <c r="K59" s="263"/>
    </row>
    <row r="60" spans="2:11" ht="15" customHeight="1">
      <c r="B60" s="262"/>
      <c r="C60" s="267"/>
      <c r="D60" s="381" t="s">
        <v>665</v>
      </c>
      <c r="E60" s="381"/>
      <c r="F60" s="381"/>
      <c r="G60" s="381"/>
      <c r="H60" s="381"/>
      <c r="I60" s="381"/>
      <c r="J60" s="381"/>
      <c r="K60" s="263"/>
    </row>
    <row r="61" spans="2:11" ht="15" customHeight="1">
      <c r="B61" s="262"/>
      <c r="C61" s="267"/>
      <c r="D61" s="382" t="s">
        <v>666</v>
      </c>
      <c r="E61" s="382"/>
      <c r="F61" s="382"/>
      <c r="G61" s="382"/>
      <c r="H61" s="382"/>
      <c r="I61" s="382"/>
      <c r="J61" s="382"/>
      <c r="K61" s="263"/>
    </row>
    <row r="62" spans="2:11" ht="12.75" customHeight="1">
      <c r="B62" s="262"/>
      <c r="C62" s="267"/>
      <c r="D62" s="267"/>
      <c r="E62" s="270"/>
      <c r="F62" s="267"/>
      <c r="G62" s="267"/>
      <c r="H62" s="267"/>
      <c r="I62" s="267"/>
      <c r="J62" s="267"/>
      <c r="K62" s="263"/>
    </row>
    <row r="63" spans="2:11" ht="15" customHeight="1">
      <c r="B63" s="262"/>
      <c r="C63" s="267"/>
      <c r="D63" s="382" t="s">
        <v>667</v>
      </c>
      <c r="E63" s="382"/>
      <c r="F63" s="382"/>
      <c r="G63" s="382"/>
      <c r="H63" s="382"/>
      <c r="I63" s="382"/>
      <c r="J63" s="382"/>
      <c r="K63" s="263"/>
    </row>
    <row r="64" spans="2:11" ht="15" customHeight="1">
      <c r="B64" s="262"/>
      <c r="C64" s="267"/>
      <c r="D64" s="381" t="s">
        <v>668</v>
      </c>
      <c r="E64" s="381"/>
      <c r="F64" s="381"/>
      <c r="G64" s="381"/>
      <c r="H64" s="381"/>
      <c r="I64" s="381"/>
      <c r="J64" s="381"/>
      <c r="K64" s="263"/>
    </row>
    <row r="65" spans="2:11" ht="15" customHeight="1">
      <c r="B65" s="262"/>
      <c r="C65" s="267"/>
      <c r="D65" s="382" t="s">
        <v>669</v>
      </c>
      <c r="E65" s="382"/>
      <c r="F65" s="382"/>
      <c r="G65" s="382"/>
      <c r="H65" s="382"/>
      <c r="I65" s="382"/>
      <c r="J65" s="382"/>
      <c r="K65" s="263"/>
    </row>
    <row r="66" spans="2:11" ht="15" customHeight="1">
      <c r="B66" s="262"/>
      <c r="C66" s="267"/>
      <c r="D66" s="382" t="s">
        <v>670</v>
      </c>
      <c r="E66" s="382"/>
      <c r="F66" s="382"/>
      <c r="G66" s="382"/>
      <c r="H66" s="382"/>
      <c r="I66" s="382"/>
      <c r="J66" s="382"/>
      <c r="K66" s="263"/>
    </row>
    <row r="67" spans="2:11" ht="15" customHeight="1">
      <c r="B67" s="262"/>
      <c r="C67" s="267"/>
      <c r="D67" s="382" t="s">
        <v>671</v>
      </c>
      <c r="E67" s="382"/>
      <c r="F67" s="382"/>
      <c r="G67" s="382"/>
      <c r="H67" s="382"/>
      <c r="I67" s="382"/>
      <c r="J67" s="382"/>
      <c r="K67" s="263"/>
    </row>
    <row r="68" spans="2:11" ht="15" customHeight="1">
      <c r="B68" s="262"/>
      <c r="C68" s="267"/>
      <c r="D68" s="382" t="s">
        <v>672</v>
      </c>
      <c r="E68" s="382"/>
      <c r="F68" s="382"/>
      <c r="G68" s="382"/>
      <c r="H68" s="382"/>
      <c r="I68" s="382"/>
      <c r="J68" s="382"/>
      <c r="K68" s="263"/>
    </row>
    <row r="69" spans="2:11" ht="12.75" customHeight="1">
      <c r="B69" s="271"/>
      <c r="C69" s="272"/>
      <c r="D69" s="272"/>
      <c r="E69" s="272"/>
      <c r="F69" s="272"/>
      <c r="G69" s="272"/>
      <c r="H69" s="272"/>
      <c r="I69" s="272"/>
      <c r="J69" s="272"/>
      <c r="K69" s="273"/>
    </row>
    <row r="70" spans="2:11" ht="18.75" customHeight="1">
      <c r="B70" s="274"/>
      <c r="C70" s="274"/>
      <c r="D70" s="274"/>
      <c r="E70" s="274"/>
      <c r="F70" s="274"/>
      <c r="G70" s="274"/>
      <c r="H70" s="274"/>
      <c r="I70" s="274"/>
      <c r="J70" s="274"/>
      <c r="K70" s="275"/>
    </row>
    <row r="71" spans="2:11" ht="18.75" customHeight="1">
      <c r="B71" s="275"/>
      <c r="C71" s="275"/>
      <c r="D71" s="275"/>
      <c r="E71" s="275"/>
      <c r="F71" s="275"/>
      <c r="G71" s="275"/>
      <c r="H71" s="275"/>
      <c r="I71" s="275"/>
      <c r="J71" s="275"/>
      <c r="K71" s="275"/>
    </row>
    <row r="72" spans="2:11" ht="7.5" customHeight="1">
      <c r="B72" s="276"/>
      <c r="C72" s="277"/>
      <c r="D72" s="277"/>
      <c r="E72" s="277"/>
      <c r="F72" s="277"/>
      <c r="G72" s="277"/>
      <c r="H72" s="277"/>
      <c r="I72" s="277"/>
      <c r="J72" s="277"/>
      <c r="K72" s="278"/>
    </row>
    <row r="73" spans="2:11" ht="45" customHeight="1">
      <c r="B73" s="279"/>
      <c r="C73" s="380" t="s">
        <v>82</v>
      </c>
      <c r="D73" s="380"/>
      <c r="E73" s="380"/>
      <c r="F73" s="380"/>
      <c r="G73" s="380"/>
      <c r="H73" s="380"/>
      <c r="I73" s="380"/>
      <c r="J73" s="380"/>
      <c r="K73" s="280"/>
    </row>
    <row r="74" spans="2:11" ht="17.25" customHeight="1">
      <c r="B74" s="279"/>
      <c r="C74" s="281" t="s">
        <v>673</v>
      </c>
      <c r="D74" s="281"/>
      <c r="E74" s="281"/>
      <c r="F74" s="281" t="s">
        <v>674</v>
      </c>
      <c r="G74" s="282"/>
      <c r="H74" s="281" t="s">
        <v>138</v>
      </c>
      <c r="I74" s="281" t="s">
        <v>56</v>
      </c>
      <c r="J74" s="281" t="s">
        <v>675</v>
      </c>
      <c r="K74" s="280"/>
    </row>
    <row r="75" spans="2:11" ht="17.25" customHeight="1">
      <c r="B75" s="279"/>
      <c r="C75" s="283" t="s">
        <v>676</v>
      </c>
      <c r="D75" s="283"/>
      <c r="E75" s="283"/>
      <c r="F75" s="284" t="s">
        <v>677</v>
      </c>
      <c r="G75" s="285"/>
      <c r="H75" s="283"/>
      <c r="I75" s="283"/>
      <c r="J75" s="283" t="s">
        <v>678</v>
      </c>
      <c r="K75" s="280"/>
    </row>
    <row r="76" spans="2:11" ht="5.25" customHeight="1">
      <c r="B76" s="279"/>
      <c r="C76" s="286"/>
      <c r="D76" s="286"/>
      <c r="E76" s="286"/>
      <c r="F76" s="286"/>
      <c r="G76" s="287"/>
      <c r="H76" s="286"/>
      <c r="I76" s="286"/>
      <c r="J76" s="286"/>
      <c r="K76" s="280"/>
    </row>
    <row r="77" spans="2:11" ht="15" customHeight="1">
      <c r="B77" s="279"/>
      <c r="C77" s="269" t="s">
        <v>52</v>
      </c>
      <c r="D77" s="286"/>
      <c r="E77" s="286"/>
      <c r="F77" s="288" t="s">
        <v>679</v>
      </c>
      <c r="G77" s="287"/>
      <c r="H77" s="269" t="s">
        <v>680</v>
      </c>
      <c r="I77" s="269" t="s">
        <v>681</v>
      </c>
      <c r="J77" s="269">
        <v>20</v>
      </c>
      <c r="K77" s="280"/>
    </row>
    <row r="78" spans="2:11" ht="15" customHeight="1">
      <c r="B78" s="279"/>
      <c r="C78" s="269" t="s">
        <v>682</v>
      </c>
      <c r="D78" s="269"/>
      <c r="E78" s="269"/>
      <c r="F78" s="288" t="s">
        <v>679</v>
      </c>
      <c r="G78" s="287"/>
      <c r="H78" s="269" t="s">
        <v>683</v>
      </c>
      <c r="I78" s="269" t="s">
        <v>681</v>
      </c>
      <c r="J78" s="269">
        <v>120</v>
      </c>
      <c r="K78" s="280"/>
    </row>
    <row r="79" spans="2:11" ht="15" customHeight="1">
      <c r="B79" s="289"/>
      <c r="C79" s="269" t="s">
        <v>684</v>
      </c>
      <c r="D79" s="269"/>
      <c r="E79" s="269"/>
      <c r="F79" s="288" t="s">
        <v>685</v>
      </c>
      <c r="G79" s="287"/>
      <c r="H79" s="269" t="s">
        <v>686</v>
      </c>
      <c r="I79" s="269" t="s">
        <v>681</v>
      </c>
      <c r="J79" s="269">
        <v>50</v>
      </c>
      <c r="K79" s="280"/>
    </row>
    <row r="80" spans="2:11" ht="15" customHeight="1">
      <c r="B80" s="289"/>
      <c r="C80" s="269" t="s">
        <v>687</v>
      </c>
      <c r="D80" s="269"/>
      <c r="E80" s="269"/>
      <c r="F80" s="288" t="s">
        <v>679</v>
      </c>
      <c r="G80" s="287"/>
      <c r="H80" s="269" t="s">
        <v>688</v>
      </c>
      <c r="I80" s="269" t="s">
        <v>689</v>
      </c>
      <c r="J80" s="269"/>
      <c r="K80" s="280"/>
    </row>
    <row r="81" spans="2:11" ht="15" customHeight="1">
      <c r="B81" s="289"/>
      <c r="C81" s="290" t="s">
        <v>690</v>
      </c>
      <c r="D81" s="290"/>
      <c r="E81" s="290"/>
      <c r="F81" s="291" t="s">
        <v>685</v>
      </c>
      <c r="G81" s="290"/>
      <c r="H81" s="290" t="s">
        <v>691</v>
      </c>
      <c r="I81" s="290" t="s">
        <v>681</v>
      </c>
      <c r="J81" s="290">
        <v>15</v>
      </c>
      <c r="K81" s="280"/>
    </row>
    <row r="82" spans="2:11" ht="15" customHeight="1">
      <c r="B82" s="289"/>
      <c r="C82" s="290" t="s">
        <v>692</v>
      </c>
      <c r="D82" s="290"/>
      <c r="E82" s="290"/>
      <c r="F82" s="291" t="s">
        <v>685</v>
      </c>
      <c r="G82" s="290"/>
      <c r="H82" s="290" t="s">
        <v>693</v>
      </c>
      <c r="I82" s="290" t="s">
        <v>681</v>
      </c>
      <c r="J82" s="290">
        <v>15</v>
      </c>
      <c r="K82" s="280"/>
    </row>
    <row r="83" spans="2:11" ht="15" customHeight="1">
      <c r="B83" s="289"/>
      <c r="C83" s="290" t="s">
        <v>694</v>
      </c>
      <c r="D83" s="290"/>
      <c r="E83" s="290"/>
      <c r="F83" s="291" t="s">
        <v>685</v>
      </c>
      <c r="G83" s="290"/>
      <c r="H83" s="290" t="s">
        <v>695</v>
      </c>
      <c r="I83" s="290" t="s">
        <v>681</v>
      </c>
      <c r="J83" s="290">
        <v>20</v>
      </c>
      <c r="K83" s="280"/>
    </row>
    <row r="84" spans="2:11" ht="15" customHeight="1">
      <c r="B84" s="289"/>
      <c r="C84" s="290" t="s">
        <v>696</v>
      </c>
      <c r="D84" s="290"/>
      <c r="E84" s="290"/>
      <c r="F84" s="291" t="s">
        <v>685</v>
      </c>
      <c r="G84" s="290"/>
      <c r="H84" s="290" t="s">
        <v>697</v>
      </c>
      <c r="I84" s="290" t="s">
        <v>681</v>
      </c>
      <c r="J84" s="290">
        <v>20</v>
      </c>
      <c r="K84" s="280"/>
    </row>
    <row r="85" spans="2:11" ht="15" customHeight="1">
      <c r="B85" s="289"/>
      <c r="C85" s="269" t="s">
        <v>698</v>
      </c>
      <c r="D85" s="269"/>
      <c r="E85" s="269"/>
      <c r="F85" s="288" t="s">
        <v>685</v>
      </c>
      <c r="G85" s="287"/>
      <c r="H85" s="269" t="s">
        <v>699</v>
      </c>
      <c r="I85" s="269" t="s">
        <v>681</v>
      </c>
      <c r="J85" s="269">
        <v>50</v>
      </c>
      <c r="K85" s="280"/>
    </row>
    <row r="86" spans="2:11" ht="15" customHeight="1">
      <c r="B86" s="289"/>
      <c r="C86" s="269" t="s">
        <v>700</v>
      </c>
      <c r="D86" s="269"/>
      <c r="E86" s="269"/>
      <c r="F86" s="288" t="s">
        <v>685</v>
      </c>
      <c r="G86" s="287"/>
      <c r="H86" s="269" t="s">
        <v>701</v>
      </c>
      <c r="I86" s="269" t="s">
        <v>681</v>
      </c>
      <c r="J86" s="269">
        <v>20</v>
      </c>
      <c r="K86" s="280"/>
    </row>
    <row r="87" spans="2:11" ht="15" customHeight="1">
      <c r="B87" s="289"/>
      <c r="C87" s="269" t="s">
        <v>702</v>
      </c>
      <c r="D87" s="269"/>
      <c r="E87" s="269"/>
      <c r="F87" s="288" t="s">
        <v>685</v>
      </c>
      <c r="G87" s="287"/>
      <c r="H87" s="269" t="s">
        <v>703</v>
      </c>
      <c r="I87" s="269" t="s">
        <v>681</v>
      </c>
      <c r="J87" s="269">
        <v>20</v>
      </c>
      <c r="K87" s="280"/>
    </row>
    <row r="88" spans="2:11" ht="15" customHeight="1">
      <c r="B88" s="289"/>
      <c r="C88" s="269" t="s">
        <v>704</v>
      </c>
      <c r="D88" s="269"/>
      <c r="E88" s="269"/>
      <c r="F88" s="288" t="s">
        <v>685</v>
      </c>
      <c r="G88" s="287"/>
      <c r="H88" s="269" t="s">
        <v>705</v>
      </c>
      <c r="I88" s="269" t="s">
        <v>681</v>
      </c>
      <c r="J88" s="269">
        <v>50</v>
      </c>
      <c r="K88" s="280"/>
    </row>
    <row r="89" spans="2:11" ht="15" customHeight="1">
      <c r="B89" s="289"/>
      <c r="C89" s="269" t="s">
        <v>706</v>
      </c>
      <c r="D89" s="269"/>
      <c r="E89" s="269"/>
      <c r="F89" s="288" t="s">
        <v>685</v>
      </c>
      <c r="G89" s="287"/>
      <c r="H89" s="269" t="s">
        <v>706</v>
      </c>
      <c r="I89" s="269" t="s">
        <v>681</v>
      </c>
      <c r="J89" s="269">
        <v>50</v>
      </c>
      <c r="K89" s="280"/>
    </row>
    <row r="90" spans="2:11" ht="15" customHeight="1">
      <c r="B90" s="289"/>
      <c r="C90" s="269" t="s">
        <v>143</v>
      </c>
      <c r="D90" s="269"/>
      <c r="E90" s="269"/>
      <c r="F90" s="288" t="s">
        <v>685</v>
      </c>
      <c r="G90" s="287"/>
      <c r="H90" s="269" t="s">
        <v>707</v>
      </c>
      <c r="I90" s="269" t="s">
        <v>681</v>
      </c>
      <c r="J90" s="269">
        <v>255</v>
      </c>
      <c r="K90" s="280"/>
    </row>
    <row r="91" spans="2:11" ht="15" customHeight="1">
      <c r="B91" s="289"/>
      <c r="C91" s="269" t="s">
        <v>708</v>
      </c>
      <c r="D91" s="269"/>
      <c r="E91" s="269"/>
      <c r="F91" s="288" t="s">
        <v>679</v>
      </c>
      <c r="G91" s="287"/>
      <c r="H91" s="269" t="s">
        <v>709</v>
      </c>
      <c r="I91" s="269" t="s">
        <v>710</v>
      </c>
      <c r="J91" s="269"/>
      <c r="K91" s="280"/>
    </row>
    <row r="92" spans="2:11" ht="15" customHeight="1">
      <c r="B92" s="289"/>
      <c r="C92" s="269" t="s">
        <v>711</v>
      </c>
      <c r="D92" s="269"/>
      <c r="E92" s="269"/>
      <c r="F92" s="288" t="s">
        <v>679</v>
      </c>
      <c r="G92" s="287"/>
      <c r="H92" s="269" t="s">
        <v>712</v>
      </c>
      <c r="I92" s="269" t="s">
        <v>713</v>
      </c>
      <c r="J92" s="269"/>
      <c r="K92" s="280"/>
    </row>
    <row r="93" spans="2:11" ht="15" customHeight="1">
      <c r="B93" s="289"/>
      <c r="C93" s="269" t="s">
        <v>714</v>
      </c>
      <c r="D93" s="269"/>
      <c r="E93" s="269"/>
      <c r="F93" s="288" t="s">
        <v>679</v>
      </c>
      <c r="G93" s="287"/>
      <c r="H93" s="269" t="s">
        <v>714</v>
      </c>
      <c r="I93" s="269" t="s">
        <v>713</v>
      </c>
      <c r="J93" s="269"/>
      <c r="K93" s="280"/>
    </row>
    <row r="94" spans="2:11" ht="15" customHeight="1">
      <c r="B94" s="289"/>
      <c r="C94" s="269" t="s">
        <v>37</v>
      </c>
      <c r="D94" s="269"/>
      <c r="E94" s="269"/>
      <c r="F94" s="288" t="s">
        <v>679</v>
      </c>
      <c r="G94" s="287"/>
      <c r="H94" s="269" t="s">
        <v>715</v>
      </c>
      <c r="I94" s="269" t="s">
        <v>713</v>
      </c>
      <c r="J94" s="269"/>
      <c r="K94" s="280"/>
    </row>
    <row r="95" spans="2:11" ht="15" customHeight="1">
      <c r="B95" s="289"/>
      <c r="C95" s="269" t="s">
        <v>47</v>
      </c>
      <c r="D95" s="269"/>
      <c r="E95" s="269"/>
      <c r="F95" s="288" t="s">
        <v>679</v>
      </c>
      <c r="G95" s="287"/>
      <c r="H95" s="269" t="s">
        <v>716</v>
      </c>
      <c r="I95" s="269" t="s">
        <v>713</v>
      </c>
      <c r="J95" s="269"/>
      <c r="K95" s="280"/>
    </row>
    <row r="96" spans="2:11" ht="15" customHeight="1">
      <c r="B96" s="292"/>
      <c r="C96" s="293"/>
      <c r="D96" s="293"/>
      <c r="E96" s="293"/>
      <c r="F96" s="293"/>
      <c r="G96" s="293"/>
      <c r="H96" s="293"/>
      <c r="I96" s="293"/>
      <c r="J96" s="293"/>
      <c r="K96" s="294"/>
    </row>
    <row r="97" spans="2:11" ht="18.75" customHeight="1">
      <c r="B97" s="295"/>
      <c r="C97" s="296"/>
      <c r="D97" s="296"/>
      <c r="E97" s="296"/>
      <c r="F97" s="296"/>
      <c r="G97" s="296"/>
      <c r="H97" s="296"/>
      <c r="I97" s="296"/>
      <c r="J97" s="296"/>
      <c r="K97" s="295"/>
    </row>
    <row r="98" spans="2:11" ht="18.75" customHeight="1">
      <c r="B98" s="275"/>
      <c r="C98" s="275"/>
      <c r="D98" s="275"/>
      <c r="E98" s="275"/>
      <c r="F98" s="275"/>
      <c r="G98" s="275"/>
      <c r="H98" s="275"/>
      <c r="I98" s="275"/>
      <c r="J98" s="275"/>
      <c r="K98" s="275"/>
    </row>
    <row r="99" spans="2:11" ht="7.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8"/>
    </row>
    <row r="100" spans="2:11" ht="45" customHeight="1">
      <c r="B100" s="279"/>
      <c r="C100" s="380" t="s">
        <v>717</v>
      </c>
      <c r="D100" s="380"/>
      <c r="E100" s="380"/>
      <c r="F100" s="380"/>
      <c r="G100" s="380"/>
      <c r="H100" s="380"/>
      <c r="I100" s="380"/>
      <c r="J100" s="380"/>
      <c r="K100" s="280"/>
    </row>
    <row r="101" spans="2:11" ht="17.25" customHeight="1">
      <c r="B101" s="279"/>
      <c r="C101" s="281" t="s">
        <v>673</v>
      </c>
      <c r="D101" s="281"/>
      <c r="E101" s="281"/>
      <c r="F101" s="281" t="s">
        <v>674</v>
      </c>
      <c r="G101" s="282"/>
      <c r="H101" s="281" t="s">
        <v>138</v>
      </c>
      <c r="I101" s="281" t="s">
        <v>56</v>
      </c>
      <c r="J101" s="281" t="s">
        <v>675</v>
      </c>
      <c r="K101" s="280"/>
    </row>
    <row r="102" spans="2:11" ht="17.25" customHeight="1">
      <c r="B102" s="279"/>
      <c r="C102" s="283" t="s">
        <v>676</v>
      </c>
      <c r="D102" s="283"/>
      <c r="E102" s="283"/>
      <c r="F102" s="284" t="s">
        <v>677</v>
      </c>
      <c r="G102" s="285"/>
      <c r="H102" s="283"/>
      <c r="I102" s="283"/>
      <c r="J102" s="283" t="s">
        <v>678</v>
      </c>
      <c r="K102" s="280"/>
    </row>
    <row r="103" spans="2:11" ht="5.25" customHeight="1">
      <c r="B103" s="279"/>
      <c r="C103" s="281"/>
      <c r="D103" s="281"/>
      <c r="E103" s="281"/>
      <c r="F103" s="281"/>
      <c r="G103" s="297"/>
      <c r="H103" s="281"/>
      <c r="I103" s="281"/>
      <c r="J103" s="281"/>
      <c r="K103" s="280"/>
    </row>
    <row r="104" spans="2:11" ht="15" customHeight="1">
      <c r="B104" s="279"/>
      <c r="C104" s="269" t="s">
        <v>52</v>
      </c>
      <c r="D104" s="286"/>
      <c r="E104" s="286"/>
      <c r="F104" s="288" t="s">
        <v>679</v>
      </c>
      <c r="G104" s="297"/>
      <c r="H104" s="269" t="s">
        <v>718</v>
      </c>
      <c r="I104" s="269" t="s">
        <v>681</v>
      </c>
      <c r="J104" s="269">
        <v>20</v>
      </c>
      <c r="K104" s="280"/>
    </row>
    <row r="105" spans="2:11" ht="15" customHeight="1">
      <c r="B105" s="279"/>
      <c r="C105" s="269" t="s">
        <v>682</v>
      </c>
      <c r="D105" s="269"/>
      <c r="E105" s="269"/>
      <c r="F105" s="288" t="s">
        <v>679</v>
      </c>
      <c r="G105" s="269"/>
      <c r="H105" s="269" t="s">
        <v>718</v>
      </c>
      <c r="I105" s="269" t="s">
        <v>681</v>
      </c>
      <c r="J105" s="269">
        <v>120</v>
      </c>
      <c r="K105" s="280"/>
    </row>
    <row r="106" spans="2:11" ht="15" customHeight="1">
      <c r="B106" s="289"/>
      <c r="C106" s="269" t="s">
        <v>684</v>
      </c>
      <c r="D106" s="269"/>
      <c r="E106" s="269"/>
      <c r="F106" s="288" t="s">
        <v>685</v>
      </c>
      <c r="G106" s="269"/>
      <c r="H106" s="269" t="s">
        <v>718</v>
      </c>
      <c r="I106" s="269" t="s">
        <v>681</v>
      </c>
      <c r="J106" s="269">
        <v>50</v>
      </c>
      <c r="K106" s="280"/>
    </row>
    <row r="107" spans="2:11" ht="15" customHeight="1">
      <c r="B107" s="289"/>
      <c r="C107" s="269" t="s">
        <v>687</v>
      </c>
      <c r="D107" s="269"/>
      <c r="E107" s="269"/>
      <c r="F107" s="288" t="s">
        <v>679</v>
      </c>
      <c r="G107" s="269"/>
      <c r="H107" s="269" t="s">
        <v>718</v>
      </c>
      <c r="I107" s="269" t="s">
        <v>689</v>
      </c>
      <c r="J107" s="269"/>
      <c r="K107" s="280"/>
    </row>
    <row r="108" spans="2:11" ht="15" customHeight="1">
      <c r="B108" s="289"/>
      <c r="C108" s="269" t="s">
        <v>698</v>
      </c>
      <c r="D108" s="269"/>
      <c r="E108" s="269"/>
      <c r="F108" s="288" t="s">
        <v>685</v>
      </c>
      <c r="G108" s="269"/>
      <c r="H108" s="269" t="s">
        <v>718</v>
      </c>
      <c r="I108" s="269" t="s">
        <v>681</v>
      </c>
      <c r="J108" s="269">
        <v>50</v>
      </c>
      <c r="K108" s="280"/>
    </row>
    <row r="109" spans="2:11" ht="15" customHeight="1">
      <c r="B109" s="289"/>
      <c r="C109" s="269" t="s">
        <v>706</v>
      </c>
      <c r="D109" s="269"/>
      <c r="E109" s="269"/>
      <c r="F109" s="288" t="s">
        <v>685</v>
      </c>
      <c r="G109" s="269"/>
      <c r="H109" s="269" t="s">
        <v>718</v>
      </c>
      <c r="I109" s="269" t="s">
        <v>681</v>
      </c>
      <c r="J109" s="269">
        <v>50</v>
      </c>
      <c r="K109" s="280"/>
    </row>
    <row r="110" spans="2:11" ht="15" customHeight="1">
      <c r="B110" s="289"/>
      <c r="C110" s="269" t="s">
        <v>704</v>
      </c>
      <c r="D110" s="269"/>
      <c r="E110" s="269"/>
      <c r="F110" s="288" t="s">
        <v>685</v>
      </c>
      <c r="G110" s="269"/>
      <c r="H110" s="269" t="s">
        <v>718</v>
      </c>
      <c r="I110" s="269" t="s">
        <v>681</v>
      </c>
      <c r="J110" s="269">
        <v>50</v>
      </c>
      <c r="K110" s="280"/>
    </row>
    <row r="111" spans="2:11" ht="15" customHeight="1">
      <c r="B111" s="289"/>
      <c r="C111" s="269" t="s">
        <v>52</v>
      </c>
      <c r="D111" s="269"/>
      <c r="E111" s="269"/>
      <c r="F111" s="288" t="s">
        <v>679</v>
      </c>
      <c r="G111" s="269"/>
      <c r="H111" s="269" t="s">
        <v>719</v>
      </c>
      <c r="I111" s="269" t="s">
        <v>681</v>
      </c>
      <c r="J111" s="269">
        <v>20</v>
      </c>
      <c r="K111" s="280"/>
    </row>
    <row r="112" spans="2:11" ht="15" customHeight="1">
      <c r="B112" s="289"/>
      <c r="C112" s="269" t="s">
        <v>720</v>
      </c>
      <c r="D112" s="269"/>
      <c r="E112" s="269"/>
      <c r="F112" s="288" t="s">
        <v>679</v>
      </c>
      <c r="G112" s="269"/>
      <c r="H112" s="269" t="s">
        <v>721</v>
      </c>
      <c r="I112" s="269" t="s">
        <v>681</v>
      </c>
      <c r="J112" s="269">
        <v>120</v>
      </c>
      <c r="K112" s="280"/>
    </row>
    <row r="113" spans="2:11" ht="15" customHeight="1">
      <c r="B113" s="289"/>
      <c r="C113" s="269" t="s">
        <v>37</v>
      </c>
      <c r="D113" s="269"/>
      <c r="E113" s="269"/>
      <c r="F113" s="288" t="s">
        <v>679</v>
      </c>
      <c r="G113" s="269"/>
      <c r="H113" s="269" t="s">
        <v>722</v>
      </c>
      <c r="I113" s="269" t="s">
        <v>713</v>
      </c>
      <c r="J113" s="269"/>
      <c r="K113" s="280"/>
    </row>
    <row r="114" spans="2:11" ht="15" customHeight="1">
      <c r="B114" s="289"/>
      <c r="C114" s="269" t="s">
        <v>47</v>
      </c>
      <c r="D114" s="269"/>
      <c r="E114" s="269"/>
      <c r="F114" s="288" t="s">
        <v>679</v>
      </c>
      <c r="G114" s="269"/>
      <c r="H114" s="269" t="s">
        <v>723</v>
      </c>
      <c r="I114" s="269" t="s">
        <v>713</v>
      </c>
      <c r="J114" s="269"/>
      <c r="K114" s="280"/>
    </row>
    <row r="115" spans="2:11" ht="15" customHeight="1">
      <c r="B115" s="289"/>
      <c r="C115" s="269" t="s">
        <v>56</v>
      </c>
      <c r="D115" s="269"/>
      <c r="E115" s="269"/>
      <c r="F115" s="288" t="s">
        <v>679</v>
      </c>
      <c r="G115" s="269"/>
      <c r="H115" s="269" t="s">
        <v>724</v>
      </c>
      <c r="I115" s="269" t="s">
        <v>725</v>
      </c>
      <c r="J115" s="269"/>
      <c r="K115" s="280"/>
    </row>
    <row r="116" spans="2:11" ht="15" customHeight="1">
      <c r="B116" s="292"/>
      <c r="C116" s="298"/>
      <c r="D116" s="298"/>
      <c r="E116" s="298"/>
      <c r="F116" s="298"/>
      <c r="G116" s="298"/>
      <c r="H116" s="298"/>
      <c r="I116" s="298"/>
      <c r="J116" s="298"/>
      <c r="K116" s="294"/>
    </row>
    <row r="117" spans="2:11" ht="18.75" customHeight="1">
      <c r="B117" s="299"/>
      <c r="C117" s="265"/>
      <c r="D117" s="265"/>
      <c r="E117" s="265"/>
      <c r="F117" s="300"/>
      <c r="G117" s="265"/>
      <c r="H117" s="265"/>
      <c r="I117" s="265"/>
      <c r="J117" s="265"/>
      <c r="K117" s="299"/>
    </row>
    <row r="118" spans="2:11" ht="18.75" customHeight="1">
      <c r="B118" s="275"/>
      <c r="C118" s="275"/>
      <c r="D118" s="275"/>
      <c r="E118" s="275"/>
      <c r="F118" s="275"/>
      <c r="G118" s="275"/>
      <c r="H118" s="275"/>
      <c r="I118" s="275"/>
      <c r="J118" s="275"/>
      <c r="K118" s="275"/>
    </row>
    <row r="119" spans="2:11" ht="7.5" customHeight="1">
      <c r="B119" s="301"/>
      <c r="C119" s="302"/>
      <c r="D119" s="302"/>
      <c r="E119" s="302"/>
      <c r="F119" s="302"/>
      <c r="G119" s="302"/>
      <c r="H119" s="302"/>
      <c r="I119" s="302"/>
      <c r="J119" s="302"/>
      <c r="K119" s="303"/>
    </row>
    <row r="120" spans="2:11" ht="45" customHeight="1">
      <c r="B120" s="304"/>
      <c r="C120" s="379" t="s">
        <v>726</v>
      </c>
      <c r="D120" s="379"/>
      <c r="E120" s="379"/>
      <c r="F120" s="379"/>
      <c r="G120" s="379"/>
      <c r="H120" s="379"/>
      <c r="I120" s="379"/>
      <c r="J120" s="379"/>
      <c r="K120" s="305"/>
    </row>
    <row r="121" spans="2:11" ht="17.25" customHeight="1">
      <c r="B121" s="306"/>
      <c r="C121" s="281" t="s">
        <v>673</v>
      </c>
      <c r="D121" s="281"/>
      <c r="E121" s="281"/>
      <c r="F121" s="281" t="s">
        <v>674</v>
      </c>
      <c r="G121" s="282"/>
      <c r="H121" s="281" t="s">
        <v>138</v>
      </c>
      <c r="I121" s="281" t="s">
        <v>56</v>
      </c>
      <c r="J121" s="281" t="s">
        <v>675</v>
      </c>
      <c r="K121" s="307"/>
    </row>
    <row r="122" spans="2:11" ht="17.25" customHeight="1">
      <c r="B122" s="306"/>
      <c r="C122" s="283" t="s">
        <v>676</v>
      </c>
      <c r="D122" s="283"/>
      <c r="E122" s="283"/>
      <c r="F122" s="284" t="s">
        <v>677</v>
      </c>
      <c r="G122" s="285"/>
      <c r="H122" s="283"/>
      <c r="I122" s="283"/>
      <c r="J122" s="283" t="s">
        <v>678</v>
      </c>
      <c r="K122" s="307"/>
    </row>
    <row r="123" spans="2:11" ht="5.25" customHeight="1">
      <c r="B123" s="308"/>
      <c r="C123" s="286"/>
      <c r="D123" s="286"/>
      <c r="E123" s="286"/>
      <c r="F123" s="286"/>
      <c r="G123" s="269"/>
      <c r="H123" s="286"/>
      <c r="I123" s="286"/>
      <c r="J123" s="286"/>
      <c r="K123" s="309"/>
    </row>
    <row r="124" spans="2:11" ht="15" customHeight="1">
      <c r="B124" s="308"/>
      <c r="C124" s="269" t="s">
        <v>682</v>
      </c>
      <c r="D124" s="286"/>
      <c r="E124" s="286"/>
      <c r="F124" s="288" t="s">
        <v>679</v>
      </c>
      <c r="G124" s="269"/>
      <c r="H124" s="269" t="s">
        <v>718</v>
      </c>
      <c r="I124" s="269" t="s">
        <v>681</v>
      </c>
      <c r="J124" s="269">
        <v>120</v>
      </c>
      <c r="K124" s="310"/>
    </row>
    <row r="125" spans="2:11" ht="15" customHeight="1">
      <c r="B125" s="308"/>
      <c r="C125" s="269" t="s">
        <v>727</v>
      </c>
      <c r="D125" s="269"/>
      <c r="E125" s="269"/>
      <c r="F125" s="288" t="s">
        <v>679</v>
      </c>
      <c r="G125" s="269"/>
      <c r="H125" s="269" t="s">
        <v>728</v>
      </c>
      <c r="I125" s="269" t="s">
        <v>681</v>
      </c>
      <c r="J125" s="269" t="s">
        <v>729</v>
      </c>
      <c r="K125" s="310"/>
    </row>
    <row r="126" spans="2:11" ht="15" customHeight="1">
      <c r="B126" s="308"/>
      <c r="C126" s="269" t="s">
        <v>628</v>
      </c>
      <c r="D126" s="269"/>
      <c r="E126" s="269"/>
      <c r="F126" s="288" t="s">
        <v>679</v>
      </c>
      <c r="G126" s="269"/>
      <c r="H126" s="269" t="s">
        <v>730</v>
      </c>
      <c r="I126" s="269" t="s">
        <v>681</v>
      </c>
      <c r="J126" s="269" t="s">
        <v>729</v>
      </c>
      <c r="K126" s="310"/>
    </row>
    <row r="127" spans="2:11" ht="15" customHeight="1">
      <c r="B127" s="308"/>
      <c r="C127" s="269" t="s">
        <v>690</v>
      </c>
      <c r="D127" s="269"/>
      <c r="E127" s="269"/>
      <c r="F127" s="288" t="s">
        <v>685</v>
      </c>
      <c r="G127" s="269"/>
      <c r="H127" s="269" t="s">
        <v>691</v>
      </c>
      <c r="I127" s="269" t="s">
        <v>681</v>
      </c>
      <c r="J127" s="269">
        <v>15</v>
      </c>
      <c r="K127" s="310"/>
    </row>
    <row r="128" spans="2:11" ht="15" customHeight="1">
      <c r="B128" s="308"/>
      <c r="C128" s="290" t="s">
        <v>692</v>
      </c>
      <c r="D128" s="290"/>
      <c r="E128" s="290"/>
      <c r="F128" s="291" t="s">
        <v>685</v>
      </c>
      <c r="G128" s="290"/>
      <c r="H128" s="290" t="s">
        <v>693</v>
      </c>
      <c r="I128" s="290" t="s">
        <v>681</v>
      </c>
      <c r="J128" s="290">
        <v>15</v>
      </c>
      <c r="K128" s="310"/>
    </row>
    <row r="129" spans="2:11" ht="15" customHeight="1">
      <c r="B129" s="308"/>
      <c r="C129" s="290" t="s">
        <v>694</v>
      </c>
      <c r="D129" s="290"/>
      <c r="E129" s="290"/>
      <c r="F129" s="291" t="s">
        <v>685</v>
      </c>
      <c r="G129" s="290"/>
      <c r="H129" s="290" t="s">
        <v>695</v>
      </c>
      <c r="I129" s="290" t="s">
        <v>681</v>
      </c>
      <c r="J129" s="290">
        <v>20</v>
      </c>
      <c r="K129" s="310"/>
    </row>
    <row r="130" spans="2:11" ht="15" customHeight="1">
      <c r="B130" s="308"/>
      <c r="C130" s="290" t="s">
        <v>696</v>
      </c>
      <c r="D130" s="290"/>
      <c r="E130" s="290"/>
      <c r="F130" s="291" t="s">
        <v>685</v>
      </c>
      <c r="G130" s="290"/>
      <c r="H130" s="290" t="s">
        <v>697</v>
      </c>
      <c r="I130" s="290" t="s">
        <v>681</v>
      </c>
      <c r="J130" s="290">
        <v>20</v>
      </c>
      <c r="K130" s="310"/>
    </row>
    <row r="131" spans="2:11" ht="15" customHeight="1">
      <c r="B131" s="308"/>
      <c r="C131" s="269" t="s">
        <v>684</v>
      </c>
      <c r="D131" s="269"/>
      <c r="E131" s="269"/>
      <c r="F131" s="288" t="s">
        <v>685</v>
      </c>
      <c r="G131" s="269"/>
      <c r="H131" s="269" t="s">
        <v>718</v>
      </c>
      <c r="I131" s="269" t="s">
        <v>681</v>
      </c>
      <c r="J131" s="269">
        <v>50</v>
      </c>
      <c r="K131" s="310"/>
    </row>
    <row r="132" spans="2:11" ht="15" customHeight="1">
      <c r="B132" s="308"/>
      <c r="C132" s="269" t="s">
        <v>698</v>
      </c>
      <c r="D132" s="269"/>
      <c r="E132" s="269"/>
      <c r="F132" s="288" t="s">
        <v>685</v>
      </c>
      <c r="G132" s="269"/>
      <c r="H132" s="269" t="s">
        <v>718</v>
      </c>
      <c r="I132" s="269" t="s">
        <v>681</v>
      </c>
      <c r="J132" s="269">
        <v>50</v>
      </c>
      <c r="K132" s="310"/>
    </row>
    <row r="133" spans="2:11" ht="15" customHeight="1">
      <c r="B133" s="308"/>
      <c r="C133" s="269" t="s">
        <v>704</v>
      </c>
      <c r="D133" s="269"/>
      <c r="E133" s="269"/>
      <c r="F133" s="288" t="s">
        <v>685</v>
      </c>
      <c r="G133" s="269"/>
      <c r="H133" s="269" t="s">
        <v>718</v>
      </c>
      <c r="I133" s="269" t="s">
        <v>681</v>
      </c>
      <c r="J133" s="269">
        <v>50</v>
      </c>
      <c r="K133" s="310"/>
    </row>
    <row r="134" spans="2:11" ht="15" customHeight="1">
      <c r="B134" s="308"/>
      <c r="C134" s="269" t="s">
        <v>706</v>
      </c>
      <c r="D134" s="269"/>
      <c r="E134" s="269"/>
      <c r="F134" s="288" t="s">
        <v>685</v>
      </c>
      <c r="G134" s="269"/>
      <c r="H134" s="269" t="s">
        <v>718</v>
      </c>
      <c r="I134" s="269" t="s">
        <v>681</v>
      </c>
      <c r="J134" s="269">
        <v>50</v>
      </c>
      <c r="K134" s="310"/>
    </row>
    <row r="135" spans="2:11" ht="15" customHeight="1">
      <c r="B135" s="308"/>
      <c r="C135" s="269" t="s">
        <v>143</v>
      </c>
      <c r="D135" s="269"/>
      <c r="E135" s="269"/>
      <c r="F135" s="288" t="s">
        <v>685</v>
      </c>
      <c r="G135" s="269"/>
      <c r="H135" s="269" t="s">
        <v>731</v>
      </c>
      <c r="I135" s="269" t="s">
        <v>681</v>
      </c>
      <c r="J135" s="269">
        <v>255</v>
      </c>
      <c r="K135" s="310"/>
    </row>
    <row r="136" spans="2:11" ht="15" customHeight="1">
      <c r="B136" s="308"/>
      <c r="C136" s="269" t="s">
        <v>708</v>
      </c>
      <c r="D136" s="269"/>
      <c r="E136" s="269"/>
      <c r="F136" s="288" t="s">
        <v>679</v>
      </c>
      <c r="G136" s="269"/>
      <c r="H136" s="269" t="s">
        <v>732</v>
      </c>
      <c r="I136" s="269" t="s">
        <v>710</v>
      </c>
      <c r="J136" s="269"/>
      <c r="K136" s="310"/>
    </row>
    <row r="137" spans="2:11" ht="15" customHeight="1">
      <c r="B137" s="308"/>
      <c r="C137" s="269" t="s">
        <v>711</v>
      </c>
      <c r="D137" s="269"/>
      <c r="E137" s="269"/>
      <c r="F137" s="288" t="s">
        <v>679</v>
      </c>
      <c r="G137" s="269"/>
      <c r="H137" s="269" t="s">
        <v>733</v>
      </c>
      <c r="I137" s="269" t="s">
        <v>713</v>
      </c>
      <c r="J137" s="269"/>
      <c r="K137" s="310"/>
    </row>
    <row r="138" spans="2:11" ht="15" customHeight="1">
      <c r="B138" s="308"/>
      <c r="C138" s="269" t="s">
        <v>714</v>
      </c>
      <c r="D138" s="269"/>
      <c r="E138" s="269"/>
      <c r="F138" s="288" t="s">
        <v>679</v>
      </c>
      <c r="G138" s="269"/>
      <c r="H138" s="269" t="s">
        <v>714</v>
      </c>
      <c r="I138" s="269" t="s">
        <v>713</v>
      </c>
      <c r="J138" s="269"/>
      <c r="K138" s="310"/>
    </row>
    <row r="139" spans="2:11" ht="15" customHeight="1">
      <c r="B139" s="308"/>
      <c r="C139" s="269" t="s">
        <v>37</v>
      </c>
      <c r="D139" s="269"/>
      <c r="E139" s="269"/>
      <c r="F139" s="288" t="s">
        <v>679</v>
      </c>
      <c r="G139" s="269"/>
      <c r="H139" s="269" t="s">
        <v>734</v>
      </c>
      <c r="I139" s="269" t="s">
        <v>713</v>
      </c>
      <c r="J139" s="269"/>
      <c r="K139" s="310"/>
    </row>
    <row r="140" spans="2:11" ht="15" customHeight="1">
      <c r="B140" s="308"/>
      <c r="C140" s="269" t="s">
        <v>735</v>
      </c>
      <c r="D140" s="269"/>
      <c r="E140" s="269"/>
      <c r="F140" s="288" t="s">
        <v>679</v>
      </c>
      <c r="G140" s="269"/>
      <c r="H140" s="269" t="s">
        <v>736</v>
      </c>
      <c r="I140" s="269" t="s">
        <v>713</v>
      </c>
      <c r="J140" s="269"/>
      <c r="K140" s="310"/>
    </row>
    <row r="141" spans="2:11" ht="15" customHeight="1">
      <c r="B141" s="311"/>
      <c r="C141" s="312"/>
      <c r="D141" s="312"/>
      <c r="E141" s="312"/>
      <c r="F141" s="312"/>
      <c r="G141" s="312"/>
      <c r="H141" s="312"/>
      <c r="I141" s="312"/>
      <c r="J141" s="312"/>
      <c r="K141" s="313"/>
    </row>
    <row r="142" spans="2:11" ht="18.75" customHeight="1">
      <c r="B142" s="265"/>
      <c r="C142" s="265"/>
      <c r="D142" s="265"/>
      <c r="E142" s="265"/>
      <c r="F142" s="300"/>
      <c r="G142" s="265"/>
      <c r="H142" s="265"/>
      <c r="I142" s="265"/>
      <c r="J142" s="265"/>
      <c r="K142" s="265"/>
    </row>
    <row r="143" spans="2:11" ht="18.75" customHeight="1">
      <c r="B143" s="275"/>
      <c r="C143" s="275"/>
      <c r="D143" s="275"/>
      <c r="E143" s="275"/>
      <c r="F143" s="275"/>
      <c r="G143" s="275"/>
      <c r="H143" s="275"/>
      <c r="I143" s="275"/>
      <c r="J143" s="275"/>
      <c r="K143" s="275"/>
    </row>
    <row r="144" spans="2:11" ht="7.5" customHeight="1">
      <c r="B144" s="276"/>
      <c r="C144" s="277"/>
      <c r="D144" s="277"/>
      <c r="E144" s="277"/>
      <c r="F144" s="277"/>
      <c r="G144" s="277"/>
      <c r="H144" s="277"/>
      <c r="I144" s="277"/>
      <c r="J144" s="277"/>
      <c r="K144" s="278"/>
    </row>
    <row r="145" spans="2:11" ht="45" customHeight="1">
      <c r="B145" s="279"/>
      <c r="C145" s="380" t="s">
        <v>737</v>
      </c>
      <c r="D145" s="380"/>
      <c r="E145" s="380"/>
      <c r="F145" s="380"/>
      <c r="G145" s="380"/>
      <c r="H145" s="380"/>
      <c r="I145" s="380"/>
      <c r="J145" s="380"/>
      <c r="K145" s="280"/>
    </row>
    <row r="146" spans="2:11" ht="17.25" customHeight="1">
      <c r="B146" s="279"/>
      <c r="C146" s="281" t="s">
        <v>673</v>
      </c>
      <c r="D146" s="281"/>
      <c r="E146" s="281"/>
      <c r="F146" s="281" t="s">
        <v>674</v>
      </c>
      <c r="G146" s="282"/>
      <c r="H146" s="281" t="s">
        <v>138</v>
      </c>
      <c r="I146" s="281" t="s">
        <v>56</v>
      </c>
      <c r="J146" s="281" t="s">
        <v>675</v>
      </c>
      <c r="K146" s="280"/>
    </row>
    <row r="147" spans="2:11" ht="17.25" customHeight="1">
      <c r="B147" s="279"/>
      <c r="C147" s="283" t="s">
        <v>676</v>
      </c>
      <c r="D147" s="283"/>
      <c r="E147" s="283"/>
      <c r="F147" s="284" t="s">
        <v>677</v>
      </c>
      <c r="G147" s="285"/>
      <c r="H147" s="283"/>
      <c r="I147" s="283"/>
      <c r="J147" s="283" t="s">
        <v>678</v>
      </c>
      <c r="K147" s="280"/>
    </row>
    <row r="148" spans="2:11" ht="5.25" customHeight="1">
      <c r="B148" s="289"/>
      <c r="C148" s="286"/>
      <c r="D148" s="286"/>
      <c r="E148" s="286"/>
      <c r="F148" s="286"/>
      <c r="G148" s="287"/>
      <c r="H148" s="286"/>
      <c r="I148" s="286"/>
      <c r="J148" s="286"/>
      <c r="K148" s="310"/>
    </row>
    <row r="149" spans="2:11" ht="15" customHeight="1">
      <c r="B149" s="289"/>
      <c r="C149" s="314" t="s">
        <v>682</v>
      </c>
      <c r="D149" s="269"/>
      <c r="E149" s="269"/>
      <c r="F149" s="315" t="s">
        <v>679</v>
      </c>
      <c r="G149" s="269"/>
      <c r="H149" s="314" t="s">
        <v>718</v>
      </c>
      <c r="I149" s="314" t="s">
        <v>681</v>
      </c>
      <c r="J149" s="314">
        <v>120</v>
      </c>
      <c r="K149" s="310"/>
    </row>
    <row r="150" spans="2:11" ht="15" customHeight="1">
      <c r="B150" s="289"/>
      <c r="C150" s="314" t="s">
        <v>727</v>
      </c>
      <c r="D150" s="269"/>
      <c r="E150" s="269"/>
      <c r="F150" s="315" t="s">
        <v>679</v>
      </c>
      <c r="G150" s="269"/>
      <c r="H150" s="314" t="s">
        <v>738</v>
      </c>
      <c r="I150" s="314" t="s">
        <v>681</v>
      </c>
      <c r="J150" s="314" t="s">
        <v>729</v>
      </c>
      <c r="K150" s="310"/>
    </row>
    <row r="151" spans="2:11" ht="15" customHeight="1">
      <c r="B151" s="289"/>
      <c r="C151" s="314" t="s">
        <v>628</v>
      </c>
      <c r="D151" s="269"/>
      <c r="E151" s="269"/>
      <c r="F151" s="315" t="s">
        <v>679</v>
      </c>
      <c r="G151" s="269"/>
      <c r="H151" s="314" t="s">
        <v>739</v>
      </c>
      <c r="I151" s="314" t="s">
        <v>681</v>
      </c>
      <c r="J151" s="314" t="s">
        <v>729</v>
      </c>
      <c r="K151" s="310"/>
    </row>
    <row r="152" spans="2:11" ht="15" customHeight="1">
      <c r="B152" s="289"/>
      <c r="C152" s="314" t="s">
        <v>684</v>
      </c>
      <c r="D152" s="269"/>
      <c r="E152" s="269"/>
      <c r="F152" s="315" t="s">
        <v>685</v>
      </c>
      <c r="G152" s="269"/>
      <c r="H152" s="314" t="s">
        <v>718</v>
      </c>
      <c r="I152" s="314" t="s">
        <v>681</v>
      </c>
      <c r="J152" s="314">
        <v>50</v>
      </c>
      <c r="K152" s="310"/>
    </row>
    <row r="153" spans="2:11" ht="15" customHeight="1">
      <c r="B153" s="289"/>
      <c r="C153" s="314" t="s">
        <v>687</v>
      </c>
      <c r="D153" s="269"/>
      <c r="E153" s="269"/>
      <c r="F153" s="315" t="s">
        <v>679</v>
      </c>
      <c r="G153" s="269"/>
      <c r="H153" s="314" t="s">
        <v>718</v>
      </c>
      <c r="I153" s="314" t="s">
        <v>689</v>
      </c>
      <c r="J153" s="314"/>
      <c r="K153" s="310"/>
    </row>
    <row r="154" spans="2:11" ht="15" customHeight="1">
      <c r="B154" s="289"/>
      <c r="C154" s="314" t="s">
        <v>698</v>
      </c>
      <c r="D154" s="269"/>
      <c r="E154" s="269"/>
      <c r="F154" s="315" t="s">
        <v>685</v>
      </c>
      <c r="G154" s="269"/>
      <c r="H154" s="314" t="s">
        <v>718</v>
      </c>
      <c r="I154" s="314" t="s">
        <v>681</v>
      </c>
      <c r="J154" s="314">
        <v>50</v>
      </c>
      <c r="K154" s="310"/>
    </row>
    <row r="155" spans="2:11" ht="15" customHeight="1">
      <c r="B155" s="289"/>
      <c r="C155" s="314" t="s">
        <v>706</v>
      </c>
      <c r="D155" s="269"/>
      <c r="E155" s="269"/>
      <c r="F155" s="315" t="s">
        <v>685</v>
      </c>
      <c r="G155" s="269"/>
      <c r="H155" s="314" t="s">
        <v>718</v>
      </c>
      <c r="I155" s="314" t="s">
        <v>681</v>
      </c>
      <c r="J155" s="314">
        <v>50</v>
      </c>
      <c r="K155" s="310"/>
    </row>
    <row r="156" spans="2:11" ht="15" customHeight="1">
      <c r="B156" s="289"/>
      <c r="C156" s="314" t="s">
        <v>704</v>
      </c>
      <c r="D156" s="269"/>
      <c r="E156" s="269"/>
      <c r="F156" s="315" t="s">
        <v>685</v>
      </c>
      <c r="G156" s="269"/>
      <c r="H156" s="314" t="s">
        <v>718</v>
      </c>
      <c r="I156" s="314" t="s">
        <v>681</v>
      </c>
      <c r="J156" s="314">
        <v>50</v>
      </c>
      <c r="K156" s="310"/>
    </row>
    <row r="157" spans="2:11" ht="15" customHeight="1">
      <c r="B157" s="289"/>
      <c r="C157" s="314" t="s">
        <v>117</v>
      </c>
      <c r="D157" s="269"/>
      <c r="E157" s="269"/>
      <c r="F157" s="315" t="s">
        <v>679</v>
      </c>
      <c r="G157" s="269"/>
      <c r="H157" s="314" t="s">
        <v>740</v>
      </c>
      <c r="I157" s="314" t="s">
        <v>681</v>
      </c>
      <c r="J157" s="314" t="s">
        <v>741</v>
      </c>
      <c r="K157" s="310"/>
    </row>
    <row r="158" spans="2:11" ht="15" customHeight="1">
      <c r="B158" s="289"/>
      <c r="C158" s="314" t="s">
        <v>742</v>
      </c>
      <c r="D158" s="269"/>
      <c r="E158" s="269"/>
      <c r="F158" s="315" t="s">
        <v>679</v>
      </c>
      <c r="G158" s="269"/>
      <c r="H158" s="314" t="s">
        <v>743</v>
      </c>
      <c r="I158" s="314" t="s">
        <v>713</v>
      </c>
      <c r="J158" s="314"/>
      <c r="K158" s="310"/>
    </row>
    <row r="159" spans="2:11" ht="15" customHeight="1">
      <c r="B159" s="316"/>
      <c r="C159" s="298"/>
      <c r="D159" s="298"/>
      <c r="E159" s="298"/>
      <c r="F159" s="298"/>
      <c r="G159" s="298"/>
      <c r="H159" s="298"/>
      <c r="I159" s="298"/>
      <c r="J159" s="298"/>
      <c r="K159" s="317"/>
    </row>
    <row r="160" spans="2:11" ht="18.75" customHeight="1">
      <c r="B160" s="265"/>
      <c r="C160" s="269"/>
      <c r="D160" s="269"/>
      <c r="E160" s="269"/>
      <c r="F160" s="288"/>
      <c r="G160" s="269"/>
      <c r="H160" s="269"/>
      <c r="I160" s="269"/>
      <c r="J160" s="269"/>
      <c r="K160" s="265"/>
    </row>
    <row r="161" spans="2:11" ht="18.75" customHeight="1">
      <c r="B161" s="275"/>
      <c r="C161" s="275"/>
      <c r="D161" s="275"/>
      <c r="E161" s="275"/>
      <c r="F161" s="275"/>
      <c r="G161" s="275"/>
      <c r="H161" s="275"/>
      <c r="I161" s="275"/>
      <c r="J161" s="275"/>
      <c r="K161" s="275"/>
    </row>
    <row r="162" spans="2:11" ht="7.5" customHeight="1">
      <c r="B162" s="257"/>
      <c r="C162" s="258"/>
      <c r="D162" s="258"/>
      <c r="E162" s="258"/>
      <c r="F162" s="258"/>
      <c r="G162" s="258"/>
      <c r="H162" s="258"/>
      <c r="I162" s="258"/>
      <c r="J162" s="258"/>
      <c r="K162" s="259"/>
    </row>
    <row r="163" spans="2:11" ht="45" customHeight="1">
      <c r="B163" s="260"/>
      <c r="C163" s="379" t="s">
        <v>744</v>
      </c>
      <c r="D163" s="379"/>
      <c r="E163" s="379"/>
      <c r="F163" s="379"/>
      <c r="G163" s="379"/>
      <c r="H163" s="379"/>
      <c r="I163" s="379"/>
      <c r="J163" s="379"/>
      <c r="K163" s="261"/>
    </row>
    <row r="164" spans="2:11" ht="17.25" customHeight="1">
      <c r="B164" s="260"/>
      <c r="C164" s="281" t="s">
        <v>673</v>
      </c>
      <c r="D164" s="281"/>
      <c r="E164" s="281"/>
      <c r="F164" s="281" t="s">
        <v>674</v>
      </c>
      <c r="G164" s="318"/>
      <c r="H164" s="319" t="s">
        <v>138</v>
      </c>
      <c r="I164" s="319" t="s">
        <v>56</v>
      </c>
      <c r="J164" s="281" t="s">
        <v>675</v>
      </c>
      <c r="K164" s="261"/>
    </row>
    <row r="165" spans="2:11" ht="17.25" customHeight="1">
      <c r="B165" s="262"/>
      <c r="C165" s="283" t="s">
        <v>676</v>
      </c>
      <c r="D165" s="283"/>
      <c r="E165" s="283"/>
      <c r="F165" s="284" t="s">
        <v>677</v>
      </c>
      <c r="G165" s="320"/>
      <c r="H165" s="321"/>
      <c r="I165" s="321"/>
      <c r="J165" s="283" t="s">
        <v>678</v>
      </c>
      <c r="K165" s="263"/>
    </row>
    <row r="166" spans="2:11" ht="5.25" customHeight="1">
      <c r="B166" s="289"/>
      <c r="C166" s="286"/>
      <c r="D166" s="286"/>
      <c r="E166" s="286"/>
      <c r="F166" s="286"/>
      <c r="G166" s="287"/>
      <c r="H166" s="286"/>
      <c r="I166" s="286"/>
      <c r="J166" s="286"/>
      <c r="K166" s="310"/>
    </row>
    <row r="167" spans="2:11" ht="15" customHeight="1">
      <c r="B167" s="289"/>
      <c r="C167" s="269" t="s">
        <v>682</v>
      </c>
      <c r="D167" s="269"/>
      <c r="E167" s="269"/>
      <c r="F167" s="288" t="s">
        <v>679</v>
      </c>
      <c r="G167" s="269"/>
      <c r="H167" s="269" t="s">
        <v>718</v>
      </c>
      <c r="I167" s="269" t="s">
        <v>681</v>
      </c>
      <c r="J167" s="269">
        <v>120</v>
      </c>
      <c r="K167" s="310"/>
    </row>
    <row r="168" spans="2:11" ht="15" customHeight="1">
      <c r="B168" s="289"/>
      <c r="C168" s="269" t="s">
        <v>727</v>
      </c>
      <c r="D168" s="269"/>
      <c r="E168" s="269"/>
      <c r="F168" s="288" t="s">
        <v>679</v>
      </c>
      <c r="G168" s="269"/>
      <c r="H168" s="269" t="s">
        <v>728</v>
      </c>
      <c r="I168" s="269" t="s">
        <v>681</v>
      </c>
      <c r="J168" s="269" t="s">
        <v>729</v>
      </c>
      <c r="K168" s="310"/>
    </row>
    <row r="169" spans="2:11" ht="15" customHeight="1">
      <c r="B169" s="289"/>
      <c r="C169" s="269" t="s">
        <v>628</v>
      </c>
      <c r="D169" s="269"/>
      <c r="E169" s="269"/>
      <c r="F169" s="288" t="s">
        <v>679</v>
      </c>
      <c r="G169" s="269"/>
      <c r="H169" s="269" t="s">
        <v>745</v>
      </c>
      <c r="I169" s="269" t="s">
        <v>681</v>
      </c>
      <c r="J169" s="269" t="s">
        <v>729</v>
      </c>
      <c r="K169" s="310"/>
    </row>
    <row r="170" spans="2:11" ht="15" customHeight="1">
      <c r="B170" s="289"/>
      <c r="C170" s="269" t="s">
        <v>684</v>
      </c>
      <c r="D170" s="269"/>
      <c r="E170" s="269"/>
      <c r="F170" s="288" t="s">
        <v>685</v>
      </c>
      <c r="G170" s="269"/>
      <c r="H170" s="269" t="s">
        <v>745</v>
      </c>
      <c r="I170" s="269" t="s">
        <v>681</v>
      </c>
      <c r="J170" s="269">
        <v>50</v>
      </c>
      <c r="K170" s="310"/>
    </row>
    <row r="171" spans="2:11" ht="15" customHeight="1">
      <c r="B171" s="289"/>
      <c r="C171" s="269" t="s">
        <v>687</v>
      </c>
      <c r="D171" s="269"/>
      <c r="E171" s="269"/>
      <c r="F171" s="288" t="s">
        <v>679</v>
      </c>
      <c r="G171" s="269"/>
      <c r="H171" s="269" t="s">
        <v>745</v>
      </c>
      <c r="I171" s="269" t="s">
        <v>689</v>
      </c>
      <c r="J171" s="269"/>
      <c r="K171" s="310"/>
    </row>
    <row r="172" spans="2:11" ht="15" customHeight="1">
      <c r="B172" s="289"/>
      <c r="C172" s="269" t="s">
        <v>698</v>
      </c>
      <c r="D172" s="269"/>
      <c r="E172" s="269"/>
      <c r="F172" s="288" t="s">
        <v>685</v>
      </c>
      <c r="G172" s="269"/>
      <c r="H172" s="269" t="s">
        <v>745</v>
      </c>
      <c r="I172" s="269" t="s">
        <v>681</v>
      </c>
      <c r="J172" s="269">
        <v>50</v>
      </c>
      <c r="K172" s="310"/>
    </row>
    <row r="173" spans="2:11" ht="15" customHeight="1">
      <c r="B173" s="289"/>
      <c r="C173" s="269" t="s">
        <v>706</v>
      </c>
      <c r="D173" s="269"/>
      <c r="E173" s="269"/>
      <c r="F173" s="288" t="s">
        <v>685</v>
      </c>
      <c r="G173" s="269"/>
      <c r="H173" s="269" t="s">
        <v>745</v>
      </c>
      <c r="I173" s="269" t="s">
        <v>681</v>
      </c>
      <c r="J173" s="269">
        <v>50</v>
      </c>
      <c r="K173" s="310"/>
    </row>
    <row r="174" spans="2:11" ht="15" customHeight="1">
      <c r="B174" s="289"/>
      <c r="C174" s="269" t="s">
        <v>704</v>
      </c>
      <c r="D174" s="269"/>
      <c r="E174" s="269"/>
      <c r="F174" s="288" t="s">
        <v>685</v>
      </c>
      <c r="G174" s="269"/>
      <c r="H174" s="269" t="s">
        <v>745</v>
      </c>
      <c r="I174" s="269" t="s">
        <v>681</v>
      </c>
      <c r="J174" s="269">
        <v>50</v>
      </c>
      <c r="K174" s="310"/>
    </row>
    <row r="175" spans="2:11" ht="15" customHeight="1">
      <c r="B175" s="289"/>
      <c r="C175" s="269" t="s">
        <v>137</v>
      </c>
      <c r="D175" s="269"/>
      <c r="E175" s="269"/>
      <c r="F175" s="288" t="s">
        <v>679</v>
      </c>
      <c r="G175" s="269"/>
      <c r="H175" s="269" t="s">
        <v>746</v>
      </c>
      <c r="I175" s="269" t="s">
        <v>747</v>
      </c>
      <c r="J175" s="269"/>
      <c r="K175" s="310"/>
    </row>
    <row r="176" spans="2:11" ht="15" customHeight="1">
      <c r="B176" s="289"/>
      <c r="C176" s="269" t="s">
        <v>56</v>
      </c>
      <c r="D176" s="269"/>
      <c r="E176" s="269"/>
      <c r="F176" s="288" t="s">
        <v>679</v>
      </c>
      <c r="G176" s="269"/>
      <c r="H176" s="269" t="s">
        <v>748</v>
      </c>
      <c r="I176" s="269" t="s">
        <v>749</v>
      </c>
      <c r="J176" s="269">
        <v>1</v>
      </c>
      <c r="K176" s="310"/>
    </row>
    <row r="177" spans="2:11" ht="15" customHeight="1">
      <c r="B177" s="289"/>
      <c r="C177" s="269" t="s">
        <v>52</v>
      </c>
      <c r="D177" s="269"/>
      <c r="E177" s="269"/>
      <c r="F177" s="288" t="s">
        <v>679</v>
      </c>
      <c r="G177" s="269"/>
      <c r="H177" s="269" t="s">
        <v>750</v>
      </c>
      <c r="I177" s="269" t="s">
        <v>681</v>
      </c>
      <c r="J177" s="269">
        <v>20</v>
      </c>
      <c r="K177" s="310"/>
    </row>
    <row r="178" spans="2:11" ht="15" customHeight="1">
      <c r="B178" s="289"/>
      <c r="C178" s="269" t="s">
        <v>138</v>
      </c>
      <c r="D178" s="269"/>
      <c r="E178" s="269"/>
      <c r="F178" s="288" t="s">
        <v>679</v>
      </c>
      <c r="G178" s="269"/>
      <c r="H178" s="269" t="s">
        <v>751</v>
      </c>
      <c r="I178" s="269" t="s">
        <v>681</v>
      </c>
      <c r="J178" s="269">
        <v>255</v>
      </c>
      <c r="K178" s="310"/>
    </row>
    <row r="179" spans="2:11" ht="15" customHeight="1">
      <c r="B179" s="289"/>
      <c r="C179" s="269" t="s">
        <v>139</v>
      </c>
      <c r="D179" s="269"/>
      <c r="E179" s="269"/>
      <c r="F179" s="288" t="s">
        <v>679</v>
      </c>
      <c r="G179" s="269"/>
      <c r="H179" s="269" t="s">
        <v>644</v>
      </c>
      <c r="I179" s="269" t="s">
        <v>681</v>
      </c>
      <c r="J179" s="269">
        <v>10</v>
      </c>
      <c r="K179" s="310"/>
    </row>
    <row r="180" spans="2:11" ht="15" customHeight="1">
      <c r="B180" s="289"/>
      <c r="C180" s="269" t="s">
        <v>140</v>
      </c>
      <c r="D180" s="269"/>
      <c r="E180" s="269"/>
      <c r="F180" s="288" t="s">
        <v>679</v>
      </c>
      <c r="G180" s="269"/>
      <c r="H180" s="269" t="s">
        <v>752</v>
      </c>
      <c r="I180" s="269" t="s">
        <v>713</v>
      </c>
      <c r="J180" s="269"/>
      <c r="K180" s="310"/>
    </row>
    <row r="181" spans="2:11" ht="15" customHeight="1">
      <c r="B181" s="289"/>
      <c r="C181" s="269" t="s">
        <v>753</v>
      </c>
      <c r="D181" s="269"/>
      <c r="E181" s="269"/>
      <c r="F181" s="288" t="s">
        <v>679</v>
      </c>
      <c r="G181" s="269"/>
      <c r="H181" s="269" t="s">
        <v>754</v>
      </c>
      <c r="I181" s="269" t="s">
        <v>713</v>
      </c>
      <c r="J181" s="269"/>
      <c r="K181" s="310"/>
    </row>
    <row r="182" spans="2:11" ht="15" customHeight="1">
      <c r="B182" s="289"/>
      <c r="C182" s="269" t="s">
        <v>742</v>
      </c>
      <c r="D182" s="269"/>
      <c r="E182" s="269"/>
      <c r="F182" s="288" t="s">
        <v>679</v>
      </c>
      <c r="G182" s="269"/>
      <c r="H182" s="269" t="s">
        <v>755</v>
      </c>
      <c r="I182" s="269" t="s">
        <v>713</v>
      </c>
      <c r="J182" s="269"/>
      <c r="K182" s="310"/>
    </row>
    <row r="183" spans="2:11" ht="15" customHeight="1">
      <c r="B183" s="289"/>
      <c r="C183" s="269" t="s">
        <v>142</v>
      </c>
      <c r="D183" s="269"/>
      <c r="E183" s="269"/>
      <c r="F183" s="288" t="s">
        <v>685</v>
      </c>
      <c r="G183" s="269"/>
      <c r="H183" s="269" t="s">
        <v>756</v>
      </c>
      <c r="I183" s="269" t="s">
        <v>681</v>
      </c>
      <c r="J183" s="269">
        <v>50</v>
      </c>
      <c r="K183" s="310"/>
    </row>
    <row r="184" spans="2:11" ht="15" customHeight="1">
      <c r="B184" s="289"/>
      <c r="C184" s="269" t="s">
        <v>757</v>
      </c>
      <c r="D184" s="269"/>
      <c r="E184" s="269"/>
      <c r="F184" s="288" t="s">
        <v>685</v>
      </c>
      <c r="G184" s="269"/>
      <c r="H184" s="269" t="s">
        <v>758</v>
      </c>
      <c r="I184" s="269" t="s">
        <v>759</v>
      </c>
      <c r="J184" s="269"/>
      <c r="K184" s="310"/>
    </row>
    <row r="185" spans="2:11" ht="15" customHeight="1">
      <c r="B185" s="289"/>
      <c r="C185" s="269" t="s">
        <v>760</v>
      </c>
      <c r="D185" s="269"/>
      <c r="E185" s="269"/>
      <c r="F185" s="288" t="s">
        <v>685</v>
      </c>
      <c r="G185" s="269"/>
      <c r="H185" s="269" t="s">
        <v>761</v>
      </c>
      <c r="I185" s="269" t="s">
        <v>759</v>
      </c>
      <c r="J185" s="269"/>
      <c r="K185" s="310"/>
    </row>
    <row r="186" spans="2:11" ht="15" customHeight="1">
      <c r="B186" s="289"/>
      <c r="C186" s="269" t="s">
        <v>762</v>
      </c>
      <c r="D186" s="269"/>
      <c r="E186" s="269"/>
      <c r="F186" s="288" t="s">
        <v>685</v>
      </c>
      <c r="G186" s="269"/>
      <c r="H186" s="269" t="s">
        <v>763</v>
      </c>
      <c r="I186" s="269" t="s">
        <v>759</v>
      </c>
      <c r="J186" s="269"/>
      <c r="K186" s="310"/>
    </row>
    <row r="187" spans="2:11" ht="15" customHeight="1">
      <c r="B187" s="289"/>
      <c r="C187" s="322" t="s">
        <v>764</v>
      </c>
      <c r="D187" s="269"/>
      <c r="E187" s="269"/>
      <c r="F187" s="288" t="s">
        <v>685</v>
      </c>
      <c r="G187" s="269"/>
      <c r="H187" s="269" t="s">
        <v>765</v>
      </c>
      <c r="I187" s="269" t="s">
        <v>766</v>
      </c>
      <c r="J187" s="323" t="s">
        <v>767</v>
      </c>
      <c r="K187" s="310"/>
    </row>
    <row r="188" spans="2:11" ht="15" customHeight="1">
      <c r="B188" s="289"/>
      <c r="C188" s="274" t="s">
        <v>41</v>
      </c>
      <c r="D188" s="269"/>
      <c r="E188" s="269"/>
      <c r="F188" s="288" t="s">
        <v>679</v>
      </c>
      <c r="G188" s="269"/>
      <c r="H188" s="265" t="s">
        <v>768</v>
      </c>
      <c r="I188" s="269" t="s">
        <v>769</v>
      </c>
      <c r="J188" s="269"/>
      <c r="K188" s="310"/>
    </row>
    <row r="189" spans="2:11" ht="15" customHeight="1">
      <c r="B189" s="289"/>
      <c r="C189" s="274" t="s">
        <v>770</v>
      </c>
      <c r="D189" s="269"/>
      <c r="E189" s="269"/>
      <c r="F189" s="288" t="s">
        <v>679</v>
      </c>
      <c r="G189" s="269"/>
      <c r="H189" s="269" t="s">
        <v>771</v>
      </c>
      <c r="I189" s="269" t="s">
        <v>713</v>
      </c>
      <c r="J189" s="269"/>
      <c r="K189" s="310"/>
    </row>
    <row r="190" spans="2:11" ht="15" customHeight="1">
      <c r="B190" s="289"/>
      <c r="C190" s="274" t="s">
        <v>772</v>
      </c>
      <c r="D190" s="269"/>
      <c r="E190" s="269"/>
      <c r="F190" s="288" t="s">
        <v>679</v>
      </c>
      <c r="G190" s="269"/>
      <c r="H190" s="269" t="s">
        <v>773</v>
      </c>
      <c r="I190" s="269" t="s">
        <v>713</v>
      </c>
      <c r="J190" s="269"/>
      <c r="K190" s="310"/>
    </row>
    <row r="191" spans="2:11" ht="15" customHeight="1">
      <c r="B191" s="289"/>
      <c r="C191" s="274" t="s">
        <v>774</v>
      </c>
      <c r="D191" s="269"/>
      <c r="E191" s="269"/>
      <c r="F191" s="288" t="s">
        <v>685</v>
      </c>
      <c r="G191" s="269"/>
      <c r="H191" s="269" t="s">
        <v>775</v>
      </c>
      <c r="I191" s="269" t="s">
        <v>713</v>
      </c>
      <c r="J191" s="269"/>
      <c r="K191" s="310"/>
    </row>
    <row r="192" spans="2:11" ht="15" customHeight="1">
      <c r="B192" s="316"/>
      <c r="C192" s="324"/>
      <c r="D192" s="298"/>
      <c r="E192" s="298"/>
      <c r="F192" s="298"/>
      <c r="G192" s="298"/>
      <c r="H192" s="298"/>
      <c r="I192" s="298"/>
      <c r="J192" s="298"/>
      <c r="K192" s="317"/>
    </row>
    <row r="193" spans="2:11" ht="18.75" customHeight="1">
      <c r="B193" s="265"/>
      <c r="C193" s="269"/>
      <c r="D193" s="269"/>
      <c r="E193" s="269"/>
      <c r="F193" s="288"/>
      <c r="G193" s="269"/>
      <c r="H193" s="269"/>
      <c r="I193" s="269"/>
      <c r="J193" s="269"/>
      <c r="K193" s="265"/>
    </row>
    <row r="194" spans="2:11" ht="18.75" customHeight="1">
      <c r="B194" s="265"/>
      <c r="C194" s="269"/>
      <c r="D194" s="269"/>
      <c r="E194" s="269"/>
      <c r="F194" s="288"/>
      <c r="G194" s="269"/>
      <c r="H194" s="269"/>
      <c r="I194" s="269"/>
      <c r="J194" s="269"/>
      <c r="K194" s="265"/>
    </row>
    <row r="195" spans="2:11" ht="18.75" customHeight="1">
      <c r="B195" s="275"/>
      <c r="C195" s="275"/>
      <c r="D195" s="275"/>
      <c r="E195" s="275"/>
      <c r="F195" s="275"/>
      <c r="G195" s="275"/>
      <c r="H195" s="275"/>
      <c r="I195" s="275"/>
      <c r="J195" s="275"/>
      <c r="K195" s="275"/>
    </row>
    <row r="196" spans="2:11">
      <c r="B196" s="257"/>
      <c r="C196" s="258"/>
      <c r="D196" s="258"/>
      <c r="E196" s="258"/>
      <c r="F196" s="258"/>
      <c r="G196" s="258"/>
      <c r="H196" s="258"/>
      <c r="I196" s="258"/>
      <c r="J196" s="258"/>
      <c r="K196" s="259"/>
    </row>
    <row r="197" spans="2:11" ht="21">
      <c r="B197" s="260"/>
      <c r="C197" s="379" t="s">
        <v>776</v>
      </c>
      <c r="D197" s="379"/>
      <c r="E197" s="379"/>
      <c r="F197" s="379"/>
      <c r="G197" s="379"/>
      <c r="H197" s="379"/>
      <c r="I197" s="379"/>
      <c r="J197" s="379"/>
      <c r="K197" s="261"/>
    </row>
    <row r="198" spans="2:11" ht="25.5" customHeight="1">
      <c r="B198" s="260"/>
      <c r="C198" s="325" t="s">
        <v>777</v>
      </c>
      <c r="D198" s="325"/>
      <c r="E198" s="325"/>
      <c r="F198" s="325" t="s">
        <v>778</v>
      </c>
      <c r="G198" s="326"/>
      <c r="H198" s="378" t="s">
        <v>779</v>
      </c>
      <c r="I198" s="378"/>
      <c r="J198" s="378"/>
      <c r="K198" s="261"/>
    </row>
    <row r="199" spans="2:11" ht="5.25" customHeight="1">
      <c r="B199" s="289"/>
      <c r="C199" s="286"/>
      <c r="D199" s="286"/>
      <c r="E199" s="286"/>
      <c r="F199" s="286"/>
      <c r="G199" s="269"/>
      <c r="H199" s="286"/>
      <c r="I199" s="286"/>
      <c r="J199" s="286"/>
      <c r="K199" s="310"/>
    </row>
    <row r="200" spans="2:11" ht="15" customHeight="1">
      <c r="B200" s="289"/>
      <c r="C200" s="269" t="s">
        <v>769</v>
      </c>
      <c r="D200" s="269"/>
      <c r="E200" s="269"/>
      <c r="F200" s="288" t="s">
        <v>42</v>
      </c>
      <c r="G200" s="269"/>
      <c r="H200" s="376" t="s">
        <v>780</v>
      </c>
      <c r="I200" s="376"/>
      <c r="J200" s="376"/>
      <c r="K200" s="310"/>
    </row>
    <row r="201" spans="2:11" ht="15" customHeight="1">
      <c r="B201" s="289"/>
      <c r="C201" s="295"/>
      <c r="D201" s="269"/>
      <c r="E201" s="269"/>
      <c r="F201" s="288" t="s">
        <v>43</v>
      </c>
      <c r="G201" s="269"/>
      <c r="H201" s="376" t="s">
        <v>781</v>
      </c>
      <c r="I201" s="376"/>
      <c r="J201" s="376"/>
      <c r="K201" s="310"/>
    </row>
    <row r="202" spans="2:11" ht="15" customHeight="1">
      <c r="B202" s="289"/>
      <c r="C202" s="295"/>
      <c r="D202" s="269"/>
      <c r="E202" s="269"/>
      <c r="F202" s="288" t="s">
        <v>46</v>
      </c>
      <c r="G202" s="269"/>
      <c r="H202" s="376" t="s">
        <v>782</v>
      </c>
      <c r="I202" s="376"/>
      <c r="J202" s="376"/>
      <c r="K202" s="310"/>
    </row>
    <row r="203" spans="2:11" ht="15" customHeight="1">
      <c r="B203" s="289"/>
      <c r="C203" s="269"/>
      <c r="D203" s="269"/>
      <c r="E203" s="269"/>
      <c r="F203" s="288" t="s">
        <v>44</v>
      </c>
      <c r="G203" s="269"/>
      <c r="H203" s="376" t="s">
        <v>783</v>
      </c>
      <c r="I203" s="376"/>
      <c r="J203" s="376"/>
      <c r="K203" s="310"/>
    </row>
    <row r="204" spans="2:11" ht="15" customHeight="1">
      <c r="B204" s="289"/>
      <c r="C204" s="269"/>
      <c r="D204" s="269"/>
      <c r="E204" s="269"/>
      <c r="F204" s="288" t="s">
        <v>45</v>
      </c>
      <c r="G204" s="269"/>
      <c r="H204" s="376" t="s">
        <v>784</v>
      </c>
      <c r="I204" s="376"/>
      <c r="J204" s="376"/>
      <c r="K204" s="310"/>
    </row>
    <row r="205" spans="2:11" ht="15" customHeight="1">
      <c r="B205" s="289"/>
      <c r="C205" s="269"/>
      <c r="D205" s="269"/>
      <c r="E205" s="269"/>
      <c r="F205" s="288"/>
      <c r="G205" s="269"/>
      <c r="H205" s="269"/>
      <c r="I205" s="269"/>
      <c r="J205" s="269"/>
      <c r="K205" s="310"/>
    </row>
    <row r="206" spans="2:11" ht="15" customHeight="1">
      <c r="B206" s="289"/>
      <c r="C206" s="269" t="s">
        <v>725</v>
      </c>
      <c r="D206" s="269"/>
      <c r="E206" s="269"/>
      <c r="F206" s="288" t="s">
        <v>75</v>
      </c>
      <c r="G206" s="269"/>
      <c r="H206" s="376" t="s">
        <v>785</v>
      </c>
      <c r="I206" s="376"/>
      <c r="J206" s="376"/>
      <c r="K206" s="310"/>
    </row>
    <row r="207" spans="2:11" ht="15" customHeight="1">
      <c r="B207" s="289"/>
      <c r="C207" s="295"/>
      <c r="D207" s="269"/>
      <c r="E207" s="269"/>
      <c r="F207" s="288" t="s">
        <v>622</v>
      </c>
      <c r="G207" s="269"/>
      <c r="H207" s="376" t="s">
        <v>623</v>
      </c>
      <c r="I207" s="376"/>
      <c r="J207" s="376"/>
      <c r="K207" s="310"/>
    </row>
    <row r="208" spans="2:11" ht="15" customHeight="1">
      <c r="B208" s="289"/>
      <c r="C208" s="269"/>
      <c r="D208" s="269"/>
      <c r="E208" s="269"/>
      <c r="F208" s="288" t="s">
        <v>620</v>
      </c>
      <c r="G208" s="269"/>
      <c r="H208" s="376" t="s">
        <v>786</v>
      </c>
      <c r="I208" s="376"/>
      <c r="J208" s="376"/>
      <c r="K208" s="310"/>
    </row>
    <row r="209" spans="2:11" ht="15" customHeight="1">
      <c r="B209" s="327"/>
      <c r="C209" s="295"/>
      <c r="D209" s="295"/>
      <c r="E209" s="295"/>
      <c r="F209" s="288" t="s">
        <v>624</v>
      </c>
      <c r="G209" s="274"/>
      <c r="H209" s="377" t="s">
        <v>625</v>
      </c>
      <c r="I209" s="377"/>
      <c r="J209" s="377"/>
      <c r="K209" s="328"/>
    </row>
    <row r="210" spans="2:11" ht="15" customHeight="1">
      <c r="B210" s="327"/>
      <c r="C210" s="295"/>
      <c r="D210" s="295"/>
      <c r="E210" s="295"/>
      <c r="F210" s="288" t="s">
        <v>626</v>
      </c>
      <c r="G210" s="274"/>
      <c r="H210" s="377" t="s">
        <v>787</v>
      </c>
      <c r="I210" s="377"/>
      <c r="J210" s="377"/>
      <c r="K210" s="328"/>
    </row>
    <row r="211" spans="2:11" ht="15" customHeight="1">
      <c r="B211" s="327"/>
      <c r="C211" s="295"/>
      <c r="D211" s="295"/>
      <c r="E211" s="295"/>
      <c r="F211" s="329"/>
      <c r="G211" s="274"/>
      <c r="H211" s="330"/>
      <c r="I211" s="330"/>
      <c r="J211" s="330"/>
      <c r="K211" s="328"/>
    </row>
    <row r="212" spans="2:11" ht="15" customHeight="1">
      <c r="B212" s="327"/>
      <c r="C212" s="269" t="s">
        <v>749</v>
      </c>
      <c r="D212" s="295"/>
      <c r="E212" s="295"/>
      <c r="F212" s="288">
        <v>1</v>
      </c>
      <c r="G212" s="274"/>
      <c r="H212" s="377" t="s">
        <v>788</v>
      </c>
      <c r="I212" s="377"/>
      <c r="J212" s="377"/>
      <c r="K212" s="328"/>
    </row>
    <row r="213" spans="2:11" ht="15" customHeight="1">
      <c r="B213" s="327"/>
      <c r="C213" s="295"/>
      <c r="D213" s="295"/>
      <c r="E213" s="295"/>
      <c r="F213" s="288">
        <v>2</v>
      </c>
      <c r="G213" s="274"/>
      <c r="H213" s="377" t="s">
        <v>789</v>
      </c>
      <c r="I213" s="377"/>
      <c r="J213" s="377"/>
      <c r="K213" s="328"/>
    </row>
    <row r="214" spans="2:11" ht="15" customHeight="1">
      <c r="B214" s="327"/>
      <c r="C214" s="295"/>
      <c r="D214" s="295"/>
      <c r="E214" s="295"/>
      <c r="F214" s="288">
        <v>3</v>
      </c>
      <c r="G214" s="274"/>
      <c r="H214" s="377" t="s">
        <v>790</v>
      </c>
      <c r="I214" s="377"/>
      <c r="J214" s="377"/>
      <c r="K214" s="328"/>
    </row>
    <row r="215" spans="2:11" ht="15" customHeight="1">
      <c r="B215" s="327"/>
      <c r="C215" s="295"/>
      <c r="D215" s="295"/>
      <c r="E215" s="295"/>
      <c r="F215" s="288">
        <v>4</v>
      </c>
      <c r="G215" s="274"/>
      <c r="H215" s="377" t="s">
        <v>791</v>
      </c>
      <c r="I215" s="377"/>
      <c r="J215" s="377"/>
      <c r="K215" s="328"/>
    </row>
    <row r="216" spans="2:11" ht="12.75" customHeight="1">
      <c r="B216" s="331"/>
      <c r="C216" s="332"/>
      <c r="D216" s="332"/>
      <c r="E216" s="332"/>
      <c r="F216" s="332"/>
      <c r="G216" s="332"/>
      <c r="H216" s="332"/>
      <c r="I216" s="332"/>
      <c r="J216" s="332"/>
      <c r="K216" s="333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2017-133 - Realizace prvk...</vt:lpstr>
      <vt:lpstr>Pokyny pro vyplnění</vt:lpstr>
      <vt:lpstr>'2017-133 - Realizace prvk...'!Názvy_tisku</vt:lpstr>
      <vt:lpstr>'Rekapitulace stavby'!Názvy_tisku</vt:lpstr>
      <vt:lpstr>'2017-133 - Realizace prvk...'!Oblast_tisku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Požárová</dc:creator>
  <cp:lastModifiedBy>Lenka Požárová</cp:lastModifiedBy>
  <dcterms:created xsi:type="dcterms:W3CDTF">2017-04-25T09:43:26Z</dcterms:created>
  <dcterms:modified xsi:type="dcterms:W3CDTF">2017-04-25T09:43:39Z</dcterms:modified>
</cp:coreProperties>
</file>