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05" firstSheet="1" activeTab="7"/>
  </bookViews>
  <sheets>
    <sheet name="Pokyny pro vyplnění" sheetId="1" state="hidden" r:id="rId1"/>
    <sheet name="Stavba" sheetId="2" r:id="rId2"/>
    <sheet name="VzorPolozky" sheetId="3" state="hidden" r:id="rId3"/>
    <sheet name="AC část" sheetId="4" r:id="rId4"/>
    <sheet name="DC část" sheetId="5" r:id="rId5"/>
    <sheet name="Konst., panely, střídače a bat" sheetId="6" r:id="rId6"/>
    <sheet name=" Reulace výkonu + ŘS" sheetId="7" r:id="rId7"/>
    <sheet name="VRN" sheetId="8" r:id="rId8"/>
  </sheets>
  <externalReferences>
    <externalReference r:id="rId11"/>
  </externalReferences>
  <definedNames>
    <definedName name="CelkemDPHVypocet" localSheetId="1">'Stavba'!$H$33</definedName>
    <definedName name="CenaCelkem">'Stavba'!$G$22</definedName>
    <definedName name="CenaCelkemBezDPH">'Stavba'!$G$21</definedName>
    <definedName name="CenaCelkemVypocet" localSheetId="1">'Stavba'!$I$33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'Stavba'!$G$17</definedName>
    <definedName name="DPHZakl">'Stavba'!$G$19</definedName>
    <definedName name="dpsc" localSheetId="1">'Stavba'!$C$13</definedName>
    <definedName name="IČO" localSheetId="1">'Stavba'!$I$11</definedName>
    <definedName name="Mena">'Stavba'!$J$22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'Stavba'!$B$31</definedName>
    <definedName name="_xlnm.Print_Area" localSheetId="3">'AC část'!$A$1:$U$82</definedName>
    <definedName name="_xlnm.Print_Area" localSheetId="1">'Stavba'!$A$1:$J$53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'Stavba'!$E$16</definedName>
    <definedName name="SazbaDPH1">'[1]Krycí list'!$C$30</definedName>
    <definedName name="SazbaDPH2" localSheetId="1">'Stavba'!$E$18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XXX">'Stavba'!#REF!</definedName>
    <definedName name="Z_B7E7C763_C459_487D_8ABA_5CFDDFBD5A84_.wvu.Cols" localSheetId="1" hidden="1">'Stavba'!$A:$A</definedName>
    <definedName name="Z_B7E7C763_C459_487D_8ABA_5CFDDFBD5A84_.wvu.PrintArea" localSheetId="1" hidden="1">'Stavba'!$B$1:$J$29</definedName>
    <definedName name="ZakladDPHSni">'Stavba'!$G$16</definedName>
    <definedName name="ZakladDPHSniVypocet" localSheetId="1">'Stavba'!$F$33</definedName>
    <definedName name="ZakladDPHZakl">'Stavba'!$G$18</definedName>
    <definedName name="ZakladDPHZaklVypocet" localSheetId="1">'Stavba'!$G$33</definedName>
    <definedName name="Zaokrouhleni">'Stavba'!$G$20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<sst xmlns="http://schemas.openxmlformats.org/spreadsheetml/2006/main" count="814" uniqueCount="320">
  <si>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</si>
  <si>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</si>
  <si>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</si>
  <si>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</si>
  <si>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</si>
  <si>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</si>
  <si>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</si>
  <si>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</si>
  <si>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</si>
  <si>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</si>
  <si>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</si>
  <si>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</si>
  <si>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</si>
  <si>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</si>
  <si>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</si>
  <si>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</si>
  <si>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</si>
  <si>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</si>
  <si>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</si>
  <si>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</si>
  <si>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</si>
  <si>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</si>
  <si>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</si>
  <si>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Ostatní náklady</t>
  </si>
  <si>
    <t>Celkem</t>
  </si>
  <si>
    <t>Dodávka</t>
  </si>
  <si>
    <t>Montáž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</si>
  <si>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</si>
  <si>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</si>
  <si>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</si>
  <si>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</si>
  <si>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</si>
  <si>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</si>
  <si>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</si>
  <si>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</si>
  <si>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</si>
  <si>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</si>
  <si>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Objekt:</t>
  </si>
  <si>
    <t>Rozpočet:</t>
  </si>
  <si>
    <t>Celkem za stavbu</t>
  </si>
  <si>
    <t>CZK</t>
  </si>
  <si>
    <t>MAR_OE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</si>
  <si>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</si>
  <si>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</si>
  <si>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</si>
  <si>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</si>
  <si>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</si>
  <si>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</si>
  <si>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</si>
  <si>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</si>
  <si>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</si>
  <si>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</si>
  <si>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</si>
  <si>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</si>
  <si>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</si>
  <si>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</si>
  <si>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</si>
  <si>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</si>
  <si>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</si>
  <si>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</si>
  <si>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</si>
  <si>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</si>
  <si>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</si>
  <si>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</si>
  <si>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</si>
  <si>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</si>
  <si>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</si>
  <si>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</si>
  <si>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</si>
  <si>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ks</t>
  </si>
  <si>
    <t>POL3_0</t>
  </si>
  <si>
    <t>POL1_0</t>
  </si>
  <si>
    <t>m</t>
  </si>
  <si>
    <t>soub</t>
  </si>
  <si>
    <t>OE-004</t>
  </si>
  <si>
    <t>OE-101</t>
  </si>
  <si>
    <t>OE-103</t>
  </si>
  <si>
    <t>OE-104</t>
  </si>
  <si>
    <t>OE-105</t>
  </si>
  <si>
    <t>Projektová dokumentace skutečného stavu</t>
  </si>
  <si>
    <t/>
  </si>
  <si>
    <t>END</t>
  </si>
  <si>
    <t>222 26-0573.R00</t>
  </si>
  <si>
    <t>210 19-0004.R00</t>
  </si>
  <si>
    <t>Revize elektro</t>
  </si>
  <si>
    <t>664 51</t>
  </si>
  <si>
    <t>Šlapanice</t>
  </si>
  <si>
    <t>Dílenská dokumentace rozváděčů</t>
  </si>
  <si>
    <t>kpl</t>
  </si>
  <si>
    <t>FVE na pavilonech A a C Základní škola Šlapanice</t>
  </si>
  <si>
    <t>Město Šlapanice</t>
  </si>
  <si>
    <t>Masarykovo náměstí 100/7</t>
  </si>
  <si>
    <t>00282651</t>
  </si>
  <si>
    <t>CZ00282651</t>
  </si>
  <si>
    <t>UCHYTIL s.r.o.</t>
  </si>
  <si>
    <t>K terminálu 7</t>
  </si>
  <si>
    <t>619 00</t>
  </si>
  <si>
    <t>Brno</t>
  </si>
  <si>
    <t>Ing. Milan Láníček</t>
  </si>
  <si>
    <t>60734078</t>
  </si>
  <si>
    <t>CZ60734078</t>
  </si>
  <si>
    <t>SO02 - Pavilon C</t>
  </si>
  <si>
    <t>SO01 - Pavilon A</t>
  </si>
  <si>
    <t>AC část</t>
  </si>
  <si>
    <t>DC část</t>
  </si>
  <si>
    <t>Regulace výkonu</t>
  </si>
  <si>
    <t>VRN</t>
  </si>
  <si>
    <t>FVE - popis dílčí části</t>
  </si>
  <si>
    <t>Konstrukce, FV panely, střídače, bateriové úložiště</t>
  </si>
  <si>
    <t>SO01 a SO02</t>
  </si>
  <si>
    <t>D.1.4.6</t>
  </si>
  <si>
    <t>Silnoproudá elektrotechnika</t>
  </si>
  <si>
    <t>M34</t>
  </si>
  <si>
    <t>M34-FVE-201</t>
  </si>
  <si>
    <t>Oceloplechová rozvodnice (1800x1000x400)mm, IP55</t>
  </si>
  <si>
    <t>Výzbroj rozváděče, podružný materiál</t>
  </si>
  <si>
    <t>M34-FVE-212</t>
  </si>
  <si>
    <t>M34-FVE-311</t>
  </si>
  <si>
    <t>AC jistič 80A/3B</t>
  </si>
  <si>
    <t>358 22002320.R</t>
  </si>
  <si>
    <t>358 22001010.R</t>
  </si>
  <si>
    <t>AC svodič přepětí B+C, třífázový</t>
  </si>
  <si>
    <t>M34-FVE-401</t>
  </si>
  <si>
    <t>Instalační zásuvka ČSN na DIN lištu, 16 A, 250V AC</t>
  </si>
  <si>
    <t>M34-FVE-381</t>
  </si>
  <si>
    <t>Pojistkový odpínač 400A na nožové pojistky 3F</t>
  </si>
  <si>
    <t>M34-FVE-432</t>
  </si>
  <si>
    <t>M34-FVE-433</t>
  </si>
  <si>
    <t>Pojistka nožová PNA3 400A gG</t>
  </si>
  <si>
    <t>M34-FVE-501</t>
  </si>
  <si>
    <t>U-F ochrana dvoustupňová</t>
  </si>
  <si>
    <t>Odpínač válcových pojistek 2A včetně pojistek, 1P</t>
  </si>
  <si>
    <t>358 247702.R</t>
  </si>
  <si>
    <t>M34-FVE-502</t>
  </si>
  <si>
    <t>Časové relé (alternativně multifunkční relé), zpoždění 60s</t>
  </si>
  <si>
    <t>M34-FVE-503</t>
  </si>
  <si>
    <t>M34-FVE-504</t>
  </si>
  <si>
    <t>AC jistič 2A/1B</t>
  </si>
  <si>
    <t>Stykač 3F, 400 A 4P</t>
  </si>
  <si>
    <t>M34-FVE-350</t>
  </si>
  <si>
    <t>M34-FVE-026</t>
  </si>
  <si>
    <t>Cu pás sběrnice 60x10</t>
  </si>
  <si>
    <t>M34-FVE-063</t>
  </si>
  <si>
    <t>341 350150.R</t>
  </si>
  <si>
    <t>Trubka plast. tuhá 25 na příchytkách vč.příchytek, UV odolná</t>
  </si>
  <si>
    <t>222 26-0721.R00</t>
  </si>
  <si>
    <t xml:space="preserve">Žlab 62/50mm včetně příslušenství  </t>
  </si>
  <si>
    <t>222 26-0722.R00</t>
  </si>
  <si>
    <t xml:space="preserve">Žlab 125/50mm včetně příslušenství </t>
  </si>
  <si>
    <t>M34-FVE-016</t>
  </si>
  <si>
    <t>M34-FVE-043</t>
  </si>
  <si>
    <t xml:space="preserve">Žlab žárově zinkovaný 250/100mm s víkem včetně příslušenství </t>
  </si>
  <si>
    <t>341 426101098.R</t>
  </si>
  <si>
    <t xml:space="preserve">Vodič propojovací jednožilový H07V-K 450/750 V 16 mm2 zelenožlutý </t>
  </si>
  <si>
    <t>M34-FVE-551</t>
  </si>
  <si>
    <t>STOP tlačítko s aretací</t>
  </si>
  <si>
    <t>Drobný elektroinstalační a spojovací materiál - svorky, lisovací oka, šrouby, příchytky</t>
  </si>
  <si>
    <t>Materiál - elektrické instalace a rozvody AC</t>
  </si>
  <si>
    <t>M21</t>
  </si>
  <si>
    <t>Elektromontáže</t>
  </si>
  <si>
    <t>M21-FVE-001</t>
  </si>
  <si>
    <t>hod</t>
  </si>
  <si>
    <t>Vyzbrojení rozváděče RFVE AC</t>
  </si>
  <si>
    <t>M21-FVE-002</t>
  </si>
  <si>
    <t>210 80-0628.R00</t>
  </si>
  <si>
    <t>Vodič H07V-K (CYA) 16 mm2 uložený volně</t>
  </si>
  <si>
    <t>Doplňující ochranné pospojení/napojení na LPS</t>
  </si>
  <si>
    <t>M21-FVE-003</t>
  </si>
  <si>
    <t>210 81-0117.R00</t>
  </si>
  <si>
    <t>Kabel CYKY-m 1 kV 4x240 pevně uložený</t>
  </si>
  <si>
    <t>650 12-4277.R00</t>
  </si>
  <si>
    <t>Uložení kabelu Cu 5 x 50 mm2 pevně</t>
  </si>
  <si>
    <t>M21-FVE-004</t>
  </si>
  <si>
    <t>Montáž kabelových tras</t>
  </si>
  <si>
    <t>M21-FVE-005</t>
  </si>
  <si>
    <t>Montáž STOP tlačítka</t>
  </si>
  <si>
    <t>OE-902</t>
  </si>
  <si>
    <t>Hasící přístroj</t>
  </si>
  <si>
    <t>OE-906</t>
  </si>
  <si>
    <t>Protipožární ucpávky</t>
  </si>
  <si>
    <t>Nehořlavá deska pod FVE panely - 300/300</t>
  </si>
  <si>
    <t>OE-930</t>
  </si>
  <si>
    <t>Materiál - elektrické instalace a rozvody DC</t>
  </si>
  <si>
    <t>DC vodič, UV odolný 6mm2_černý</t>
  </si>
  <si>
    <t>M34-FVE-071</t>
  </si>
  <si>
    <t>M34-FVE-072</t>
  </si>
  <si>
    <t>DC vodič, UV odolný 6mm2_červený</t>
  </si>
  <si>
    <t>M34-FVE-073</t>
  </si>
  <si>
    <t>DC vodič, UV odolný 10mm2_černý</t>
  </si>
  <si>
    <t>M34-FVE-074</t>
  </si>
  <si>
    <t>DC vodič, UV odolný 10mm2_červený</t>
  </si>
  <si>
    <t>Svodič přepětí PV 1000V DC</t>
  </si>
  <si>
    <t>M34-FVE-462</t>
  </si>
  <si>
    <t>Odpínač válcových pojistek CH14x51 gPV DC 2P 1000VDC včetně pojistek</t>
  </si>
  <si>
    <t>358 247714.R</t>
  </si>
  <si>
    <t>M34-FVE-202</t>
  </si>
  <si>
    <t>M34-FVE-213</t>
  </si>
  <si>
    <t>Výzbroj RDC boxu, podružný materiál</t>
  </si>
  <si>
    <t>M34-FVE-041</t>
  </si>
  <si>
    <t xml:space="preserve">Žlab žárově zinkovaný 1500/100mm s víkem včetně příslušenství </t>
  </si>
  <si>
    <t>Drobný elektroinstalační a spojovací materiál - svorky, konektory, příchytka, vazací pásky, lisovací oka, šrouby</t>
  </si>
  <si>
    <t>650 06-3210.R00</t>
  </si>
  <si>
    <t>Montáž svodiče přepětí na DIN lištu</t>
  </si>
  <si>
    <t>650 06-2633.R00</t>
  </si>
  <si>
    <t>Montáž odpínače pojistek na DIN lištu</t>
  </si>
  <si>
    <t>M21-FVE-006</t>
  </si>
  <si>
    <t>Vystrojení rozváděče DC</t>
  </si>
  <si>
    <t>650 14-1115.R00</t>
  </si>
  <si>
    <t>222 28-0501.R00</t>
  </si>
  <si>
    <t>Konstrukce, panely, střídače, bateriové úložiště</t>
  </si>
  <si>
    <t>Materiál</t>
  </si>
  <si>
    <t>Montáže</t>
  </si>
  <si>
    <r>
      <t>Konstrukce na rovnou střechu 2 FV panely, sklon 15</t>
    </r>
    <r>
      <rPr>
        <sz val="8"/>
        <rFont val="Calibri"/>
        <family val="2"/>
      </rPr>
      <t>°</t>
    </r>
  </si>
  <si>
    <t>M34-FVE-706</t>
  </si>
  <si>
    <t>650 61-1115.R00</t>
  </si>
  <si>
    <t xml:space="preserve">Montáž nosné konstrukce fotovoltaických panelů na plochou střechu </t>
  </si>
  <si>
    <t>650 61-3127.R00</t>
  </si>
  <si>
    <t>Montáž síťového střídače napětí DC/AC fotovoltaických systémů, třífázového přes 25000 do 50000 W</t>
  </si>
  <si>
    <t>M34-FVE-250</t>
  </si>
  <si>
    <t>650 61-4123.R00</t>
  </si>
  <si>
    <t>Montáž výkonového optimizeru stejnosměrného měniče napětí DC/AC, výstupní výkon přes 650 W</t>
  </si>
  <si>
    <t>M34-FVE-883</t>
  </si>
  <si>
    <t>650 61-2231.R00</t>
  </si>
  <si>
    <t>Montáž fotovoltaických panelů na plochou střechu o výkonu přes 300 Wp</t>
  </si>
  <si>
    <t>OE-996</t>
  </si>
  <si>
    <t>Doprava a přesun dodávek</t>
  </si>
  <si>
    <t>M34-FVE-086</t>
  </si>
  <si>
    <t>M21-FVE-007</t>
  </si>
  <si>
    <t>Montáž, konfigurace bateriového úložiště</t>
  </si>
  <si>
    <t>M34-FVE-AXY01</t>
  </si>
  <si>
    <t>M21-FVE-AXY01</t>
  </si>
  <si>
    <t>Montáž, konfigurace systému, propojení s dispečerským pracovištěm distributora</t>
  </si>
  <si>
    <t>Regulace výkonu + ŘS</t>
  </si>
  <si>
    <t>M34-FVE-996</t>
  </si>
  <si>
    <t>Podružný materiál</t>
  </si>
  <si>
    <t>SW</t>
  </si>
  <si>
    <t>M21-FVE-SW</t>
  </si>
  <si>
    <t>Řídící systém - SW s možností vzdálené správy a energetického managementu</t>
  </si>
  <si>
    <t>M21-FVE-800</t>
  </si>
  <si>
    <t>Oživení systému</t>
  </si>
  <si>
    <t>VRN-FVE-001</t>
  </si>
  <si>
    <t>VRN-FVE-002</t>
  </si>
  <si>
    <t>Zaškolení obsluhy</t>
  </si>
  <si>
    <t>VRN-FVE-003</t>
  </si>
  <si>
    <t>VRN-FVE-004</t>
  </si>
  <si>
    <t>Nastavení, zprovoznění a odzkoušení NN ochrany + protokol</t>
  </si>
  <si>
    <t>VRN-FVE-005</t>
  </si>
  <si>
    <t>Vypracování místního provozního předpisu</t>
  </si>
  <si>
    <t>VRN-FVE-006</t>
  </si>
  <si>
    <t>Ekologická likvidace odpadu</t>
  </si>
  <si>
    <t>VRN-FVE-007</t>
  </si>
  <si>
    <t>Ostatní režiní náklady (cestovní výlohy, stavební přípomoce, přesun hmot, úklid pracoviště)</t>
  </si>
  <si>
    <t>Vedlejší rozpočtové náklady</t>
  </si>
  <si>
    <t>VRN-FVE-008</t>
  </si>
  <si>
    <t>Komunikace se stavebním úřadem</t>
  </si>
  <si>
    <t>VRN-FVE-009</t>
  </si>
  <si>
    <t>Komunikace s Hasičským záchraným sborem</t>
  </si>
  <si>
    <t>VRN-FVE-010</t>
  </si>
  <si>
    <t>Zpracování karty zdolávání požáru</t>
  </si>
  <si>
    <t>VRN-FVE-011</t>
  </si>
  <si>
    <t>Komunikace s provozovatelem ditribuční sítě</t>
  </si>
  <si>
    <t>VRN-FVE-012</t>
  </si>
  <si>
    <t>Příprava na funkční zkoušky a její realizace</t>
  </si>
  <si>
    <t>VRN-FVE-013</t>
  </si>
  <si>
    <t>Součinnost při prvním paralelním připojení a při vyřízení licence dle EZ u ERÚ</t>
  </si>
  <si>
    <t>VRN-FVE-014</t>
  </si>
  <si>
    <t>Vystavení výchozí revizní zprávy</t>
  </si>
  <si>
    <t>OE-FVE-PD AXY</t>
  </si>
  <si>
    <t>M34-FVE-AGR_882</t>
  </si>
  <si>
    <t>Kabelová trasa pro regulaci výkonu AXY01 - rozvaděč RFVE a střídače (ovládání a komunikace) - dle skutečné dispozice umístění technologie FVE</t>
  </si>
  <si>
    <t>Rozváděč AXY01+R-PQ, IP65 - omezení činného výkonu: 0, 30 , 60 a 100% pomocí RTU jednotky, příprava na regulace jalového výkonu: 0.95L, 0.97L, 1.00, 0.97C a 0.95C pomocí RTU jednotky, analogové měření P, Q, U, I v předávacím místě výrobny, signalizace poruchových a provozních stavů výrobny (dle SoP a podmínek Eg.D., a.s.) - subdodavatelsky autorizovanou firmou</t>
  </si>
  <si>
    <t>M34-FVE-ANM</t>
  </si>
  <si>
    <t>Rozváděč ANM, IP65, 600x400x300mm - Záložní zdroj včetně výzbroje</t>
  </si>
  <si>
    <t>M21-FVE-VD</t>
  </si>
  <si>
    <t>Realizace vzdáleného připojení na ŘS v součinnosti s IT základní školy</t>
  </si>
  <si>
    <t>Výrobní dílenská dokumentace rozváděče AXY01 ve vazbě na RFVE a sřídače - autorizovaná firma - subdodavatelsky</t>
  </si>
  <si>
    <t>Dílenská dokumentace rozváděče ANM</t>
  </si>
  <si>
    <t>Oceloplechová rozvodnice (600x400x200)mm, IP65</t>
  </si>
  <si>
    <t>M34-FVE-222</t>
  </si>
  <si>
    <t>Kombiner DC Box - Sdružovací krabice pro 3 vstupy/stringy 1MPPT s pojistkovými držáky včetně pojistek, typ I. + II, vypínač</t>
  </si>
  <si>
    <t>M34-FVE-223</t>
  </si>
  <si>
    <t>Zkušební provoz - zkoušky dle RfG</t>
  </si>
  <si>
    <t>M21-FVE-008</t>
  </si>
  <si>
    <t>M21-FVE-009</t>
  </si>
  <si>
    <t>Dopojení FVE na stávající silovový rozváděč včetně vybavení výzbroje</t>
  </si>
  <si>
    <t>Úprava obchodního měření vč. materiálu</t>
  </si>
  <si>
    <t>Kombiner DC Box - Sdružovací krabice pro 2 vstupy/stringy 1MPPT s pojistkovými držáky včetně pojistek, typ I. + II, vypínač</t>
  </si>
  <si>
    <t>Montáž oceloplechových rozvodnic do váhy 150 kg</t>
  </si>
  <si>
    <t>Power Optimizér o výkonu 850 W - pro dva panely</t>
  </si>
  <si>
    <t>Power Optimizér o výkonu 850 W - pro jeden panel</t>
  </si>
  <si>
    <t>M34-FVE-224</t>
  </si>
  <si>
    <t>DC Box pro OVP + SPD, vývodky + výzbroj</t>
  </si>
  <si>
    <r>
      <t>FV panel solární 460Wp, černý rám, monokrystalický, monofaciální, 1903×1134×30mm, napětí naprázdno max U</t>
    </r>
    <r>
      <rPr>
        <vertAlign val="subscript"/>
        <sz val="8"/>
        <rFont val="Arial CE"/>
        <family val="0"/>
      </rPr>
      <t>OC</t>
    </r>
    <r>
      <rPr>
        <sz val="8"/>
        <rFont val="Arial CE"/>
        <family val="0"/>
      </rPr>
      <t xml:space="preserve"> = 41,48 V</t>
    </r>
  </si>
  <si>
    <t>M34-FVE-075</t>
  </si>
  <si>
    <t>M34-FVE-076</t>
  </si>
  <si>
    <t>DC vodič, UV odolný 16mm2_černý</t>
  </si>
  <si>
    <t>DC vodič, UV odolný 16mm2_červený</t>
  </si>
  <si>
    <t>Montáž DC Boxů</t>
  </si>
  <si>
    <t>Ukončení vodičů v rozvaděči + zapojení do 16 mm2</t>
  </si>
  <si>
    <t xml:space="preserve">Uložení kabelu DC do 16mm2 ve žlabu </t>
  </si>
  <si>
    <t>Upenění DC vodiče 6mm2 na konstrukci</t>
  </si>
  <si>
    <t>M34-FVE-249</t>
  </si>
  <si>
    <t>Zabezpečení pracoviště</t>
  </si>
  <si>
    <t>AC výkonový jistič 630A/3 vč. spouště Ir 350A</t>
  </si>
  <si>
    <t>M34-FVE-322</t>
  </si>
  <si>
    <t>Odpínací blok 630A</t>
  </si>
  <si>
    <t>Kabel NYY-J 4x240 mm2</t>
  </si>
  <si>
    <t>Kabel YY-JZ 5x50 mm2</t>
  </si>
  <si>
    <t>Smart meter/Elektroměr pro nepřímé měření 400/5</t>
  </si>
  <si>
    <t>Měřící transformátor proudu násuvný 400/5A, přesnost 0,5S, metrologicky ověřený</t>
  </si>
  <si>
    <t>OE-IT</t>
  </si>
  <si>
    <t>Dílenská dokumentace připojení na IT ZŠ</t>
  </si>
  <si>
    <t>Protipožární kabel silový pevný PRAFlaDur 7x1,5 RE P60-R</t>
  </si>
  <si>
    <t>222 28-1302.R00</t>
  </si>
  <si>
    <t xml:space="preserve">JYTY 1 mm - CYKY do 2,5 mm, 7-12 žil, v trubkách/lištách  </t>
  </si>
  <si>
    <r>
      <t xml:space="preserve">Bateriové úložiště - baterie Lithium-ion uložené v racku 2xsestava po 84 kWh (celkem 168 kWh), 0 C -50 C, rozměry racku (1ks): V/H/Š = 110/60/70 cm, řídící jednotka nabíjení, </t>
    </r>
    <r>
      <rPr>
        <b/>
        <sz val="8"/>
        <rFont val="Arial CE"/>
        <family val="0"/>
      </rPr>
      <t>minimální hodnota kapacity bateriového úložiště nesmí být nižší jak 168 kWh</t>
    </r>
  </si>
  <si>
    <t>Solární hybridní síťový střídač napětí DC/AC FVE systémů 50 kW</t>
  </si>
  <si>
    <t>Zařízení pro odvod tepla z rozvodny - dle použité technologie FVE včetně bateriového úložiště</t>
  </si>
  <si>
    <t>Výkaz výměr</t>
  </si>
  <si>
    <t>Popis V/V: FVE ZŠ Šlapanice pav. A a pav. C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</si>
</sst>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"/>
    <numFmt numFmtId="168" formatCode="dd/mm/yy"/>
    <numFmt numFmtId="169" formatCode="#,##0\ &quot;Kč&quot;"/>
    <numFmt numFmtId="170" formatCode="0.00000"/>
    <numFmt numFmtId="171" formatCode="#,##0.00\ [$CZK]"/>
    <numFmt numFmtId="172" formatCode="#,##0.00\ &quot;Kč&quot;"/>
    <numFmt numFmtId="173" formatCode="#,##0.00\ _K_č"/>
    <numFmt numFmtId="174" formatCode="#,##0.00000"/>
    <numFmt numFmtId="175" formatCode="[$-405]d\.\ mmmm\ yyyy"/>
    <numFmt numFmtId="176" formatCode="#,##0.00_ ;\-#,##0.0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name val="Calibri"/>
      <family val="2"/>
    </font>
    <font>
      <vertAlign val="subscript"/>
      <sz val="8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9" fontId="5" fillId="0" borderId="15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2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2" borderId="29" xfId="0" applyNumberFormat="1" applyFill="1" applyBorder="1" applyAlignment="1">
      <alignment wrapText="1" shrinkToFit="1"/>
    </xf>
    <xf numFmtId="3" fontId="0" fillId="22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12" fillId="0" borderId="0" xfId="0" applyNumberFormat="1" applyFont="1" applyAlignment="1">
      <alignment wrapText="1"/>
    </xf>
    <xf numFmtId="0" fontId="13" fillId="0" borderId="28" xfId="0" applyFont="1" applyBorder="1" applyAlignment="1">
      <alignment horizontal="center" vertical="center" wrapText="1"/>
    </xf>
    <xf numFmtId="49" fontId="0" fillId="0" borderId="37" xfId="0" applyNumberFormat="1" applyBorder="1" applyAlignment="1">
      <alignment vertical="center"/>
    </xf>
    <xf numFmtId="49" fontId="0" fillId="0" borderId="38" xfId="0" applyNumberForma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33" borderId="41" xfId="0" applyFill="1" applyBorder="1" applyAlignment="1">
      <alignment/>
    </xf>
    <xf numFmtId="49" fontId="0" fillId="33" borderId="42" xfId="0" applyNumberFormat="1" applyFill="1" applyBorder="1" applyAlignment="1">
      <alignment/>
    </xf>
    <xf numFmtId="49" fontId="0" fillId="33" borderId="42" xfId="0" applyNumberForma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45" xfId="0" applyFill="1" applyBorder="1" applyAlignment="1">
      <alignment/>
    </xf>
    <xf numFmtId="49" fontId="0" fillId="33" borderId="45" xfId="0" applyNumberFormat="1" applyFill="1" applyBorder="1" applyAlignment="1">
      <alignment/>
    </xf>
    <xf numFmtId="0" fontId="0" fillId="33" borderId="46" xfId="0" applyFill="1" applyBorder="1" applyAlignment="1">
      <alignment vertical="top"/>
    </xf>
    <xf numFmtId="0" fontId="0" fillId="33" borderId="47" xfId="0" applyFill="1" applyBorder="1" applyAlignment="1">
      <alignment wrapText="1"/>
    </xf>
    <xf numFmtId="0" fontId="0" fillId="33" borderId="17" xfId="0" applyNumberFormat="1" applyFill="1" applyBorder="1" applyAlignment="1">
      <alignment vertical="top"/>
    </xf>
    <xf numFmtId="0" fontId="14" fillId="0" borderId="48" xfId="0" applyFont="1" applyBorder="1" applyAlignment="1">
      <alignment vertical="top" shrinkToFit="1"/>
    </xf>
    <xf numFmtId="0" fontId="14" fillId="0" borderId="49" xfId="0" applyFont="1" applyBorder="1" applyAlignment="1">
      <alignment vertical="top" shrinkToFit="1"/>
    </xf>
    <xf numFmtId="0" fontId="14" fillId="0" borderId="28" xfId="0" applyFont="1" applyBorder="1" applyAlignment="1">
      <alignment vertical="top" shrinkToFit="1"/>
    </xf>
    <xf numFmtId="0" fontId="0" fillId="33" borderId="50" xfId="0" applyFill="1" applyBorder="1" applyAlignment="1">
      <alignment vertical="top" shrinkToFit="1"/>
    </xf>
    <xf numFmtId="0" fontId="0" fillId="33" borderId="51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174" fontId="14" fillId="0" borderId="49" xfId="0" applyNumberFormat="1" applyFont="1" applyBorder="1" applyAlignment="1">
      <alignment vertical="top" shrinkToFit="1"/>
    </xf>
    <xf numFmtId="174" fontId="0" fillId="33" borderId="51" xfId="0" applyNumberFormat="1" applyFill="1" applyBorder="1" applyAlignment="1">
      <alignment vertical="top" shrinkToFit="1"/>
    </xf>
    <xf numFmtId="4" fontId="14" fillId="0" borderId="49" xfId="0" applyNumberFormat="1" applyFont="1" applyBorder="1" applyAlignment="1">
      <alignment vertical="top" shrinkToFit="1"/>
    </xf>
    <xf numFmtId="4" fontId="0" fillId="33" borderId="51" xfId="0" applyNumberFormat="1" applyFill="1" applyBorder="1" applyAlignment="1">
      <alignment vertical="top" shrinkToFit="1"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 wrapText="1"/>
    </xf>
    <xf numFmtId="0" fontId="0" fillId="33" borderId="54" xfId="0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49" fontId="0" fillId="33" borderId="46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4" fontId="0" fillId="33" borderId="46" xfId="0" applyNumberFormat="1" applyFill="1" applyBorder="1" applyAlignment="1">
      <alignment vertical="top"/>
    </xf>
    <xf numFmtId="4" fontId="0" fillId="33" borderId="46" xfId="0" applyNumberFormat="1" applyFill="1" applyBorder="1" applyAlignment="1">
      <alignment vertical="top"/>
    </xf>
    <xf numFmtId="0" fontId="14" fillId="0" borderId="51" xfId="0" applyFont="1" applyBorder="1" applyAlignment="1">
      <alignment vertical="top" shrinkToFit="1"/>
    </xf>
    <xf numFmtId="0" fontId="14" fillId="0" borderId="17" xfId="0" applyFont="1" applyBorder="1" applyAlignment="1">
      <alignment vertical="top" shrinkToFit="1"/>
    </xf>
    <xf numFmtId="0" fontId="0" fillId="33" borderId="51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52" fillId="0" borderId="0" xfId="0" applyFont="1" applyAlignment="1">
      <alignment/>
    </xf>
    <xf numFmtId="0" fontId="14" fillId="0" borderId="49" xfId="0" applyFont="1" applyBorder="1" applyAlignment="1">
      <alignment horizontal="left" vertical="top" wrapText="1"/>
    </xf>
    <xf numFmtId="4" fontId="14" fillId="34" borderId="49" xfId="0" applyNumberFormat="1" applyFont="1" applyFill="1" applyBorder="1" applyAlignment="1">
      <alignment vertical="top" shrinkToFit="1"/>
    </xf>
    <xf numFmtId="0" fontId="14" fillId="0" borderId="28" xfId="0" applyFont="1" applyBorder="1" applyAlignment="1">
      <alignment vertical="center"/>
    </xf>
    <xf numFmtId="0" fontId="14" fillId="0" borderId="28" xfId="0" applyNumberFormat="1" applyFont="1" applyBorder="1" applyAlignment="1">
      <alignment vertical="center"/>
    </xf>
    <xf numFmtId="0" fontId="14" fillId="0" borderId="49" xfId="0" applyNumberFormat="1" applyFont="1" applyBorder="1" applyAlignment="1">
      <alignment horizontal="left" vertical="center" wrapText="1"/>
    </xf>
    <xf numFmtId="0" fontId="14" fillId="0" borderId="48" xfId="0" applyFont="1" applyBorder="1" applyAlignment="1">
      <alignment vertical="center" shrinkToFit="1"/>
    </xf>
    <xf numFmtId="174" fontId="14" fillId="0" borderId="49" xfId="0" applyNumberFormat="1" applyFont="1" applyBorder="1" applyAlignment="1">
      <alignment vertical="center" shrinkToFit="1"/>
    </xf>
    <xf numFmtId="4" fontId="14" fillId="0" borderId="49" xfId="0" applyNumberFormat="1" applyFont="1" applyBorder="1" applyAlignment="1">
      <alignment vertical="center" shrinkToFit="1"/>
    </xf>
    <xf numFmtId="4" fontId="14" fillId="34" borderId="49" xfId="0" applyNumberFormat="1" applyFont="1" applyFill="1" applyBorder="1" applyAlignment="1">
      <alignment vertical="center" shrinkToFit="1"/>
    </xf>
    <xf numFmtId="0" fontId="14" fillId="0" borderId="49" xfId="0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5" borderId="21" xfId="0" applyNumberFormat="1" applyFont="1" applyFill="1" applyBorder="1" applyAlignment="1">
      <alignment vertical="center"/>
    </xf>
    <xf numFmtId="4" fontId="3" fillId="35" borderId="18" xfId="0" applyNumberFormat="1" applyFont="1" applyFill="1" applyBorder="1" applyAlignment="1">
      <alignment vertical="center" wrapText="1"/>
    </xf>
    <xf numFmtId="4" fontId="7" fillId="35" borderId="27" xfId="0" applyNumberFormat="1" applyFont="1" applyFill="1" applyBorder="1" applyAlignment="1">
      <alignment horizontal="center" vertical="center" wrapText="1" shrinkToFit="1"/>
    </xf>
    <xf numFmtId="4" fontId="3" fillId="35" borderId="27" xfId="0" applyNumberFormat="1" applyFont="1" applyFill="1" applyBorder="1" applyAlignment="1">
      <alignment horizontal="center" vertical="center" wrapText="1" shrinkToFit="1"/>
    </xf>
    <xf numFmtId="3" fontId="3" fillId="35" borderId="27" xfId="0" applyNumberFormat="1" applyFont="1" applyFill="1" applyBorder="1" applyAlignment="1">
      <alignment horizontal="center" vertical="center" wrapText="1"/>
    </xf>
    <xf numFmtId="4" fontId="0" fillId="36" borderId="27" xfId="0" applyNumberFormat="1" applyFill="1" applyBorder="1" applyAlignment="1">
      <alignment vertical="center" wrapText="1" shrinkToFit="1"/>
    </xf>
    <xf numFmtId="0" fontId="0" fillId="0" borderId="0" xfId="0" applyAlignment="1">
      <alignment wrapText="1"/>
    </xf>
    <xf numFmtId="4" fontId="13" fillId="35" borderId="27" xfId="0" applyNumberFormat="1" applyFont="1" applyFill="1" applyBorder="1" applyAlignment="1">
      <alignment horizontal="center" vertical="center" wrapText="1" shrinkToFit="1"/>
    </xf>
    <xf numFmtId="3" fontId="13" fillId="35" borderId="27" xfId="0" applyNumberFormat="1" applyFont="1" applyFill="1" applyBorder="1" applyAlignment="1">
      <alignment horizontal="center" vertical="center" wrapText="1"/>
    </xf>
    <xf numFmtId="4" fontId="5" fillId="36" borderId="27" xfId="0" applyNumberFormat="1" applyFont="1" applyFill="1" applyBorder="1" applyAlignment="1">
      <alignment vertical="center" shrinkToFit="1"/>
    </xf>
    <xf numFmtId="176" fontId="0" fillId="0" borderId="27" xfId="0" applyNumberFormat="1" applyFont="1" applyBorder="1" applyAlignment="1">
      <alignment vertical="center" shrinkToFit="1"/>
    </xf>
    <xf numFmtId="4" fontId="0" fillId="0" borderId="27" xfId="0" applyNumberFormat="1" applyFont="1" applyBorder="1" applyAlignment="1">
      <alignment vertical="center" shrinkToFit="1"/>
    </xf>
    <xf numFmtId="166" fontId="0" fillId="0" borderId="27" xfId="0" applyNumberFormat="1" applyFont="1" applyBorder="1" applyAlignment="1">
      <alignment vertical="center"/>
    </xf>
    <xf numFmtId="166" fontId="5" fillId="36" borderId="27" xfId="0" applyNumberFormat="1" applyFont="1" applyFill="1" applyBorder="1" applyAlignment="1">
      <alignment vertical="center" shrinkToFit="1"/>
    </xf>
    <xf numFmtId="0" fontId="14" fillId="0" borderId="49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top"/>
    </xf>
    <xf numFmtId="0" fontId="14" fillId="0" borderId="28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7" xfId="0" applyNumberFormat="1" applyFont="1" applyBorder="1" applyAlignment="1">
      <alignment vertical="center"/>
    </xf>
    <xf numFmtId="0" fontId="14" fillId="0" borderId="51" xfId="0" applyNumberFormat="1" applyFont="1" applyBorder="1" applyAlignment="1">
      <alignment horizontal="left" vertical="center" wrapText="1"/>
    </xf>
    <xf numFmtId="0" fontId="14" fillId="0" borderId="50" xfId="0" applyFont="1" applyBorder="1" applyAlignment="1">
      <alignment vertical="center" shrinkToFit="1"/>
    </xf>
    <xf numFmtId="174" fontId="14" fillId="0" borderId="51" xfId="0" applyNumberFormat="1" applyFont="1" applyBorder="1" applyAlignment="1">
      <alignment vertical="center" shrinkToFit="1"/>
    </xf>
    <xf numFmtId="4" fontId="14" fillId="0" borderId="51" xfId="0" applyNumberFormat="1" applyFont="1" applyBorder="1" applyAlignment="1">
      <alignment vertical="center" shrinkToFit="1"/>
    </xf>
    <xf numFmtId="4" fontId="14" fillId="34" borderId="51" xfId="0" applyNumberFormat="1" applyFont="1" applyFill="1" applyBorder="1" applyAlignment="1">
      <alignment vertical="center" shrinkToFit="1"/>
    </xf>
    <xf numFmtId="0" fontId="14" fillId="0" borderId="51" xfId="0" applyFont="1" applyBorder="1" applyAlignment="1">
      <alignment vertical="center" shrinkToFit="1"/>
    </xf>
    <xf numFmtId="0" fontId="14" fillId="0" borderId="17" xfId="0" applyFont="1" applyBorder="1" applyAlignment="1">
      <alignment horizontal="center" vertical="center"/>
    </xf>
    <xf numFmtId="4" fontId="5" fillId="0" borderId="0" xfId="0" applyNumberFormat="1" applyFont="1" applyAlignment="1">
      <alignment/>
    </xf>
    <xf numFmtId="0" fontId="14" fillId="0" borderId="44" xfId="0" applyFont="1" applyBorder="1" applyAlignment="1">
      <alignment horizontal="center" vertical="center"/>
    </xf>
    <xf numFmtId="0" fontId="14" fillId="0" borderId="44" xfId="0" applyNumberFormat="1" applyFont="1" applyBorder="1" applyAlignment="1">
      <alignment vertical="center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56" xfId="0" applyFont="1" applyBorder="1" applyAlignment="1">
      <alignment vertical="center" shrinkToFit="1"/>
    </xf>
    <xf numFmtId="174" fontId="14" fillId="0" borderId="45" xfId="0" applyNumberFormat="1" applyFont="1" applyBorder="1" applyAlignment="1">
      <alignment vertical="center" shrinkToFit="1"/>
    </xf>
    <xf numFmtId="4" fontId="14" fillId="0" borderId="45" xfId="0" applyNumberFormat="1" applyFont="1" applyBorder="1" applyAlignment="1">
      <alignment vertical="center" shrinkToFit="1"/>
    </xf>
    <xf numFmtId="4" fontId="14" fillId="34" borderId="45" xfId="0" applyNumberFormat="1" applyFont="1" applyFill="1" applyBorder="1" applyAlignment="1">
      <alignment vertical="center" shrinkToFit="1"/>
    </xf>
    <xf numFmtId="0" fontId="14" fillId="0" borderId="45" xfId="0" applyFont="1" applyBorder="1" applyAlignment="1">
      <alignment vertical="center" shrinkToFit="1"/>
    </xf>
    <xf numFmtId="0" fontId="3" fillId="37" borderId="0" xfId="0" applyFont="1" applyFill="1" applyAlignment="1">
      <alignment horizontal="left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0" fontId="0" fillId="0" borderId="24" xfId="0" applyBorder="1" applyAlignment="1">
      <alignment horizontal="center"/>
    </xf>
    <xf numFmtId="49" fontId="5" fillId="0" borderId="2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49" fontId="8" fillId="33" borderId="24" xfId="0" applyNumberFormat="1" applyFont="1" applyFill="1" applyBorder="1" applyAlignment="1">
      <alignment horizontal="left" vertical="center" wrapText="1"/>
    </xf>
    <xf numFmtId="0" fontId="10" fillId="0" borderId="24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2" borderId="32" xfId="0" applyNumberFormat="1" applyFill="1" applyBorder="1" applyAlignment="1">
      <alignment/>
    </xf>
    <xf numFmtId="3" fontId="0" fillId="22" borderId="18" xfId="0" applyNumberFormat="1" applyFill="1" applyBorder="1" applyAlignment="1">
      <alignment/>
    </xf>
    <xf numFmtId="3" fontId="0" fillId="22" borderId="60" xfId="0" applyNumberFormat="1" applyFill="1" applyBorder="1" applyAlignment="1">
      <alignment/>
    </xf>
    <xf numFmtId="4" fontId="13" fillId="35" borderId="21" xfId="0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61" xfId="0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4" fontId="9" fillId="33" borderId="35" xfId="0" applyNumberFormat="1" applyFont="1" applyFill="1" applyBorder="1" applyAlignment="1">
      <alignment horizontal="right" vertical="center"/>
    </xf>
    <xf numFmtId="2" fontId="9" fillId="33" borderId="35" xfId="0" applyNumberFormat="1" applyFont="1" applyFill="1" applyBorder="1" applyAlignment="1">
      <alignment horizontal="right" vertical="center"/>
    </xf>
    <xf numFmtId="4" fontId="5" fillId="36" borderId="21" xfId="0" applyNumberFormat="1" applyFont="1" applyFill="1" applyBorder="1" applyAlignment="1">
      <alignment vertical="center"/>
    </xf>
    <xf numFmtId="4" fontId="5" fillId="36" borderId="18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61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37" xfId="0" applyNumberForma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49" fontId="0" fillId="0" borderId="38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63" xfId="0" applyBorder="1" applyAlignment="1">
      <alignment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33</v>
      </c>
    </row>
    <row r="2" spans="1:7" ht="57.75" customHeight="1">
      <c r="A2" s="214" t="s">
        <v>34</v>
      </c>
      <c r="B2" s="214"/>
      <c r="C2" s="214"/>
      <c r="D2" s="214"/>
      <c r="E2" s="214"/>
      <c r="F2" s="214"/>
      <c r="G2" s="214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55"/>
  <sheetViews>
    <sheetView showGridLines="0" zoomScaleSheetLayoutView="75" workbookViewId="0" topLeftCell="B1">
      <selection activeCell="B45" sqref="B45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7.25390625" style="1" bestFit="1" customWidth="1"/>
    <col min="11" max="11" width="4.25390625" style="0" customWidth="1"/>
    <col min="12" max="15" width="10.75390625" style="0" customWidth="1"/>
    <col min="16" max="51" width="9.00390625" style="0" customWidth="1"/>
    <col min="52" max="52" width="93.125" style="0" customWidth="1"/>
  </cols>
  <sheetData>
    <row r="1" spans="1:10" ht="33.75" customHeight="1">
      <c r="A1" s="72" t="s">
        <v>31</v>
      </c>
      <c r="B1" s="215" t="s">
        <v>318</v>
      </c>
      <c r="C1" s="216"/>
      <c r="D1" s="216"/>
      <c r="E1" s="216"/>
      <c r="F1" s="216"/>
      <c r="G1" s="216"/>
      <c r="H1" s="216"/>
      <c r="I1" s="216"/>
      <c r="J1" s="217"/>
    </row>
    <row r="2" spans="1:15" ht="35.25" customHeight="1">
      <c r="A2" s="4"/>
      <c r="B2" s="77" t="s">
        <v>35</v>
      </c>
      <c r="C2" s="78"/>
      <c r="D2" s="79"/>
      <c r="E2" s="230" t="s">
        <v>89</v>
      </c>
      <c r="F2" s="231"/>
      <c r="G2" s="231"/>
      <c r="H2" s="231"/>
      <c r="I2" s="231"/>
      <c r="J2" s="232"/>
      <c r="O2" s="2"/>
    </row>
    <row r="3" spans="1:10" ht="23.25" customHeight="1" hidden="1">
      <c r="A3" s="4"/>
      <c r="B3" s="80" t="s">
        <v>37</v>
      </c>
      <c r="C3" s="78"/>
      <c r="D3" s="81"/>
      <c r="E3" s="81"/>
      <c r="F3" s="82"/>
      <c r="G3" s="82"/>
      <c r="H3" s="78"/>
      <c r="I3" s="83"/>
      <c r="J3" s="84"/>
    </row>
    <row r="4" spans="1:10" ht="23.25" customHeight="1" hidden="1">
      <c r="A4" s="4"/>
      <c r="B4" s="85" t="s">
        <v>38</v>
      </c>
      <c r="C4" s="86"/>
      <c r="D4" s="87"/>
      <c r="E4" s="87"/>
      <c r="F4" s="88"/>
      <c r="G4" s="89"/>
      <c r="H4" s="88"/>
      <c r="I4" s="89"/>
      <c r="J4" s="90"/>
    </row>
    <row r="5" spans="1:10" ht="24" customHeight="1">
      <c r="A5" s="4"/>
      <c r="B5" s="47" t="s">
        <v>21</v>
      </c>
      <c r="C5" s="5"/>
      <c r="D5" s="91" t="s">
        <v>90</v>
      </c>
      <c r="E5" s="26"/>
      <c r="F5" s="26"/>
      <c r="G5" s="26"/>
      <c r="H5" s="28" t="s">
        <v>28</v>
      </c>
      <c r="I5" s="91" t="s">
        <v>92</v>
      </c>
      <c r="J5" s="11"/>
    </row>
    <row r="6" spans="1:10" ht="15.75" customHeight="1">
      <c r="A6" s="4"/>
      <c r="B6" s="41"/>
      <c r="C6" s="26"/>
      <c r="D6" s="91" t="s">
        <v>91</v>
      </c>
      <c r="E6" s="26"/>
      <c r="F6" s="26"/>
      <c r="G6" s="26"/>
      <c r="H6" s="28" t="s">
        <v>29</v>
      </c>
      <c r="I6" s="91" t="s">
        <v>93</v>
      </c>
      <c r="J6" s="11"/>
    </row>
    <row r="7" spans="1:10" ht="15.75" customHeight="1">
      <c r="A7" s="4"/>
      <c r="B7" s="42"/>
      <c r="C7" s="92" t="s">
        <v>85</v>
      </c>
      <c r="D7" s="76" t="s">
        <v>86</v>
      </c>
      <c r="E7" s="34"/>
      <c r="F7" s="34"/>
      <c r="G7" s="34"/>
      <c r="H7" s="36"/>
      <c r="I7" s="34"/>
      <c r="J7" s="51"/>
    </row>
    <row r="8" spans="1:10" ht="24" customHeight="1" hidden="1">
      <c r="A8" s="4"/>
      <c r="B8" s="47" t="s">
        <v>19</v>
      </c>
      <c r="C8" s="5"/>
      <c r="D8" s="35"/>
      <c r="E8" s="5"/>
      <c r="F8" s="5"/>
      <c r="G8" s="45"/>
      <c r="H8" s="28" t="s">
        <v>28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5"/>
      <c r="H9" s="28" t="s">
        <v>29</v>
      </c>
      <c r="I9" s="33"/>
      <c r="J9" s="11"/>
    </row>
    <row r="10" spans="1:10" ht="15.75" customHeight="1" hidden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0" ht="24" customHeight="1">
      <c r="A11" s="4"/>
      <c r="B11" s="47" t="s">
        <v>18</v>
      </c>
      <c r="C11" s="5"/>
      <c r="D11" s="226" t="s">
        <v>94</v>
      </c>
      <c r="E11" s="226"/>
      <c r="F11" s="226"/>
      <c r="G11" s="226"/>
      <c r="H11" s="28" t="s">
        <v>28</v>
      </c>
      <c r="I11" s="91" t="s">
        <v>99</v>
      </c>
      <c r="J11" s="11"/>
    </row>
    <row r="12" spans="1:10" ht="15.75" customHeight="1">
      <c r="A12" s="4"/>
      <c r="B12" s="41"/>
      <c r="C12" s="26"/>
      <c r="D12" s="227" t="s">
        <v>95</v>
      </c>
      <c r="E12" s="227"/>
      <c r="F12" s="227"/>
      <c r="G12" s="227"/>
      <c r="H12" s="28" t="s">
        <v>29</v>
      </c>
      <c r="I12" s="91" t="s">
        <v>100</v>
      </c>
      <c r="J12" s="11"/>
    </row>
    <row r="13" spans="1:10" ht="15.75" customHeight="1">
      <c r="A13" s="4"/>
      <c r="B13" s="42"/>
      <c r="C13" s="92" t="s">
        <v>96</v>
      </c>
      <c r="D13" s="228" t="s">
        <v>97</v>
      </c>
      <c r="E13" s="228"/>
      <c r="F13" s="228"/>
      <c r="G13" s="228"/>
      <c r="H13" s="29"/>
      <c r="I13" s="34"/>
      <c r="J13" s="51"/>
    </row>
    <row r="14" spans="1:10" ht="24" customHeight="1">
      <c r="A14" s="4"/>
      <c r="B14" s="66" t="s">
        <v>20</v>
      </c>
      <c r="C14" s="67"/>
      <c r="D14" s="68" t="s">
        <v>98</v>
      </c>
      <c r="E14" s="69"/>
      <c r="F14" s="69"/>
      <c r="G14" s="69"/>
      <c r="H14" s="70"/>
      <c r="I14" s="69"/>
      <c r="J14" s="71"/>
    </row>
    <row r="15" spans="1:10" ht="33" customHeight="1">
      <c r="A15" s="4"/>
      <c r="B15" s="65" t="s">
        <v>27</v>
      </c>
      <c r="C15" s="58"/>
      <c r="D15" s="59"/>
      <c r="E15" s="64"/>
      <c r="F15" s="61"/>
      <c r="G15" s="50"/>
      <c r="H15" s="50"/>
      <c r="I15" s="50"/>
      <c r="J15" s="62"/>
    </row>
    <row r="16" spans="1:10" ht="23.25" customHeight="1">
      <c r="A16" s="4"/>
      <c r="B16" s="57" t="s">
        <v>11</v>
      </c>
      <c r="C16" s="58"/>
      <c r="D16" s="59"/>
      <c r="E16" s="60">
        <v>15</v>
      </c>
      <c r="F16" s="61" t="s">
        <v>0</v>
      </c>
      <c r="G16" s="223">
        <v>0</v>
      </c>
      <c r="H16" s="224"/>
      <c r="I16" s="224"/>
      <c r="J16" s="62" t="str">
        <f aca="true" t="shared" si="0" ref="J16:J21">Mena</f>
        <v>CZK</v>
      </c>
    </row>
    <row r="17" spans="1:10" ht="23.25" customHeight="1">
      <c r="A17" s="4"/>
      <c r="B17" s="57" t="s">
        <v>12</v>
      </c>
      <c r="C17" s="58"/>
      <c r="D17" s="59"/>
      <c r="E17" s="60">
        <f>SazbaDPH1</f>
        <v>15</v>
      </c>
      <c r="F17" s="61" t="s">
        <v>0</v>
      </c>
      <c r="G17" s="221">
        <v>0</v>
      </c>
      <c r="H17" s="222"/>
      <c r="I17" s="222"/>
      <c r="J17" s="62" t="str">
        <f t="shared" si="0"/>
        <v>CZK</v>
      </c>
    </row>
    <row r="18" spans="1:10" ht="23.25" customHeight="1">
      <c r="A18" s="4"/>
      <c r="B18" s="57" t="s">
        <v>13</v>
      </c>
      <c r="C18" s="58"/>
      <c r="D18" s="59"/>
      <c r="E18" s="60">
        <v>21</v>
      </c>
      <c r="F18" s="61" t="s">
        <v>0</v>
      </c>
      <c r="G18" s="223">
        <v>0</v>
      </c>
      <c r="H18" s="224"/>
      <c r="I18" s="224"/>
      <c r="J18" s="62" t="str">
        <f t="shared" si="0"/>
        <v>CZK</v>
      </c>
    </row>
    <row r="19" spans="1:10" ht="23.25" customHeight="1">
      <c r="A19" s="4"/>
      <c r="B19" s="49" t="s">
        <v>14</v>
      </c>
      <c r="C19" s="22"/>
      <c r="D19" s="18"/>
      <c r="E19" s="43">
        <f>SazbaDPH2</f>
        <v>21</v>
      </c>
      <c r="F19" s="44" t="s">
        <v>0</v>
      </c>
      <c r="G19" s="218">
        <f>G38+G39+G40+G41+G42</f>
        <v>0</v>
      </c>
      <c r="H19" s="219"/>
      <c r="I19" s="219"/>
      <c r="J19" s="56" t="str">
        <f t="shared" si="0"/>
        <v>CZK</v>
      </c>
    </row>
    <row r="20" spans="1:10" ht="23.25" customHeight="1" thickBot="1">
      <c r="A20" s="4"/>
      <c r="B20" s="48" t="s">
        <v>4</v>
      </c>
      <c r="C20" s="20"/>
      <c r="D20" s="23"/>
      <c r="E20" s="20"/>
      <c r="F20" s="21"/>
      <c r="G20" s="220">
        <v>0</v>
      </c>
      <c r="H20" s="220"/>
      <c r="I20" s="220"/>
      <c r="J20" s="63" t="str">
        <f t="shared" si="0"/>
        <v>CZK</v>
      </c>
    </row>
    <row r="21" spans="1:10" ht="27.75" customHeight="1" hidden="1" thickBot="1">
      <c r="A21" s="4"/>
      <c r="B21" s="112" t="s">
        <v>22</v>
      </c>
      <c r="C21" s="113"/>
      <c r="D21" s="113"/>
      <c r="E21" s="114"/>
      <c r="F21" s="115"/>
      <c r="G21" s="244">
        <v>0</v>
      </c>
      <c r="H21" s="245"/>
      <c r="I21" s="245"/>
      <c r="J21" s="116" t="str">
        <f t="shared" si="0"/>
        <v>CZK</v>
      </c>
    </row>
    <row r="22" spans="1:10" ht="27.75" customHeight="1" thickBot="1">
      <c r="A22" s="4"/>
      <c r="B22" s="112" t="s">
        <v>30</v>
      </c>
      <c r="C22" s="117"/>
      <c r="D22" s="117"/>
      <c r="E22" s="117"/>
      <c r="F22" s="117"/>
      <c r="G22" s="244">
        <f>DPHZakl*1.21</f>
        <v>0</v>
      </c>
      <c r="H22" s="244"/>
      <c r="I22" s="244"/>
      <c r="J22" s="118" t="s">
        <v>40</v>
      </c>
    </row>
    <row r="23" spans="1:10" ht="12.75" customHeight="1">
      <c r="A23" s="4"/>
      <c r="B23" s="4"/>
      <c r="C23" s="5"/>
      <c r="D23" s="5"/>
      <c r="E23" s="5"/>
      <c r="F23" s="5"/>
      <c r="G23" s="45"/>
      <c r="H23" s="5"/>
      <c r="I23" s="45"/>
      <c r="J23" s="12"/>
    </row>
    <row r="24" spans="1:10" ht="30" customHeight="1">
      <c r="A24" s="4"/>
      <c r="B24" s="4"/>
      <c r="C24" s="5"/>
      <c r="D24" s="5"/>
      <c r="E24" s="5"/>
      <c r="F24" s="5"/>
      <c r="G24" s="45"/>
      <c r="H24" s="5"/>
      <c r="I24" s="45"/>
      <c r="J24" s="12"/>
    </row>
    <row r="25" spans="1:10" ht="18.75" customHeight="1">
      <c r="A25" s="4"/>
      <c r="B25" s="24"/>
      <c r="C25" s="19" t="s">
        <v>10</v>
      </c>
      <c r="D25" s="39"/>
      <c r="E25" s="39"/>
      <c r="F25" s="19" t="s">
        <v>9</v>
      </c>
      <c r="G25" s="39"/>
      <c r="H25" s="40">
        <f ca="1">TODAY()</f>
        <v>45442</v>
      </c>
      <c r="I25" s="39"/>
      <c r="J25" s="12"/>
    </row>
    <row r="26" spans="1:10" ht="47.25" customHeight="1">
      <c r="A26" s="4"/>
      <c r="B26" s="4"/>
      <c r="C26" s="5"/>
      <c r="D26" s="5"/>
      <c r="E26" s="5"/>
      <c r="F26" s="5"/>
      <c r="G26" s="45"/>
      <c r="H26" s="5"/>
      <c r="I26" s="45"/>
      <c r="J26" s="12"/>
    </row>
    <row r="27" spans="1:10" s="37" customFormat="1" ht="18.75" customHeight="1">
      <c r="A27" s="30"/>
      <c r="B27" s="30"/>
      <c r="C27" s="31"/>
      <c r="D27" s="25"/>
      <c r="E27" s="25"/>
      <c r="F27" s="31"/>
      <c r="G27" s="32"/>
      <c r="H27" s="25"/>
      <c r="I27" s="32"/>
      <c r="J27" s="38"/>
    </row>
    <row r="28" spans="1:10" ht="12.75" customHeight="1">
      <c r="A28" s="4"/>
      <c r="B28" s="4"/>
      <c r="C28" s="5"/>
      <c r="D28" s="225" t="s">
        <v>2</v>
      </c>
      <c r="E28" s="225"/>
      <c r="F28" s="5"/>
      <c r="G28" s="45"/>
      <c r="H28" s="13" t="s">
        <v>3</v>
      </c>
      <c r="I28" s="45"/>
      <c r="J28" s="12"/>
    </row>
    <row r="29" spans="1:10" ht="13.5" customHeight="1" thickBot="1">
      <c r="A29" s="14"/>
      <c r="B29" s="14"/>
      <c r="C29" s="15"/>
      <c r="D29" s="15"/>
      <c r="E29" s="15"/>
      <c r="F29" s="15"/>
      <c r="G29" s="16"/>
      <c r="H29" s="15"/>
      <c r="I29" s="16"/>
      <c r="J29" s="17"/>
    </row>
    <row r="30" spans="2:10" ht="27" customHeight="1" hidden="1">
      <c r="B30" s="73" t="s">
        <v>15</v>
      </c>
      <c r="C30" s="3"/>
      <c r="D30" s="3"/>
      <c r="E30" s="3"/>
      <c r="F30" s="104"/>
      <c r="G30" s="104"/>
      <c r="H30" s="104"/>
      <c r="I30" s="104"/>
      <c r="J30" s="3"/>
    </row>
    <row r="31" spans="1:10" ht="25.5" customHeight="1" hidden="1">
      <c r="A31" s="96" t="s">
        <v>32</v>
      </c>
      <c r="B31" s="98" t="s">
        <v>16</v>
      </c>
      <c r="C31" s="99" t="s">
        <v>5</v>
      </c>
      <c r="D31" s="100"/>
      <c r="E31" s="100"/>
      <c r="F31" s="105" t="str">
        <f>B16</f>
        <v>Základ pro sníženou DPH</v>
      </c>
      <c r="G31" s="105" t="str">
        <f>B18</f>
        <v>Základ pro základní DPH</v>
      </c>
      <c r="H31" s="106" t="s">
        <v>17</v>
      </c>
      <c r="I31" s="106" t="s">
        <v>1</v>
      </c>
      <c r="J31" s="101" t="s">
        <v>0</v>
      </c>
    </row>
    <row r="32" spans="1:10" ht="25.5" customHeight="1" hidden="1">
      <c r="A32" s="96">
        <v>1</v>
      </c>
      <c r="B32" s="102"/>
      <c r="C32" s="233"/>
      <c r="D32" s="234"/>
      <c r="E32" s="234"/>
      <c r="F32" s="107">
        <v>0</v>
      </c>
      <c r="G32" s="108">
        <v>0</v>
      </c>
      <c r="H32" s="109">
        <v>0</v>
      </c>
      <c r="I32" s="109">
        <v>349565.5</v>
      </c>
      <c r="J32" s="103">
        <f>IF(CenaCelkemVypocet=0,"",I32/CenaCelkemVypocet*100)</f>
        <v>100</v>
      </c>
    </row>
    <row r="33" spans="1:10" ht="25.5" customHeight="1" hidden="1">
      <c r="A33" s="96"/>
      <c r="B33" s="235" t="s">
        <v>39</v>
      </c>
      <c r="C33" s="236"/>
      <c r="D33" s="236"/>
      <c r="E33" s="237"/>
      <c r="F33" s="110">
        <f>SUMIF(A32:A32,"=1",F32:F32)</f>
        <v>0</v>
      </c>
      <c r="G33" s="111">
        <f>SUMIF(A32:A32,"=1",G32:G32)</f>
        <v>0</v>
      </c>
      <c r="H33" s="111">
        <f>SUMIF(A32:A32,"=1",H32:H32)</f>
        <v>0</v>
      </c>
      <c r="I33" s="111">
        <f>SUMIF(A32:A32,"=1",I32:I32)</f>
        <v>349565.5</v>
      </c>
      <c r="J33" s="97">
        <f>SUMIF(A32:A32,"=1",J32:J32)</f>
        <v>100</v>
      </c>
    </row>
    <row r="35" spans="2:52" ht="25.5" customHeight="1">
      <c r="B35" s="173" t="s">
        <v>15</v>
      </c>
      <c r="C35" s="174"/>
      <c r="D35" s="174"/>
      <c r="E35" s="174"/>
      <c r="F35" s="175"/>
      <c r="G35" s="175"/>
      <c r="H35" s="175"/>
      <c r="I35" s="175"/>
      <c r="J35" s="176"/>
      <c r="AZ35" s="119" t="str">
        <f>B35</f>
        <v>Rekapitulace dílčích částí</v>
      </c>
    </row>
    <row r="36" spans="2:10" ht="12.75" customHeight="1" hidden="1">
      <c r="B36" s="177" t="s">
        <v>16</v>
      </c>
      <c r="C36" s="178" t="s">
        <v>5</v>
      </c>
      <c r="D36" s="178"/>
      <c r="E36" s="178"/>
      <c r="F36" s="179" t="str">
        <f>B22</f>
        <v>Cena celkem s DPH</v>
      </c>
      <c r="G36" s="179">
        <f>B24</f>
        <v>0</v>
      </c>
      <c r="H36" s="180" t="s">
        <v>17</v>
      </c>
      <c r="I36" s="180" t="s">
        <v>1</v>
      </c>
      <c r="J36" s="181" t="s">
        <v>0</v>
      </c>
    </row>
    <row r="37" spans="2:10" ht="25.5" customHeight="1">
      <c r="B37" s="238" t="s">
        <v>107</v>
      </c>
      <c r="C37" s="239"/>
      <c r="D37" s="239"/>
      <c r="E37" s="239"/>
      <c r="F37" s="240"/>
      <c r="G37" s="184" t="s">
        <v>22</v>
      </c>
      <c r="H37" s="184" t="s">
        <v>17</v>
      </c>
      <c r="I37" s="184" t="s">
        <v>30</v>
      </c>
      <c r="J37" s="185" t="s">
        <v>0</v>
      </c>
    </row>
    <row r="38" spans="2:10" ht="25.5" customHeight="1">
      <c r="B38" s="241" t="s">
        <v>103</v>
      </c>
      <c r="C38" s="242"/>
      <c r="D38" s="242"/>
      <c r="E38" s="242"/>
      <c r="F38" s="243"/>
      <c r="G38" s="187">
        <f>'AC část'!G8+'AC část'!G36+'AC část'!G48</f>
        <v>0</v>
      </c>
      <c r="H38" s="188">
        <f>I38-G38</f>
        <v>0</v>
      </c>
      <c r="I38" s="188">
        <f>G38*1.21</f>
        <v>0</v>
      </c>
      <c r="J38" s="189" t="e">
        <f>I38/I43</f>
        <v>#DIV/0!</v>
      </c>
    </row>
    <row r="39" spans="2:10" ht="25.5" customHeight="1">
      <c r="B39" s="241" t="s">
        <v>104</v>
      </c>
      <c r="C39" s="242"/>
      <c r="D39" s="242"/>
      <c r="E39" s="242"/>
      <c r="F39" s="243"/>
      <c r="G39" s="187">
        <f>'DC část'!G8+'DC část'!G25+'DC část'!G36</f>
        <v>0</v>
      </c>
      <c r="H39" s="188">
        <f>I39-G39</f>
        <v>0</v>
      </c>
      <c r="I39" s="188">
        <f>G39*1.21</f>
        <v>0</v>
      </c>
      <c r="J39" s="189" t="e">
        <f>I39/I43</f>
        <v>#DIV/0!</v>
      </c>
    </row>
    <row r="40" spans="2:10" ht="25.5" customHeight="1">
      <c r="B40" s="241" t="s">
        <v>108</v>
      </c>
      <c r="C40" s="242"/>
      <c r="D40" s="242"/>
      <c r="E40" s="242"/>
      <c r="F40" s="243"/>
      <c r="G40" s="187">
        <f>'Konst., panely, střídače a bat'!G8+'Konst., panely, střídače a bat'!G16+'Konst., panely, střídače a bat'!G22</f>
        <v>0</v>
      </c>
      <c r="H40" s="188">
        <f>I40-G40</f>
        <v>0</v>
      </c>
      <c r="I40" s="188">
        <f>G40*1.21</f>
        <v>0</v>
      </c>
      <c r="J40" s="189" t="e">
        <f>I40/I43</f>
        <v>#DIV/0!</v>
      </c>
    </row>
    <row r="41" spans="2:10" ht="25.5" customHeight="1">
      <c r="B41" s="241" t="s">
        <v>232</v>
      </c>
      <c r="C41" s="242"/>
      <c r="D41" s="242"/>
      <c r="E41" s="242"/>
      <c r="F41" s="243"/>
      <c r="G41" s="187">
        <f>' Reulace výkonu + ŘS'!G8+' Reulace výkonu + ŘS'!G13+' Reulace výkonu + ŘS'!G19</f>
        <v>0</v>
      </c>
      <c r="H41" s="188">
        <f>I41-G41</f>
        <v>0</v>
      </c>
      <c r="I41" s="188">
        <f>G41*1.21</f>
        <v>0</v>
      </c>
      <c r="J41" s="189" t="e">
        <f>I41/I43</f>
        <v>#DIV/0!</v>
      </c>
    </row>
    <row r="42" spans="2:10" ht="25.5" customHeight="1">
      <c r="B42" s="241" t="s">
        <v>106</v>
      </c>
      <c r="C42" s="242"/>
      <c r="D42" s="242"/>
      <c r="E42" s="242"/>
      <c r="F42" s="243"/>
      <c r="G42" s="187">
        <f>VRN!G24</f>
        <v>0</v>
      </c>
      <c r="H42" s="188">
        <f>I42-G42</f>
        <v>0</v>
      </c>
      <c r="I42" s="188">
        <f>G42*1.21</f>
        <v>0</v>
      </c>
      <c r="J42" s="189" t="e">
        <f>I42/I43</f>
        <v>#DIV/0!</v>
      </c>
    </row>
    <row r="43" spans="2:10" ht="25.5" customHeight="1">
      <c r="B43" s="246" t="s">
        <v>1</v>
      </c>
      <c r="C43" s="247"/>
      <c r="D43" s="247"/>
      <c r="E43" s="248"/>
      <c r="F43" s="182">
        <f>SUMIF(A37:A42,"=1",F37:F42)</f>
        <v>0</v>
      </c>
      <c r="G43" s="186">
        <f>SUM(G38:G42)</f>
        <v>0</v>
      </c>
      <c r="H43" s="186">
        <f>SUM(H38:H42)</f>
        <v>0</v>
      </c>
      <c r="I43" s="186">
        <f>SUM(I38:I42)</f>
        <v>0</v>
      </c>
      <c r="J43" s="190" t="e">
        <f>SUM(J38:J42)</f>
        <v>#DIV/0!</v>
      </c>
    </row>
    <row r="44" spans="3:10" ht="12.75">
      <c r="C44" s="183"/>
      <c r="D44" s="183"/>
      <c r="E44" s="183"/>
      <c r="G44"/>
      <c r="I44"/>
      <c r="J44"/>
    </row>
    <row r="45" spans="2:10" ht="12.75">
      <c r="B45" t="s">
        <v>319</v>
      </c>
      <c r="C45" s="183"/>
      <c r="D45" s="183"/>
      <c r="E45" s="183"/>
      <c r="G45"/>
      <c r="I45"/>
      <c r="J45"/>
    </row>
    <row r="46" spans="2:10" ht="12.75">
      <c r="B46" s="229" t="s">
        <v>102</v>
      </c>
      <c r="C46" s="229"/>
      <c r="D46" s="229"/>
      <c r="E46" s="229"/>
      <c r="F46" s="229"/>
      <c r="G46" s="229"/>
      <c r="H46" s="229"/>
      <c r="I46" s="229"/>
      <c r="J46" s="229"/>
    </row>
    <row r="47" spans="2:10" ht="12.75">
      <c r="B47" t="s">
        <v>101</v>
      </c>
      <c r="C47" s="183"/>
      <c r="D47" s="183"/>
      <c r="E47" s="183"/>
      <c r="G47"/>
      <c r="I47"/>
      <c r="J47"/>
    </row>
    <row r="48" spans="2:10" ht="12.75">
      <c r="B48" s="229" t="s">
        <v>103</v>
      </c>
      <c r="C48" s="229"/>
      <c r="D48" s="229"/>
      <c r="E48" s="229"/>
      <c r="F48" s="229"/>
      <c r="G48" s="229"/>
      <c r="H48" s="229"/>
      <c r="I48" s="229"/>
      <c r="J48" s="229"/>
    </row>
    <row r="49" spans="2:10" ht="12.75">
      <c r="B49" t="s">
        <v>104</v>
      </c>
      <c r="C49" s="183"/>
      <c r="D49" s="183"/>
      <c r="E49" s="183"/>
      <c r="G49"/>
      <c r="I49"/>
      <c r="J49"/>
    </row>
    <row r="50" spans="2:10" ht="12.75">
      <c r="B50" s="229" t="s">
        <v>108</v>
      </c>
      <c r="C50" s="229"/>
      <c r="D50" s="229"/>
      <c r="E50" s="229"/>
      <c r="F50" s="229"/>
      <c r="G50" s="229"/>
      <c r="H50" s="229"/>
      <c r="I50" s="229"/>
      <c r="J50" s="229"/>
    </row>
    <row r="51" spans="1:10" ht="12.75">
      <c r="A51" s="120"/>
      <c r="B51" t="s">
        <v>105</v>
      </c>
      <c r="C51" s="183"/>
      <c r="D51" s="183"/>
      <c r="E51" s="183"/>
      <c r="G51"/>
      <c r="I51"/>
      <c r="J51"/>
    </row>
    <row r="52" spans="1:10" ht="12.75">
      <c r="A52" s="120"/>
      <c r="B52" t="s">
        <v>106</v>
      </c>
      <c r="C52" s="183"/>
      <c r="D52" s="183"/>
      <c r="E52" s="183"/>
      <c r="G52"/>
      <c r="I52"/>
      <c r="J52"/>
    </row>
    <row r="54" spans="6:10" ht="12.75">
      <c r="F54" s="94"/>
      <c r="G54" s="95"/>
      <c r="H54" s="94"/>
      <c r="I54" s="95"/>
      <c r="J54" s="95"/>
    </row>
    <row r="55" spans="6:10" ht="12.75">
      <c r="F55" s="94"/>
      <c r="G55" s="95"/>
      <c r="H55" s="94"/>
      <c r="I55" s="95"/>
      <c r="J55" s="95"/>
    </row>
  </sheetData>
  <sheetProtection/>
  <mergeCells count="25">
    <mergeCell ref="B40:F40"/>
    <mergeCell ref="B41:F41"/>
    <mergeCell ref="B42:F42"/>
    <mergeCell ref="B43:E43"/>
    <mergeCell ref="B46:J46"/>
    <mergeCell ref="B48:J48"/>
    <mergeCell ref="B50:J50"/>
    <mergeCell ref="E2:J2"/>
    <mergeCell ref="C32:E32"/>
    <mergeCell ref="B33:E33"/>
    <mergeCell ref="B37:F37"/>
    <mergeCell ref="B38:F38"/>
    <mergeCell ref="B39:F39"/>
    <mergeCell ref="G22:I22"/>
    <mergeCell ref="G18:I18"/>
    <mergeCell ref="G21:I21"/>
    <mergeCell ref="B1:J1"/>
    <mergeCell ref="G19:I19"/>
    <mergeCell ref="G20:I20"/>
    <mergeCell ref="G17:I17"/>
    <mergeCell ref="G16:I16"/>
    <mergeCell ref="D28:E28"/>
    <mergeCell ref="D11:G11"/>
    <mergeCell ref="D12:G12"/>
    <mergeCell ref="D13:G13"/>
  </mergeCells>
  <printOptions/>
  <pageMargins left="0.3937007874015748" right="0.1968503937007874" top="0.5905511811023623" bottom="0.3937007874015748" header="0" footer="0.1968503937007874"/>
  <pageSetup fitToHeight="9999" horizontalDpi="600" verticalDpi="6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2" manualBreakCount="2">
    <brk id="29" max="9" man="1"/>
    <brk id="3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9" t="s">
        <v>6</v>
      </c>
      <c r="B1" s="249"/>
      <c r="C1" s="250"/>
      <c r="D1" s="249"/>
      <c r="E1" s="249"/>
      <c r="F1" s="249"/>
      <c r="G1" s="249"/>
    </row>
    <row r="2" spans="1:7" ht="24.75" customHeight="1">
      <c r="A2" s="75" t="s">
        <v>36</v>
      </c>
      <c r="B2" s="74"/>
      <c r="C2" s="251"/>
      <c r="D2" s="251"/>
      <c r="E2" s="251"/>
      <c r="F2" s="251"/>
      <c r="G2" s="252"/>
    </row>
    <row r="3" spans="1:7" ht="24.75" customHeight="1" hidden="1">
      <c r="A3" s="75" t="s">
        <v>7</v>
      </c>
      <c r="B3" s="74"/>
      <c r="C3" s="251"/>
      <c r="D3" s="251"/>
      <c r="E3" s="251"/>
      <c r="F3" s="251"/>
      <c r="G3" s="252"/>
    </row>
    <row r="4" spans="1:7" ht="24.75" customHeight="1" hidden="1">
      <c r="A4" s="75" t="s">
        <v>8</v>
      </c>
      <c r="B4" s="74"/>
      <c r="C4" s="251"/>
      <c r="D4" s="251"/>
      <c r="E4" s="251"/>
      <c r="F4" s="251"/>
      <c r="G4" s="252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7"/>
  <sheetViews>
    <sheetView zoomScalePageLayoutView="0" workbookViewId="0" topLeftCell="A1">
      <selection activeCell="K54" sqref="K54"/>
    </sheetView>
  </sheetViews>
  <sheetFormatPr defaultColWidth="9.00390625" defaultRowHeight="12.75" outlineLevelRow="1"/>
  <cols>
    <col min="1" max="1" width="4.25390625" style="0" customWidth="1"/>
    <col min="2" max="2" width="14.375" style="93" customWidth="1"/>
    <col min="3" max="3" width="38.25390625" style="93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9" max="9" width="10.125" style="0" bestFit="1" customWidth="1"/>
    <col min="12" max="13" width="0" style="0" hidden="1" customWidth="1"/>
    <col min="18" max="21" width="0" style="0" hidden="1" customWidth="1"/>
    <col min="29" max="39" width="0" style="0" hidden="1" customWidth="1"/>
  </cols>
  <sheetData>
    <row r="1" spans="1:31" ht="15" customHeight="1">
      <c r="A1" s="253" t="s">
        <v>318</v>
      </c>
      <c r="B1" s="253"/>
      <c r="C1" s="253"/>
      <c r="D1" s="253"/>
      <c r="E1" s="253"/>
      <c r="F1" s="253"/>
      <c r="G1" s="253"/>
      <c r="AE1" t="s">
        <v>43</v>
      </c>
    </row>
    <row r="2" spans="1:31" ht="15" customHeight="1">
      <c r="A2" s="123" t="s">
        <v>42</v>
      </c>
      <c r="B2" s="121"/>
      <c r="C2" s="254" t="s">
        <v>89</v>
      </c>
      <c r="D2" s="255"/>
      <c r="E2" s="255"/>
      <c r="F2" s="255"/>
      <c r="G2" s="256"/>
      <c r="AE2" t="s">
        <v>44</v>
      </c>
    </row>
    <row r="3" spans="1:31" ht="15" customHeight="1">
      <c r="A3" s="124" t="s">
        <v>7</v>
      </c>
      <c r="B3" s="122" t="s">
        <v>109</v>
      </c>
      <c r="C3" s="254" t="s">
        <v>89</v>
      </c>
      <c r="D3" s="255"/>
      <c r="E3" s="255"/>
      <c r="F3" s="255"/>
      <c r="G3" s="256"/>
      <c r="AE3" t="s">
        <v>45</v>
      </c>
    </row>
    <row r="4" spans="1:31" ht="15" customHeight="1">
      <c r="A4" s="124" t="s">
        <v>8</v>
      </c>
      <c r="B4" s="122" t="s">
        <v>110</v>
      </c>
      <c r="C4" s="257" t="s">
        <v>111</v>
      </c>
      <c r="D4" s="258"/>
      <c r="E4" s="258"/>
      <c r="F4" s="258"/>
      <c r="G4" s="259"/>
      <c r="AE4" t="s">
        <v>46</v>
      </c>
    </row>
    <row r="5" spans="1:31" ht="15" customHeight="1">
      <c r="A5" s="125" t="s">
        <v>47</v>
      </c>
      <c r="B5" s="126"/>
      <c r="C5" s="127" t="s">
        <v>103</v>
      </c>
      <c r="D5" s="128"/>
      <c r="E5" s="128"/>
      <c r="F5" s="128"/>
      <c r="G5" s="129"/>
      <c r="AE5" t="s">
        <v>48</v>
      </c>
    </row>
    <row r="6" ht="15" customHeight="1"/>
    <row r="7" spans="1:21" ht="38.25">
      <c r="A7" s="134" t="s">
        <v>49</v>
      </c>
      <c r="B7" s="135" t="s">
        <v>50</v>
      </c>
      <c r="C7" s="135" t="s">
        <v>51</v>
      </c>
      <c r="D7" s="134" t="s">
        <v>52</v>
      </c>
      <c r="E7" s="134" t="s">
        <v>53</v>
      </c>
      <c r="F7" s="130" t="s">
        <v>54</v>
      </c>
      <c r="G7" s="149" t="s">
        <v>24</v>
      </c>
      <c r="H7" s="150" t="s">
        <v>25</v>
      </c>
      <c r="I7" s="150" t="s">
        <v>55</v>
      </c>
      <c r="J7" s="150" t="s">
        <v>26</v>
      </c>
      <c r="K7" s="150" t="s">
        <v>56</v>
      </c>
      <c r="L7" s="150" t="s">
        <v>57</v>
      </c>
      <c r="M7" s="150" t="s">
        <v>58</v>
      </c>
      <c r="N7" s="150" t="s">
        <v>59</v>
      </c>
      <c r="O7" s="150" t="s">
        <v>60</v>
      </c>
      <c r="P7" s="150" t="s">
        <v>61</v>
      </c>
      <c r="Q7" s="150" t="s">
        <v>62</v>
      </c>
      <c r="R7" s="150" t="s">
        <v>63</v>
      </c>
      <c r="S7" s="150" t="s">
        <v>64</v>
      </c>
      <c r="T7" s="150" t="s">
        <v>65</v>
      </c>
      <c r="U7" s="137" t="s">
        <v>66</v>
      </c>
    </row>
    <row r="8" spans="1:31" ht="12.75">
      <c r="A8" s="151" t="s">
        <v>67</v>
      </c>
      <c r="B8" s="152" t="s">
        <v>112</v>
      </c>
      <c r="C8" s="153" t="s">
        <v>157</v>
      </c>
      <c r="D8" s="154"/>
      <c r="E8" s="155"/>
      <c r="F8" s="156"/>
      <c r="G8" s="156">
        <f>SUMIF(AE9:AE35,"&lt;&gt;NOR",G9:G35)</f>
        <v>0</v>
      </c>
      <c r="H8" s="156"/>
      <c r="I8" s="156">
        <f>SUM(I9:I35)</f>
        <v>0</v>
      </c>
      <c r="J8" s="156"/>
      <c r="K8" s="156">
        <f>SUM(K9:K35)</f>
        <v>0</v>
      </c>
      <c r="L8" s="156"/>
      <c r="M8" s="156">
        <f>SUM(M9:M35)</f>
        <v>0</v>
      </c>
      <c r="N8" s="136"/>
      <c r="O8" s="136">
        <f>SUM(O9:O35)</f>
        <v>0</v>
      </c>
      <c r="P8" s="136"/>
      <c r="Q8" s="136">
        <f>SUM(Q9:Q35)</f>
        <v>0</v>
      </c>
      <c r="R8" s="136"/>
      <c r="S8" s="136"/>
      <c r="T8" s="151"/>
      <c r="U8" s="136">
        <f>SUM(U9:U35)</f>
        <v>0</v>
      </c>
      <c r="AE8" t="s">
        <v>68</v>
      </c>
    </row>
    <row r="9" spans="1:60" ht="22.5" outlineLevel="1">
      <c r="A9" s="192">
        <v>1</v>
      </c>
      <c r="B9" s="165" t="s">
        <v>113</v>
      </c>
      <c r="C9" s="191" t="s">
        <v>114</v>
      </c>
      <c r="D9" s="168" t="s">
        <v>69</v>
      </c>
      <c r="E9" s="169">
        <v>1</v>
      </c>
      <c r="F9" s="170">
        <f>H9+J9</f>
        <v>0</v>
      </c>
      <c r="G9" s="170">
        <f>I9+K9</f>
        <v>0</v>
      </c>
      <c r="H9" s="171">
        <v>0</v>
      </c>
      <c r="I9" s="170">
        <f aca="true" t="shared" si="0" ref="I9:I22">ROUND(E9*H9,2)</f>
        <v>0</v>
      </c>
      <c r="J9" s="171">
        <v>0</v>
      </c>
      <c r="K9" s="170">
        <f aca="true" t="shared" si="1" ref="K9:K22">ROUND(E9*J9,2)</f>
        <v>0</v>
      </c>
      <c r="L9" s="170">
        <v>0</v>
      </c>
      <c r="M9" s="170">
        <f aca="true" t="shared" si="2" ref="M9:M22">G9*(1+L9/100)</f>
        <v>0</v>
      </c>
      <c r="N9" s="172">
        <v>0</v>
      </c>
      <c r="O9" s="172">
        <f aca="true" t="shared" si="3" ref="O9:O22">ROUND(E9*N9,5)</f>
        <v>0</v>
      </c>
      <c r="P9" s="172">
        <v>0</v>
      </c>
      <c r="Q9" s="172">
        <f aca="true" t="shared" si="4" ref="Q9:Q22">ROUND(E9*P9,5)</f>
        <v>0</v>
      </c>
      <c r="R9" s="140"/>
      <c r="S9" s="140"/>
      <c r="T9" s="141">
        <v>0</v>
      </c>
      <c r="U9" s="140">
        <f aca="true" t="shared" si="5" ref="U9:U22">ROUND(E9*T9,2)</f>
        <v>0</v>
      </c>
      <c r="V9" s="131"/>
      <c r="W9" s="131"/>
      <c r="X9" s="131"/>
      <c r="Y9" s="131"/>
      <c r="Z9" s="131"/>
      <c r="AA9" s="131"/>
      <c r="AB9" s="131"/>
      <c r="AC9" s="131"/>
      <c r="AD9" s="131"/>
      <c r="AE9" s="131" t="s">
        <v>70</v>
      </c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</row>
    <row r="10" spans="1:60" ht="12.75" outlineLevel="1">
      <c r="A10" s="192">
        <v>2</v>
      </c>
      <c r="B10" s="165" t="s">
        <v>116</v>
      </c>
      <c r="C10" s="191" t="s">
        <v>115</v>
      </c>
      <c r="D10" s="168" t="s">
        <v>69</v>
      </c>
      <c r="E10" s="169">
        <v>1</v>
      </c>
      <c r="F10" s="170">
        <f>H10+J10</f>
        <v>0</v>
      </c>
      <c r="G10" s="170">
        <f>I10+K10</f>
        <v>0</v>
      </c>
      <c r="H10" s="171">
        <v>0</v>
      </c>
      <c r="I10" s="170">
        <f t="shared" si="0"/>
        <v>0</v>
      </c>
      <c r="J10" s="171">
        <v>0</v>
      </c>
      <c r="K10" s="170">
        <f t="shared" si="1"/>
        <v>0</v>
      </c>
      <c r="L10" s="170">
        <v>0</v>
      </c>
      <c r="M10" s="170">
        <f t="shared" si="2"/>
        <v>0</v>
      </c>
      <c r="N10" s="172">
        <v>0</v>
      </c>
      <c r="O10" s="172">
        <f t="shared" si="3"/>
        <v>0</v>
      </c>
      <c r="P10" s="172">
        <v>0</v>
      </c>
      <c r="Q10" s="172">
        <f t="shared" si="4"/>
        <v>0</v>
      </c>
      <c r="R10" s="140"/>
      <c r="S10" s="140"/>
      <c r="T10" s="141">
        <v>0</v>
      </c>
      <c r="U10" s="140">
        <f t="shared" si="5"/>
        <v>0</v>
      </c>
      <c r="V10" s="131"/>
      <c r="W10" s="131"/>
      <c r="X10" s="131"/>
      <c r="Y10" s="131"/>
      <c r="Z10" s="131"/>
      <c r="AA10" s="131"/>
      <c r="AB10" s="131"/>
      <c r="AC10" s="131"/>
      <c r="AD10" s="131"/>
      <c r="AE10" s="131" t="s">
        <v>71</v>
      </c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</row>
    <row r="11" spans="1:60" ht="12.75" outlineLevel="1">
      <c r="A11" s="192">
        <v>3</v>
      </c>
      <c r="B11" s="165" t="s">
        <v>117</v>
      </c>
      <c r="C11" s="191" t="s">
        <v>303</v>
      </c>
      <c r="D11" s="168" t="s">
        <v>69</v>
      </c>
      <c r="E11" s="169">
        <v>1</v>
      </c>
      <c r="F11" s="170">
        <f aca="true" t="shared" si="6" ref="F11:G22">H11+J11</f>
        <v>0</v>
      </c>
      <c r="G11" s="170">
        <f t="shared" si="6"/>
        <v>0</v>
      </c>
      <c r="H11" s="171">
        <v>0</v>
      </c>
      <c r="I11" s="170">
        <f t="shared" si="0"/>
        <v>0</v>
      </c>
      <c r="J11" s="171">
        <v>0</v>
      </c>
      <c r="K11" s="170">
        <f t="shared" si="1"/>
        <v>0</v>
      </c>
      <c r="L11" s="170">
        <v>0</v>
      </c>
      <c r="M11" s="170">
        <f t="shared" si="2"/>
        <v>0</v>
      </c>
      <c r="N11" s="172">
        <v>0</v>
      </c>
      <c r="O11" s="172">
        <f t="shared" si="3"/>
        <v>0</v>
      </c>
      <c r="P11" s="172">
        <v>0</v>
      </c>
      <c r="Q11" s="172">
        <f t="shared" si="4"/>
        <v>0</v>
      </c>
      <c r="R11" s="140"/>
      <c r="S11" s="140"/>
      <c r="T11" s="141">
        <v>0</v>
      </c>
      <c r="U11" s="140">
        <f t="shared" si="5"/>
        <v>0</v>
      </c>
      <c r="V11" s="162"/>
      <c r="W11" s="131"/>
      <c r="X11" s="131"/>
      <c r="Y11" s="131"/>
      <c r="Z11" s="131"/>
      <c r="AA11" s="131"/>
      <c r="AB11" s="131"/>
      <c r="AC11" s="131"/>
      <c r="AD11" s="131"/>
      <c r="AE11" s="131" t="s">
        <v>70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</row>
    <row r="12" spans="1:60" ht="12.75" outlineLevel="1">
      <c r="A12" s="192">
        <v>4</v>
      </c>
      <c r="B12" s="165" t="s">
        <v>304</v>
      </c>
      <c r="C12" s="191" t="s">
        <v>305</v>
      </c>
      <c r="D12" s="168" t="s">
        <v>69</v>
      </c>
      <c r="E12" s="169">
        <v>1</v>
      </c>
      <c r="F12" s="170">
        <f>H12+J12</f>
        <v>0</v>
      </c>
      <c r="G12" s="170">
        <f>I12+K12</f>
        <v>0</v>
      </c>
      <c r="H12" s="171">
        <v>0</v>
      </c>
      <c r="I12" s="170">
        <f>ROUND(E12*H12,2)</f>
        <v>0</v>
      </c>
      <c r="J12" s="171">
        <v>0</v>
      </c>
      <c r="K12" s="170">
        <f>ROUND(E12*J12,2)</f>
        <v>0</v>
      </c>
      <c r="L12" s="170">
        <v>0</v>
      </c>
      <c r="M12" s="170">
        <f>G12*(1+L12/100)</f>
        <v>0</v>
      </c>
      <c r="N12" s="172">
        <v>0</v>
      </c>
      <c r="O12" s="172">
        <f>ROUND(E12*N12,5)</f>
        <v>0</v>
      </c>
      <c r="P12" s="172">
        <v>0</v>
      </c>
      <c r="Q12" s="172">
        <f>ROUND(E12*P12,5)</f>
        <v>0</v>
      </c>
      <c r="R12" s="140"/>
      <c r="S12" s="140"/>
      <c r="T12" s="141">
        <v>0</v>
      </c>
      <c r="U12" s="140">
        <f>ROUND(E12*T12,2)</f>
        <v>0</v>
      </c>
      <c r="V12" s="162"/>
      <c r="W12" s="131"/>
      <c r="X12" s="131"/>
      <c r="Y12" s="131"/>
      <c r="Z12" s="131"/>
      <c r="AA12" s="131"/>
      <c r="AB12" s="131"/>
      <c r="AC12" s="131"/>
      <c r="AD12" s="131"/>
      <c r="AE12" s="131" t="s">
        <v>70</v>
      </c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</row>
    <row r="13" spans="1:60" ht="12.75" outlineLevel="1">
      <c r="A13" s="193">
        <v>5</v>
      </c>
      <c r="B13" s="132" t="s">
        <v>119</v>
      </c>
      <c r="C13" s="163" t="s">
        <v>118</v>
      </c>
      <c r="D13" s="139" t="s">
        <v>69</v>
      </c>
      <c r="E13" s="145">
        <v>4</v>
      </c>
      <c r="F13" s="147">
        <f t="shared" si="6"/>
        <v>0</v>
      </c>
      <c r="G13" s="147">
        <f t="shared" si="6"/>
        <v>0</v>
      </c>
      <c r="H13" s="164">
        <v>0</v>
      </c>
      <c r="I13" s="147">
        <f t="shared" si="0"/>
        <v>0</v>
      </c>
      <c r="J13" s="164">
        <v>0</v>
      </c>
      <c r="K13" s="147">
        <f t="shared" si="1"/>
        <v>0</v>
      </c>
      <c r="L13" s="147">
        <v>0</v>
      </c>
      <c r="M13" s="147">
        <f t="shared" si="2"/>
        <v>0</v>
      </c>
      <c r="N13" s="140">
        <v>0</v>
      </c>
      <c r="O13" s="140">
        <f t="shared" si="3"/>
        <v>0</v>
      </c>
      <c r="P13" s="140">
        <v>0</v>
      </c>
      <c r="Q13" s="140">
        <f t="shared" si="4"/>
        <v>0</v>
      </c>
      <c r="R13" s="140"/>
      <c r="S13" s="140"/>
      <c r="T13" s="141">
        <v>0</v>
      </c>
      <c r="U13" s="140">
        <f t="shared" si="5"/>
        <v>0</v>
      </c>
      <c r="V13" s="162"/>
      <c r="W13" s="131"/>
      <c r="X13" s="131"/>
      <c r="Y13" s="131"/>
      <c r="Z13" s="131"/>
      <c r="AA13" s="131"/>
      <c r="AB13" s="131"/>
      <c r="AC13" s="131"/>
      <c r="AD13" s="131"/>
      <c r="AE13" s="131" t="s">
        <v>70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</row>
    <row r="14" spans="1:60" ht="12.75" outlineLevel="1">
      <c r="A14" s="192">
        <v>6</v>
      </c>
      <c r="B14" s="165" t="s">
        <v>120</v>
      </c>
      <c r="C14" s="191" t="s">
        <v>137</v>
      </c>
      <c r="D14" s="168" t="s">
        <v>69</v>
      </c>
      <c r="E14" s="169">
        <v>1</v>
      </c>
      <c r="F14" s="170">
        <f t="shared" si="6"/>
        <v>0</v>
      </c>
      <c r="G14" s="170">
        <f t="shared" si="6"/>
        <v>0</v>
      </c>
      <c r="H14" s="171">
        <v>0</v>
      </c>
      <c r="I14" s="170">
        <f t="shared" si="0"/>
        <v>0</v>
      </c>
      <c r="J14" s="171">
        <v>0</v>
      </c>
      <c r="K14" s="170">
        <f t="shared" si="1"/>
        <v>0</v>
      </c>
      <c r="L14" s="170">
        <v>0</v>
      </c>
      <c r="M14" s="170">
        <f t="shared" si="2"/>
        <v>0</v>
      </c>
      <c r="N14" s="172">
        <v>0</v>
      </c>
      <c r="O14" s="172">
        <f t="shared" si="3"/>
        <v>0</v>
      </c>
      <c r="P14" s="172">
        <v>0</v>
      </c>
      <c r="Q14" s="172">
        <f t="shared" si="4"/>
        <v>0</v>
      </c>
      <c r="R14" s="140"/>
      <c r="S14" s="140"/>
      <c r="T14" s="141">
        <v>0</v>
      </c>
      <c r="U14" s="140">
        <f t="shared" si="5"/>
        <v>0</v>
      </c>
      <c r="V14" s="131"/>
      <c r="W14" s="131"/>
      <c r="X14" s="131"/>
      <c r="Y14" s="131"/>
      <c r="Z14" s="131"/>
      <c r="AA14" s="131"/>
      <c r="AB14" s="131"/>
      <c r="AC14" s="131"/>
      <c r="AD14" s="131"/>
      <c r="AE14" s="131" t="s">
        <v>70</v>
      </c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</row>
    <row r="15" spans="1:60" ht="12.75" outlineLevel="1">
      <c r="A15" s="193">
        <v>7</v>
      </c>
      <c r="B15" s="132" t="s">
        <v>122</v>
      </c>
      <c r="C15" s="163" t="s">
        <v>121</v>
      </c>
      <c r="D15" s="139" t="s">
        <v>69</v>
      </c>
      <c r="E15" s="145">
        <v>1</v>
      </c>
      <c r="F15" s="147">
        <f>H15+J15</f>
        <v>0</v>
      </c>
      <c r="G15" s="147">
        <f t="shared" si="6"/>
        <v>0</v>
      </c>
      <c r="H15" s="164">
        <v>0</v>
      </c>
      <c r="I15" s="147">
        <f t="shared" si="0"/>
        <v>0</v>
      </c>
      <c r="J15" s="164">
        <v>0</v>
      </c>
      <c r="K15" s="147">
        <f t="shared" si="1"/>
        <v>0</v>
      </c>
      <c r="L15" s="147">
        <v>0</v>
      </c>
      <c r="M15" s="147">
        <f t="shared" si="2"/>
        <v>0</v>
      </c>
      <c r="N15" s="140">
        <v>0</v>
      </c>
      <c r="O15" s="140">
        <f t="shared" si="3"/>
        <v>0</v>
      </c>
      <c r="P15" s="140">
        <v>0</v>
      </c>
      <c r="Q15" s="140">
        <f t="shared" si="4"/>
        <v>0</v>
      </c>
      <c r="R15" s="140"/>
      <c r="S15" s="140"/>
      <c r="T15" s="141">
        <v>0</v>
      </c>
      <c r="U15" s="140">
        <f t="shared" si="5"/>
        <v>0</v>
      </c>
      <c r="V15" s="131"/>
      <c r="W15" s="131"/>
      <c r="X15" s="131"/>
      <c r="Y15" s="131"/>
      <c r="Z15" s="131"/>
      <c r="AA15" s="131"/>
      <c r="AB15" s="131"/>
      <c r="AC15" s="131"/>
      <c r="AD15" s="131"/>
      <c r="AE15" s="131" t="s">
        <v>71</v>
      </c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</row>
    <row r="16" spans="1:60" ht="12.75" outlineLevel="1">
      <c r="A16" s="193">
        <v>8</v>
      </c>
      <c r="B16" s="132" t="s">
        <v>124</v>
      </c>
      <c r="C16" s="163" t="s">
        <v>123</v>
      </c>
      <c r="D16" s="139" t="s">
        <v>69</v>
      </c>
      <c r="E16" s="145">
        <v>1</v>
      </c>
      <c r="F16" s="147">
        <f t="shared" si="6"/>
        <v>0</v>
      </c>
      <c r="G16" s="147">
        <f t="shared" si="6"/>
        <v>0</v>
      </c>
      <c r="H16" s="164">
        <v>0</v>
      </c>
      <c r="I16" s="147">
        <f t="shared" si="0"/>
        <v>0</v>
      </c>
      <c r="J16" s="164">
        <v>0</v>
      </c>
      <c r="K16" s="147">
        <f t="shared" si="1"/>
        <v>0</v>
      </c>
      <c r="L16" s="147">
        <v>0</v>
      </c>
      <c r="M16" s="147">
        <f t="shared" si="2"/>
        <v>0</v>
      </c>
      <c r="N16" s="140">
        <v>0</v>
      </c>
      <c r="O16" s="140">
        <f t="shared" si="3"/>
        <v>0</v>
      </c>
      <c r="P16" s="140">
        <v>0</v>
      </c>
      <c r="Q16" s="140">
        <f t="shared" si="4"/>
        <v>0</v>
      </c>
      <c r="R16" s="140"/>
      <c r="S16" s="140"/>
      <c r="T16" s="141">
        <v>0</v>
      </c>
      <c r="U16" s="140">
        <f t="shared" si="5"/>
        <v>0</v>
      </c>
      <c r="V16" s="131"/>
      <c r="W16" s="131"/>
      <c r="X16" s="131"/>
      <c r="Y16" s="131"/>
      <c r="Z16" s="131"/>
      <c r="AA16" s="131"/>
      <c r="AB16" s="131"/>
      <c r="AC16" s="131"/>
      <c r="AD16" s="131"/>
      <c r="AE16" s="131" t="s">
        <v>70</v>
      </c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</row>
    <row r="17" spans="1:60" ht="12.75" outlineLevel="1">
      <c r="A17" s="193">
        <v>9</v>
      </c>
      <c r="B17" s="132" t="s">
        <v>126</v>
      </c>
      <c r="C17" s="163" t="s">
        <v>125</v>
      </c>
      <c r="D17" s="139" t="s">
        <v>69</v>
      </c>
      <c r="E17" s="145">
        <v>1</v>
      </c>
      <c r="F17" s="147">
        <f t="shared" si="6"/>
        <v>0</v>
      </c>
      <c r="G17" s="147">
        <f t="shared" si="6"/>
        <v>0</v>
      </c>
      <c r="H17" s="164">
        <v>0</v>
      </c>
      <c r="I17" s="147">
        <f t="shared" si="0"/>
        <v>0</v>
      </c>
      <c r="J17" s="164">
        <v>0</v>
      </c>
      <c r="K17" s="147">
        <f t="shared" si="1"/>
        <v>0</v>
      </c>
      <c r="L17" s="147">
        <v>0</v>
      </c>
      <c r="M17" s="147">
        <f t="shared" si="2"/>
        <v>0</v>
      </c>
      <c r="N17" s="140">
        <v>0</v>
      </c>
      <c r="O17" s="140">
        <f t="shared" si="3"/>
        <v>0</v>
      </c>
      <c r="P17" s="140">
        <v>0</v>
      </c>
      <c r="Q17" s="140">
        <f t="shared" si="4"/>
        <v>0</v>
      </c>
      <c r="R17" s="140"/>
      <c r="S17" s="140"/>
      <c r="T17" s="141">
        <v>0</v>
      </c>
      <c r="U17" s="140">
        <f t="shared" si="5"/>
        <v>0</v>
      </c>
      <c r="V17" s="131"/>
      <c r="W17" s="131"/>
      <c r="X17" s="131"/>
      <c r="Y17" s="131"/>
      <c r="Z17" s="131"/>
      <c r="AA17" s="131"/>
      <c r="AB17" s="131"/>
      <c r="AC17" s="131"/>
      <c r="AD17" s="131"/>
      <c r="AE17" s="131" t="s">
        <v>71</v>
      </c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</row>
    <row r="18" spans="1:60" ht="12.75" outlineLevel="1">
      <c r="A18" s="192">
        <v>10</v>
      </c>
      <c r="B18" s="165" t="s">
        <v>127</v>
      </c>
      <c r="C18" s="191" t="s">
        <v>128</v>
      </c>
      <c r="D18" s="168" t="s">
        <v>69</v>
      </c>
      <c r="E18" s="169">
        <v>3</v>
      </c>
      <c r="F18" s="170">
        <f t="shared" si="6"/>
        <v>0</v>
      </c>
      <c r="G18" s="170">
        <f t="shared" si="6"/>
        <v>0</v>
      </c>
      <c r="H18" s="171">
        <v>0</v>
      </c>
      <c r="I18" s="170">
        <f t="shared" si="0"/>
        <v>0</v>
      </c>
      <c r="J18" s="171">
        <v>0</v>
      </c>
      <c r="K18" s="170">
        <f t="shared" si="1"/>
        <v>0</v>
      </c>
      <c r="L18" s="170">
        <v>0</v>
      </c>
      <c r="M18" s="170">
        <f t="shared" si="2"/>
        <v>0</v>
      </c>
      <c r="N18" s="172">
        <v>0</v>
      </c>
      <c r="O18" s="172">
        <f t="shared" si="3"/>
        <v>0</v>
      </c>
      <c r="P18" s="172">
        <v>0</v>
      </c>
      <c r="Q18" s="172">
        <f t="shared" si="4"/>
        <v>0</v>
      </c>
      <c r="R18" s="140"/>
      <c r="S18" s="140"/>
      <c r="T18" s="141">
        <v>0</v>
      </c>
      <c r="U18" s="140">
        <f t="shared" si="5"/>
        <v>0</v>
      </c>
      <c r="V18" s="131"/>
      <c r="W18" s="131"/>
      <c r="X18" s="131"/>
      <c r="Y18" s="131"/>
      <c r="Z18" s="131"/>
      <c r="AA18" s="131"/>
      <c r="AB18" s="131"/>
      <c r="AC18" s="131"/>
      <c r="AD18" s="131"/>
      <c r="AE18" s="131" t="s">
        <v>70</v>
      </c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</row>
    <row r="19" spans="1:60" ht="12.75" outlineLevel="1">
      <c r="A19" s="192">
        <v>11</v>
      </c>
      <c r="B19" s="165" t="s">
        <v>129</v>
      </c>
      <c r="C19" s="191" t="s">
        <v>130</v>
      </c>
      <c r="D19" s="168" t="s">
        <v>69</v>
      </c>
      <c r="E19" s="169">
        <v>1</v>
      </c>
      <c r="F19" s="170">
        <f t="shared" si="6"/>
        <v>0</v>
      </c>
      <c r="G19" s="170">
        <f t="shared" si="6"/>
        <v>0</v>
      </c>
      <c r="H19" s="171">
        <v>0</v>
      </c>
      <c r="I19" s="170">
        <f t="shared" si="0"/>
        <v>0</v>
      </c>
      <c r="J19" s="171">
        <v>0</v>
      </c>
      <c r="K19" s="170">
        <f t="shared" si="1"/>
        <v>0</v>
      </c>
      <c r="L19" s="170">
        <v>0</v>
      </c>
      <c r="M19" s="170">
        <f t="shared" si="2"/>
        <v>0</v>
      </c>
      <c r="N19" s="172">
        <v>0</v>
      </c>
      <c r="O19" s="172">
        <f t="shared" si="3"/>
        <v>0</v>
      </c>
      <c r="P19" s="172">
        <v>0</v>
      </c>
      <c r="Q19" s="172">
        <f t="shared" si="4"/>
        <v>0</v>
      </c>
      <c r="R19" s="140"/>
      <c r="S19" s="140"/>
      <c r="T19" s="141">
        <v>0</v>
      </c>
      <c r="U19" s="140">
        <f t="shared" si="5"/>
        <v>0</v>
      </c>
      <c r="V19" s="131"/>
      <c r="W19" s="131"/>
      <c r="X19" s="131"/>
      <c r="Y19" s="131"/>
      <c r="Z19" s="131"/>
      <c r="AA19" s="131"/>
      <c r="AB19" s="131"/>
      <c r="AC19" s="131"/>
      <c r="AD19" s="131"/>
      <c r="AE19" s="131" t="s">
        <v>71</v>
      </c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</row>
    <row r="20" spans="1:60" ht="12.75" outlineLevel="1">
      <c r="A20" s="192">
        <v>12</v>
      </c>
      <c r="B20" s="165" t="s">
        <v>132</v>
      </c>
      <c r="C20" s="191" t="s">
        <v>131</v>
      </c>
      <c r="D20" s="168" t="s">
        <v>69</v>
      </c>
      <c r="E20" s="169">
        <v>4</v>
      </c>
      <c r="F20" s="170">
        <f t="shared" si="6"/>
        <v>0</v>
      </c>
      <c r="G20" s="170">
        <f t="shared" si="6"/>
        <v>0</v>
      </c>
      <c r="H20" s="171">
        <v>0</v>
      </c>
      <c r="I20" s="170">
        <f t="shared" si="0"/>
        <v>0</v>
      </c>
      <c r="J20" s="171">
        <v>0</v>
      </c>
      <c r="K20" s="170">
        <f t="shared" si="1"/>
        <v>0</v>
      </c>
      <c r="L20" s="170">
        <v>0</v>
      </c>
      <c r="M20" s="170">
        <f t="shared" si="2"/>
        <v>0</v>
      </c>
      <c r="N20" s="172">
        <v>0</v>
      </c>
      <c r="O20" s="172">
        <f t="shared" si="3"/>
        <v>0</v>
      </c>
      <c r="P20" s="172">
        <v>0</v>
      </c>
      <c r="Q20" s="172">
        <f t="shared" si="4"/>
        <v>0</v>
      </c>
      <c r="R20" s="140"/>
      <c r="S20" s="140"/>
      <c r="T20" s="141">
        <v>0</v>
      </c>
      <c r="U20" s="140">
        <f t="shared" si="5"/>
        <v>0</v>
      </c>
      <c r="V20" s="131"/>
      <c r="W20" s="131"/>
      <c r="X20" s="131"/>
      <c r="Y20" s="131"/>
      <c r="Z20" s="131"/>
      <c r="AA20" s="131"/>
      <c r="AB20" s="131"/>
      <c r="AC20" s="131"/>
      <c r="AD20" s="131"/>
      <c r="AE20" s="131" t="s">
        <v>70</v>
      </c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</row>
    <row r="21" spans="1:60" ht="22.5" outlineLevel="1">
      <c r="A21" s="192">
        <v>13</v>
      </c>
      <c r="B21" s="165" t="s">
        <v>133</v>
      </c>
      <c r="C21" s="191" t="s">
        <v>134</v>
      </c>
      <c r="D21" s="168" t="s">
        <v>69</v>
      </c>
      <c r="E21" s="169">
        <v>1</v>
      </c>
      <c r="F21" s="170">
        <f t="shared" si="6"/>
        <v>0</v>
      </c>
      <c r="G21" s="170">
        <f t="shared" si="6"/>
        <v>0</v>
      </c>
      <c r="H21" s="171">
        <v>0</v>
      </c>
      <c r="I21" s="170">
        <f t="shared" si="0"/>
        <v>0</v>
      </c>
      <c r="J21" s="171">
        <v>0</v>
      </c>
      <c r="K21" s="170">
        <f t="shared" si="1"/>
        <v>0</v>
      </c>
      <c r="L21" s="170">
        <v>0</v>
      </c>
      <c r="M21" s="170">
        <f t="shared" si="2"/>
        <v>0</v>
      </c>
      <c r="N21" s="172">
        <v>0</v>
      </c>
      <c r="O21" s="172">
        <f t="shared" si="3"/>
        <v>0</v>
      </c>
      <c r="P21" s="172">
        <v>0</v>
      </c>
      <c r="Q21" s="172">
        <f t="shared" si="4"/>
        <v>0</v>
      </c>
      <c r="R21" s="140"/>
      <c r="S21" s="140"/>
      <c r="T21" s="141">
        <v>0</v>
      </c>
      <c r="U21" s="140">
        <f t="shared" si="5"/>
        <v>0</v>
      </c>
      <c r="V21" s="131"/>
      <c r="W21" s="131"/>
      <c r="X21" s="131"/>
      <c r="Y21" s="131"/>
      <c r="Z21" s="131"/>
      <c r="AA21" s="131"/>
      <c r="AB21" s="131"/>
      <c r="AC21" s="131"/>
      <c r="AD21" s="131"/>
      <c r="AE21" s="131" t="s">
        <v>71</v>
      </c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</row>
    <row r="22" spans="1:60" ht="12.75" outlineLevel="1">
      <c r="A22" s="192">
        <v>14</v>
      </c>
      <c r="B22" s="165" t="s">
        <v>135</v>
      </c>
      <c r="C22" s="191" t="s">
        <v>308</v>
      </c>
      <c r="D22" s="168" t="s">
        <v>69</v>
      </c>
      <c r="E22" s="169">
        <v>1</v>
      </c>
      <c r="F22" s="170">
        <f t="shared" si="6"/>
        <v>0</v>
      </c>
      <c r="G22" s="170">
        <f t="shared" si="6"/>
        <v>0</v>
      </c>
      <c r="H22" s="171">
        <v>0</v>
      </c>
      <c r="I22" s="170">
        <f t="shared" si="0"/>
        <v>0</v>
      </c>
      <c r="J22" s="171">
        <v>0</v>
      </c>
      <c r="K22" s="170">
        <f t="shared" si="1"/>
        <v>0</v>
      </c>
      <c r="L22" s="170">
        <v>0</v>
      </c>
      <c r="M22" s="170">
        <f t="shared" si="2"/>
        <v>0</v>
      </c>
      <c r="N22" s="172">
        <v>0</v>
      </c>
      <c r="O22" s="172">
        <f t="shared" si="3"/>
        <v>0</v>
      </c>
      <c r="P22" s="172">
        <v>0</v>
      </c>
      <c r="Q22" s="172">
        <f t="shared" si="4"/>
        <v>0</v>
      </c>
      <c r="R22" s="140"/>
      <c r="S22" s="140"/>
      <c r="T22" s="141">
        <v>0</v>
      </c>
      <c r="U22" s="140">
        <f t="shared" si="5"/>
        <v>0</v>
      </c>
      <c r="V22" s="131"/>
      <c r="W22" s="131"/>
      <c r="X22" s="131"/>
      <c r="Y22" s="131"/>
      <c r="Z22" s="131"/>
      <c r="AA22" s="131"/>
      <c r="AB22" s="131"/>
      <c r="AC22" s="131"/>
      <c r="AD22" s="131"/>
      <c r="AE22" s="131" t="s">
        <v>70</v>
      </c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</row>
    <row r="23" spans="1:60" ht="22.5" outlineLevel="1">
      <c r="A23" s="192">
        <v>15</v>
      </c>
      <c r="B23" s="165" t="s">
        <v>136</v>
      </c>
      <c r="C23" s="191" t="s">
        <v>309</v>
      </c>
      <c r="D23" s="168" t="s">
        <v>69</v>
      </c>
      <c r="E23" s="169">
        <v>3</v>
      </c>
      <c r="F23" s="170">
        <f aca="true" t="shared" si="7" ref="F23:F35">H23+J23</f>
        <v>0</v>
      </c>
      <c r="G23" s="170">
        <f aca="true" t="shared" si="8" ref="G23:G34">I23+K23</f>
        <v>0</v>
      </c>
      <c r="H23" s="171">
        <v>0</v>
      </c>
      <c r="I23" s="170">
        <f aca="true" t="shared" si="9" ref="I23:I28">ROUND(E23*H23,2)</f>
        <v>0</v>
      </c>
      <c r="J23" s="171">
        <v>0</v>
      </c>
      <c r="K23" s="170">
        <f aca="true" t="shared" si="10" ref="K23:K28">ROUND(E23*J23,2)</f>
        <v>0</v>
      </c>
      <c r="L23" s="170">
        <v>0</v>
      </c>
      <c r="M23" s="170">
        <f aca="true" t="shared" si="11" ref="M23:M34">G23*(1+L23/100)</f>
        <v>0</v>
      </c>
      <c r="N23" s="172">
        <v>0</v>
      </c>
      <c r="O23" s="172">
        <f aca="true" t="shared" si="12" ref="O23:O34">ROUND(E23*N23,5)</f>
        <v>0</v>
      </c>
      <c r="P23" s="172">
        <v>0</v>
      </c>
      <c r="Q23" s="172">
        <f aca="true" t="shared" si="13" ref="Q23:Q34">ROUND(E23*P23,5)</f>
        <v>0</v>
      </c>
      <c r="R23" s="140"/>
      <c r="S23" s="140"/>
      <c r="T23" s="141">
        <v>0</v>
      </c>
      <c r="U23" s="140">
        <f aca="true" t="shared" si="14" ref="U23:U35">ROUND(E23*T23,2)</f>
        <v>0</v>
      </c>
      <c r="V23" s="131"/>
      <c r="W23" s="131"/>
      <c r="X23" s="131"/>
      <c r="Y23" s="131"/>
      <c r="Z23" s="131"/>
      <c r="AA23" s="131"/>
      <c r="AB23" s="131"/>
      <c r="AC23" s="131"/>
      <c r="AD23" s="131"/>
      <c r="AE23" s="131" t="s">
        <v>71</v>
      </c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</row>
    <row r="24" spans="1:41" ht="12.75">
      <c r="A24" s="192">
        <v>16</v>
      </c>
      <c r="B24" s="166" t="s">
        <v>139</v>
      </c>
      <c r="C24" s="167" t="s">
        <v>138</v>
      </c>
      <c r="D24" s="168" t="s">
        <v>69</v>
      </c>
      <c r="E24" s="169">
        <v>1</v>
      </c>
      <c r="F24" s="170">
        <f t="shared" si="7"/>
        <v>0</v>
      </c>
      <c r="G24" s="170">
        <f t="shared" si="8"/>
        <v>0</v>
      </c>
      <c r="H24" s="171">
        <v>0</v>
      </c>
      <c r="I24" s="170">
        <f t="shared" si="9"/>
        <v>0</v>
      </c>
      <c r="J24" s="171">
        <v>0</v>
      </c>
      <c r="K24" s="170">
        <f t="shared" si="10"/>
        <v>0</v>
      </c>
      <c r="L24" s="170">
        <v>0</v>
      </c>
      <c r="M24" s="170">
        <f t="shared" si="11"/>
        <v>0</v>
      </c>
      <c r="N24" s="172">
        <v>0</v>
      </c>
      <c r="O24" s="172">
        <f t="shared" si="12"/>
        <v>0</v>
      </c>
      <c r="P24" s="172">
        <v>0</v>
      </c>
      <c r="Q24" s="172">
        <f t="shared" si="13"/>
        <v>0</v>
      </c>
      <c r="R24" s="140"/>
      <c r="S24" s="140"/>
      <c r="T24" s="141">
        <v>0</v>
      </c>
      <c r="U24" s="140">
        <f t="shared" si="14"/>
        <v>0</v>
      </c>
      <c r="V24" s="131"/>
      <c r="W24" s="131"/>
      <c r="X24" s="131"/>
      <c r="Y24" s="131"/>
      <c r="Z24" s="131"/>
      <c r="AA24" s="131"/>
      <c r="AB24" s="131"/>
      <c r="AC24" s="131"/>
      <c r="AD24" s="131"/>
      <c r="AE24" s="131" t="s">
        <v>70</v>
      </c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</row>
    <row r="25" spans="1:41" ht="12.75">
      <c r="A25" s="192">
        <v>17</v>
      </c>
      <c r="B25" s="166" t="s">
        <v>140</v>
      </c>
      <c r="C25" s="167" t="s">
        <v>306</v>
      </c>
      <c r="D25" s="168" t="s">
        <v>72</v>
      </c>
      <c r="E25" s="169">
        <v>10</v>
      </c>
      <c r="F25" s="170">
        <f t="shared" si="7"/>
        <v>0</v>
      </c>
      <c r="G25" s="170">
        <f t="shared" si="8"/>
        <v>0</v>
      </c>
      <c r="H25" s="171">
        <v>0</v>
      </c>
      <c r="I25" s="170">
        <f t="shared" si="9"/>
        <v>0</v>
      </c>
      <c r="J25" s="171">
        <v>0</v>
      </c>
      <c r="K25" s="170">
        <f t="shared" si="10"/>
        <v>0</v>
      </c>
      <c r="L25" s="170">
        <v>0</v>
      </c>
      <c r="M25" s="170">
        <f t="shared" si="11"/>
        <v>0</v>
      </c>
      <c r="N25" s="172">
        <v>0</v>
      </c>
      <c r="O25" s="172">
        <f t="shared" si="12"/>
        <v>0</v>
      </c>
      <c r="P25" s="172">
        <v>0</v>
      </c>
      <c r="Q25" s="172">
        <f t="shared" si="13"/>
        <v>0</v>
      </c>
      <c r="R25" s="140"/>
      <c r="S25" s="140"/>
      <c r="T25" s="141">
        <v>0</v>
      </c>
      <c r="U25" s="140">
        <f t="shared" si="14"/>
        <v>0</v>
      </c>
      <c r="V25" s="131"/>
      <c r="W25" s="131"/>
      <c r="X25" s="131"/>
      <c r="Y25" s="131"/>
      <c r="Z25" s="131"/>
      <c r="AA25" s="131"/>
      <c r="AB25" s="131"/>
      <c r="AC25" s="131"/>
      <c r="AD25" s="131"/>
      <c r="AE25" s="131" t="s">
        <v>71</v>
      </c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</row>
    <row r="26" spans="1:41" ht="12.75">
      <c r="A26" s="192">
        <v>18</v>
      </c>
      <c r="B26" s="166" t="s">
        <v>149</v>
      </c>
      <c r="C26" s="167" t="s">
        <v>307</v>
      </c>
      <c r="D26" s="168" t="s">
        <v>72</v>
      </c>
      <c r="E26" s="169">
        <v>35</v>
      </c>
      <c r="F26" s="170">
        <f>H26+J26</f>
        <v>0</v>
      </c>
      <c r="G26" s="170">
        <f>I26+K26</f>
        <v>0</v>
      </c>
      <c r="H26" s="171">
        <v>0</v>
      </c>
      <c r="I26" s="170">
        <f>ROUND(E26*H26,2)</f>
        <v>0</v>
      </c>
      <c r="J26" s="171">
        <v>0</v>
      </c>
      <c r="K26" s="170">
        <f>ROUND(E26*J26,2)</f>
        <v>0</v>
      </c>
      <c r="L26" s="170">
        <v>0</v>
      </c>
      <c r="M26" s="170">
        <f>G26*(1+L26/100)</f>
        <v>0</v>
      </c>
      <c r="N26" s="172">
        <v>0</v>
      </c>
      <c r="O26" s="172">
        <f>ROUND(E26*N26,5)</f>
        <v>0</v>
      </c>
      <c r="P26" s="172">
        <v>0</v>
      </c>
      <c r="Q26" s="172">
        <f>ROUND(E26*P26,5)</f>
        <v>0</v>
      </c>
      <c r="R26" s="140"/>
      <c r="S26" s="140"/>
      <c r="T26" s="141">
        <v>0</v>
      </c>
      <c r="U26" s="140">
        <f>ROUND(E26*T26,2)</f>
        <v>0</v>
      </c>
      <c r="V26" s="131"/>
      <c r="W26" s="131"/>
      <c r="X26" s="131"/>
      <c r="Y26" s="131"/>
      <c r="Z26" s="131"/>
      <c r="AA26" s="131"/>
      <c r="AB26" s="131"/>
      <c r="AC26" s="131"/>
      <c r="AD26" s="131"/>
      <c r="AE26" s="131" t="s">
        <v>71</v>
      </c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</row>
    <row r="27" spans="1:41" ht="12.75">
      <c r="A27" s="192">
        <v>19</v>
      </c>
      <c r="B27" s="166" t="s">
        <v>142</v>
      </c>
      <c r="C27" s="167" t="s">
        <v>141</v>
      </c>
      <c r="D27" s="168" t="s">
        <v>72</v>
      </c>
      <c r="E27" s="169">
        <v>6</v>
      </c>
      <c r="F27" s="170">
        <f t="shared" si="7"/>
        <v>0</v>
      </c>
      <c r="G27" s="170">
        <f t="shared" si="8"/>
        <v>0</v>
      </c>
      <c r="H27" s="171">
        <v>0</v>
      </c>
      <c r="I27" s="170">
        <f t="shared" si="9"/>
        <v>0</v>
      </c>
      <c r="J27" s="171">
        <v>0</v>
      </c>
      <c r="K27" s="170">
        <f t="shared" si="10"/>
        <v>0</v>
      </c>
      <c r="L27" s="170">
        <v>0</v>
      </c>
      <c r="M27" s="170">
        <f t="shared" si="11"/>
        <v>0</v>
      </c>
      <c r="N27" s="172">
        <v>0</v>
      </c>
      <c r="O27" s="172">
        <f t="shared" si="12"/>
        <v>0</v>
      </c>
      <c r="P27" s="172">
        <v>0</v>
      </c>
      <c r="Q27" s="172">
        <f t="shared" si="13"/>
        <v>0</v>
      </c>
      <c r="R27" s="140"/>
      <c r="S27" s="140"/>
      <c r="T27" s="141">
        <v>0</v>
      </c>
      <c r="U27" s="140">
        <f t="shared" si="14"/>
        <v>0</v>
      </c>
      <c r="V27" s="131"/>
      <c r="W27" s="131"/>
      <c r="X27" s="131"/>
      <c r="Y27" s="131"/>
      <c r="Z27" s="131"/>
      <c r="AA27" s="131"/>
      <c r="AB27" s="131"/>
      <c r="AC27" s="131"/>
      <c r="AD27" s="131"/>
      <c r="AE27" s="131" t="s">
        <v>70</v>
      </c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</row>
    <row r="28" spans="1:41" ht="22.5">
      <c r="A28" s="192">
        <v>20</v>
      </c>
      <c r="B28" s="166" t="s">
        <v>143</v>
      </c>
      <c r="C28" s="167" t="s">
        <v>312</v>
      </c>
      <c r="D28" s="168" t="s">
        <v>72</v>
      </c>
      <c r="E28" s="169">
        <v>15</v>
      </c>
      <c r="F28" s="170">
        <f t="shared" si="7"/>
        <v>0</v>
      </c>
      <c r="G28" s="170">
        <f t="shared" si="8"/>
        <v>0</v>
      </c>
      <c r="H28" s="171">
        <v>0</v>
      </c>
      <c r="I28" s="170">
        <f t="shared" si="9"/>
        <v>0</v>
      </c>
      <c r="J28" s="171"/>
      <c r="K28" s="170">
        <f t="shared" si="10"/>
        <v>0</v>
      </c>
      <c r="L28" s="170">
        <v>0</v>
      </c>
      <c r="M28" s="170">
        <f t="shared" si="11"/>
        <v>0</v>
      </c>
      <c r="N28" s="172">
        <v>0</v>
      </c>
      <c r="O28" s="172">
        <f t="shared" si="12"/>
        <v>0</v>
      </c>
      <c r="P28" s="172">
        <v>0</v>
      </c>
      <c r="Q28" s="172">
        <f t="shared" si="13"/>
        <v>0</v>
      </c>
      <c r="R28" s="140"/>
      <c r="S28" s="140"/>
      <c r="T28" s="141">
        <v>0</v>
      </c>
      <c r="U28" s="140">
        <f t="shared" si="14"/>
        <v>0</v>
      </c>
      <c r="V28" s="131"/>
      <c r="W28" s="131"/>
      <c r="X28" s="131"/>
      <c r="Y28" s="131"/>
      <c r="Z28" s="131"/>
      <c r="AA28" s="131"/>
      <c r="AB28" s="131"/>
      <c r="AC28" s="131"/>
      <c r="AD28" s="131"/>
      <c r="AE28" s="131" t="s">
        <v>71</v>
      </c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</row>
    <row r="29" spans="1:41" ht="22.5">
      <c r="A29" s="192">
        <v>21</v>
      </c>
      <c r="B29" s="166" t="s">
        <v>82</v>
      </c>
      <c r="C29" s="167" t="s">
        <v>144</v>
      </c>
      <c r="D29" s="168" t="s">
        <v>72</v>
      </c>
      <c r="E29" s="169">
        <v>10</v>
      </c>
      <c r="F29" s="170">
        <f t="shared" si="7"/>
        <v>0</v>
      </c>
      <c r="G29" s="170">
        <f t="shared" si="8"/>
        <v>0</v>
      </c>
      <c r="H29" s="171">
        <v>0</v>
      </c>
      <c r="I29" s="170">
        <f aca="true" t="shared" si="15" ref="I29:I34">ROUND(E29*H29,2)</f>
        <v>0</v>
      </c>
      <c r="J29" s="171">
        <v>0</v>
      </c>
      <c r="K29" s="170">
        <f aca="true" t="shared" si="16" ref="K29:K34">ROUND(E29*J29,2)</f>
        <v>0</v>
      </c>
      <c r="L29" s="170">
        <v>0</v>
      </c>
      <c r="M29" s="170">
        <f t="shared" si="11"/>
        <v>0</v>
      </c>
      <c r="N29" s="172">
        <v>0</v>
      </c>
      <c r="O29" s="172">
        <f t="shared" si="12"/>
        <v>0</v>
      </c>
      <c r="P29" s="172">
        <v>0</v>
      </c>
      <c r="Q29" s="172">
        <f t="shared" si="13"/>
        <v>0</v>
      </c>
      <c r="R29" s="140"/>
      <c r="S29" s="140"/>
      <c r="T29" s="141">
        <v>0</v>
      </c>
      <c r="U29" s="140">
        <f t="shared" si="14"/>
        <v>0</v>
      </c>
      <c r="V29" s="131"/>
      <c r="W29" s="131"/>
      <c r="X29" s="131"/>
      <c r="Y29" s="131"/>
      <c r="Z29" s="131"/>
      <c r="AA29" s="131"/>
      <c r="AB29" s="131"/>
      <c r="AC29" s="131"/>
      <c r="AD29" s="131"/>
      <c r="AE29" s="131" t="s">
        <v>70</v>
      </c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</row>
    <row r="30" spans="1:41" ht="12.75">
      <c r="A30" s="192">
        <v>22</v>
      </c>
      <c r="B30" s="166" t="s">
        <v>145</v>
      </c>
      <c r="C30" s="167" t="s">
        <v>146</v>
      </c>
      <c r="D30" s="168" t="s">
        <v>72</v>
      </c>
      <c r="E30" s="169">
        <v>20</v>
      </c>
      <c r="F30" s="170">
        <f aca="true" t="shared" si="17" ref="F30:G32">H30+J30</f>
        <v>0</v>
      </c>
      <c r="G30" s="170">
        <f t="shared" si="17"/>
        <v>0</v>
      </c>
      <c r="H30" s="171">
        <v>0</v>
      </c>
      <c r="I30" s="170">
        <f t="shared" si="15"/>
        <v>0</v>
      </c>
      <c r="J30" s="171">
        <v>0</v>
      </c>
      <c r="K30" s="170">
        <f t="shared" si="16"/>
        <v>0</v>
      </c>
      <c r="L30" s="170">
        <v>0</v>
      </c>
      <c r="M30" s="170">
        <f>G30*(1+L30/100)</f>
        <v>0</v>
      </c>
      <c r="N30" s="172">
        <v>0</v>
      </c>
      <c r="O30" s="172">
        <f>ROUND(E30*N30,5)</f>
        <v>0</v>
      </c>
      <c r="P30" s="172">
        <v>0</v>
      </c>
      <c r="Q30" s="172">
        <f>ROUND(E30*P30,5)</f>
        <v>0</v>
      </c>
      <c r="R30" s="140"/>
      <c r="S30" s="140"/>
      <c r="T30" s="141">
        <v>0</v>
      </c>
      <c r="U30" s="140">
        <f>ROUND(E30*T30,2)</f>
        <v>0</v>
      </c>
      <c r="V30" s="131"/>
      <c r="W30" s="131"/>
      <c r="X30" s="131"/>
      <c r="Y30" s="131"/>
      <c r="Z30" s="131"/>
      <c r="AA30" s="131"/>
      <c r="AB30" s="131"/>
      <c r="AC30" s="131"/>
      <c r="AD30" s="131"/>
      <c r="AE30" s="131" t="s">
        <v>71</v>
      </c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</row>
    <row r="31" spans="1:41" ht="12.75">
      <c r="A31" s="192">
        <v>23</v>
      </c>
      <c r="B31" s="166" t="s">
        <v>147</v>
      </c>
      <c r="C31" s="167" t="s">
        <v>148</v>
      </c>
      <c r="D31" s="168" t="s">
        <v>72</v>
      </c>
      <c r="E31" s="169">
        <v>10</v>
      </c>
      <c r="F31" s="170">
        <f t="shared" si="17"/>
        <v>0</v>
      </c>
      <c r="G31" s="170">
        <f t="shared" si="17"/>
        <v>0</v>
      </c>
      <c r="H31" s="171">
        <v>0</v>
      </c>
      <c r="I31" s="170">
        <f t="shared" si="15"/>
        <v>0</v>
      </c>
      <c r="J31" s="171">
        <v>0</v>
      </c>
      <c r="K31" s="170">
        <f t="shared" si="16"/>
        <v>0</v>
      </c>
      <c r="L31" s="170">
        <v>0</v>
      </c>
      <c r="M31" s="170">
        <f>G31*(1+L31/100)</f>
        <v>0</v>
      </c>
      <c r="N31" s="172">
        <v>0</v>
      </c>
      <c r="O31" s="172">
        <f>ROUND(E31*N31,5)</f>
        <v>0</v>
      </c>
      <c r="P31" s="172">
        <v>0</v>
      </c>
      <c r="Q31" s="172">
        <f>ROUND(E31*P31,5)</f>
        <v>0</v>
      </c>
      <c r="R31" s="140"/>
      <c r="S31" s="140"/>
      <c r="T31" s="141">
        <v>0</v>
      </c>
      <c r="U31" s="140">
        <f>ROUND(E31*T31,2)</f>
        <v>0</v>
      </c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71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</row>
    <row r="32" spans="1:41" ht="22.5">
      <c r="A32" s="192">
        <v>24</v>
      </c>
      <c r="B32" s="166" t="s">
        <v>150</v>
      </c>
      <c r="C32" s="167" t="s">
        <v>151</v>
      </c>
      <c r="D32" s="168" t="s">
        <v>72</v>
      </c>
      <c r="E32" s="169">
        <v>20</v>
      </c>
      <c r="F32" s="170">
        <f t="shared" si="17"/>
        <v>0</v>
      </c>
      <c r="G32" s="170">
        <f t="shared" si="17"/>
        <v>0</v>
      </c>
      <c r="H32" s="171">
        <v>0</v>
      </c>
      <c r="I32" s="170">
        <f t="shared" si="15"/>
        <v>0</v>
      </c>
      <c r="J32" s="171">
        <v>0</v>
      </c>
      <c r="K32" s="170">
        <f t="shared" si="16"/>
        <v>0</v>
      </c>
      <c r="L32" s="170">
        <v>0</v>
      </c>
      <c r="M32" s="170">
        <f>G32*(1+L32/100)</f>
        <v>0</v>
      </c>
      <c r="N32" s="172">
        <v>0</v>
      </c>
      <c r="O32" s="172">
        <f>ROUND(E32*N32,5)</f>
        <v>0</v>
      </c>
      <c r="P32" s="172">
        <v>0</v>
      </c>
      <c r="Q32" s="172">
        <f>ROUND(E32*P32,5)</f>
        <v>0</v>
      </c>
      <c r="R32" s="140"/>
      <c r="S32" s="140"/>
      <c r="T32" s="141">
        <v>0</v>
      </c>
      <c r="U32" s="140">
        <f>ROUND(E32*T32,2)</f>
        <v>0</v>
      </c>
      <c r="V32" s="131"/>
      <c r="W32" s="131"/>
      <c r="X32" s="131"/>
      <c r="Y32" s="131"/>
      <c r="Z32" s="131"/>
      <c r="AA32" s="131"/>
      <c r="AB32" s="131"/>
      <c r="AC32" s="131"/>
      <c r="AD32" s="131"/>
      <c r="AE32" s="131" t="s">
        <v>71</v>
      </c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</row>
    <row r="33" spans="1:41" ht="22.5">
      <c r="A33" s="192">
        <v>25</v>
      </c>
      <c r="B33" s="166" t="s">
        <v>152</v>
      </c>
      <c r="C33" s="167" t="s">
        <v>153</v>
      </c>
      <c r="D33" s="168" t="s">
        <v>72</v>
      </c>
      <c r="E33" s="169">
        <v>580</v>
      </c>
      <c r="F33" s="170">
        <f t="shared" si="7"/>
        <v>0</v>
      </c>
      <c r="G33" s="170">
        <f t="shared" si="8"/>
        <v>0</v>
      </c>
      <c r="H33" s="171">
        <v>0</v>
      </c>
      <c r="I33" s="170">
        <f t="shared" si="15"/>
        <v>0</v>
      </c>
      <c r="J33" s="171">
        <v>0</v>
      </c>
      <c r="K33" s="170">
        <f t="shared" si="16"/>
        <v>0</v>
      </c>
      <c r="L33" s="170">
        <v>0</v>
      </c>
      <c r="M33" s="170">
        <f t="shared" si="11"/>
        <v>0</v>
      </c>
      <c r="N33" s="172">
        <v>0</v>
      </c>
      <c r="O33" s="172">
        <f t="shared" si="12"/>
        <v>0</v>
      </c>
      <c r="P33" s="172">
        <v>0</v>
      </c>
      <c r="Q33" s="172">
        <f t="shared" si="13"/>
        <v>0</v>
      </c>
      <c r="R33" s="140"/>
      <c r="S33" s="140"/>
      <c r="T33" s="141">
        <v>0</v>
      </c>
      <c r="U33" s="140">
        <f t="shared" si="14"/>
        <v>0</v>
      </c>
      <c r="V33" s="131"/>
      <c r="W33" s="131"/>
      <c r="X33" s="131"/>
      <c r="Y33" s="131"/>
      <c r="Z33" s="131"/>
      <c r="AA33" s="131"/>
      <c r="AB33" s="131"/>
      <c r="AC33" s="131"/>
      <c r="AD33" s="131"/>
      <c r="AE33" s="131" t="s">
        <v>71</v>
      </c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</row>
    <row r="34" spans="1:41" ht="12.75">
      <c r="A34" s="192">
        <v>26</v>
      </c>
      <c r="B34" s="166" t="s">
        <v>154</v>
      </c>
      <c r="C34" s="167" t="s">
        <v>155</v>
      </c>
      <c r="D34" s="168" t="s">
        <v>69</v>
      </c>
      <c r="E34" s="169">
        <v>1</v>
      </c>
      <c r="F34" s="170">
        <f t="shared" si="7"/>
        <v>0</v>
      </c>
      <c r="G34" s="170">
        <f t="shared" si="8"/>
        <v>0</v>
      </c>
      <c r="H34" s="171">
        <v>0</v>
      </c>
      <c r="I34" s="170">
        <f t="shared" si="15"/>
        <v>0</v>
      </c>
      <c r="J34" s="171">
        <v>0</v>
      </c>
      <c r="K34" s="170">
        <f t="shared" si="16"/>
        <v>0</v>
      </c>
      <c r="L34" s="170">
        <v>0</v>
      </c>
      <c r="M34" s="170">
        <f t="shared" si="11"/>
        <v>0</v>
      </c>
      <c r="N34" s="172">
        <v>0</v>
      </c>
      <c r="O34" s="172">
        <f t="shared" si="12"/>
        <v>0</v>
      </c>
      <c r="P34" s="172">
        <v>0</v>
      </c>
      <c r="Q34" s="172">
        <f t="shared" si="13"/>
        <v>0</v>
      </c>
      <c r="R34" s="140"/>
      <c r="S34" s="140"/>
      <c r="T34" s="141">
        <v>0</v>
      </c>
      <c r="U34" s="140">
        <f t="shared" si="14"/>
        <v>0</v>
      </c>
      <c r="V34" s="131"/>
      <c r="W34" s="131"/>
      <c r="X34" s="131"/>
      <c r="Y34" s="131"/>
      <c r="Z34" s="131"/>
      <c r="AA34" s="131"/>
      <c r="AB34" s="131"/>
      <c r="AC34" s="131"/>
      <c r="AD34" s="131"/>
      <c r="AE34" s="131" t="s">
        <v>70</v>
      </c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</row>
    <row r="35" spans="1:41" ht="22.5">
      <c r="A35" s="192">
        <v>27</v>
      </c>
      <c r="B35" s="166" t="s">
        <v>74</v>
      </c>
      <c r="C35" s="167" t="s">
        <v>156</v>
      </c>
      <c r="D35" s="168" t="s">
        <v>0</v>
      </c>
      <c r="E35" s="169">
        <v>5</v>
      </c>
      <c r="F35" s="170">
        <f t="shared" si="7"/>
        <v>0</v>
      </c>
      <c r="G35" s="170">
        <f>I35+K35</f>
        <v>0</v>
      </c>
      <c r="H35" s="171">
        <f>E35/100*SUM(G9:G34)</f>
        <v>0</v>
      </c>
      <c r="I35" s="170">
        <f>H35</f>
        <v>0</v>
      </c>
      <c r="J35" s="171">
        <v>0</v>
      </c>
      <c r="K35" s="170">
        <f>ROUND(E35*J35,2)</f>
        <v>0</v>
      </c>
      <c r="L35" s="170">
        <v>0</v>
      </c>
      <c r="M35" s="170">
        <f>G35*(1+L35/100)</f>
        <v>0</v>
      </c>
      <c r="N35" s="172">
        <v>0</v>
      </c>
      <c r="O35" s="172">
        <f>ROUND(E35*N35,5)</f>
        <v>0</v>
      </c>
      <c r="P35" s="172">
        <v>0</v>
      </c>
      <c r="Q35" s="172">
        <f>ROUND(E35*P35,5)</f>
        <v>0</v>
      </c>
      <c r="R35" s="140"/>
      <c r="S35" s="140"/>
      <c r="T35" s="141">
        <v>0</v>
      </c>
      <c r="U35" s="140">
        <f t="shared" si="14"/>
        <v>0</v>
      </c>
      <c r="V35" s="131"/>
      <c r="W35" s="131"/>
      <c r="X35" s="131"/>
      <c r="Y35" s="131"/>
      <c r="Z35" s="131"/>
      <c r="AA35" s="131"/>
      <c r="AB35" s="131"/>
      <c r="AC35" s="131"/>
      <c r="AD35" s="131"/>
      <c r="AE35" s="131" t="s">
        <v>71</v>
      </c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</row>
    <row r="36" spans="1:31" ht="12.75">
      <c r="A36" s="133" t="s">
        <v>67</v>
      </c>
      <c r="B36" s="138" t="s">
        <v>158</v>
      </c>
      <c r="C36" s="159" t="s">
        <v>159</v>
      </c>
      <c r="D36" s="142"/>
      <c r="E36" s="146"/>
      <c r="F36" s="148"/>
      <c r="G36" s="148">
        <f>SUMIF(AE37:AE47,"&lt;&gt;NOR",G37:G47)</f>
        <v>0</v>
      </c>
      <c r="H36" s="148"/>
      <c r="I36" s="148">
        <f>SUM(I37:I47)</f>
        <v>0</v>
      </c>
      <c r="J36" s="148"/>
      <c r="K36" s="148">
        <f>SUM(K37:K47)</f>
        <v>0</v>
      </c>
      <c r="L36" s="148"/>
      <c r="M36" s="148" t="e">
        <f>SUM(#REF!)</f>
        <v>#REF!</v>
      </c>
      <c r="N36" s="143"/>
      <c r="O36" s="143" t="e">
        <f>SUM(#REF!)</f>
        <v>#REF!</v>
      </c>
      <c r="P36" s="143"/>
      <c r="Q36" s="143" t="e">
        <f>SUM(#REF!)</f>
        <v>#REF!</v>
      </c>
      <c r="R36" s="143"/>
      <c r="S36" s="143"/>
      <c r="T36" s="144"/>
      <c r="U36" s="143" t="e">
        <f>SUM(#REF!)</f>
        <v>#REF!</v>
      </c>
      <c r="AE36" t="s">
        <v>68</v>
      </c>
    </row>
    <row r="37" spans="1:41" ht="12.75">
      <c r="A37" s="192">
        <v>28</v>
      </c>
      <c r="B37" s="165" t="s">
        <v>83</v>
      </c>
      <c r="C37" s="191" t="s">
        <v>287</v>
      </c>
      <c r="D37" s="168" t="s">
        <v>69</v>
      </c>
      <c r="E37" s="169">
        <v>1</v>
      </c>
      <c r="F37" s="170">
        <f aca="true" t="shared" si="18" ref="F37:F47">H37+J37</f>
        <v>0</v>
      </c>
      <c r="G37" s="170">
        <f aca="true" t="shared" si="19" ref="G37:G47">I37+K37</f>
        <v>0</v>
      </c>
      <c r="H37" s="171">
        <v>0</v>
      </c>
      <c r="I37" s="170">
        <f aca="true" t="shared" si="20" ref="I37:I47">ROUND(E37*H37,2)</f>
        <v>0</v>
      </c>
      <c r="J37" s="171">
        <v>0</v>
      </c>
      <c r="K37" s="170">
        <f aca="true" t="shared" si="21" ref="K37:K47">ROUND(E37*J37,2)</f>
        <v>0</v>
      </c>
      <c r="L37" s="170">
        <v>0</v>
      </c>
      <c r="M37" s="170">
        <f aca="true" t="shared" si="22" ref="M37:M47">G37*(1+L37/100)</f>
        <v>0</v>
      </c>
      <c r="N37" s="172">
        <v>0</v>
      </c>
      <c r="O37" s="172">
        <f aca="true" t="shared" si="23" ref="O37:O47">ROUND(E37*N37,5)</f>
        <v>0</v>
      </c>
      <c r="P37" s="172">
        <v>0</v>
      </c>
      <c r="Q37" s="172">
        <f aca="true" t="shared" si="24" ref="Q37:Q47">ROUND(E37*P37,5)</f>
        <v>0</v>
      </c>
      <c r="R37" s="140"/>
      <c r="S37" s="140"/>
      <c r="T37" s="141">
        <v>0</v>
      </c>
      <c r="U37" s="140">
        <f aca="true" t="shared" si="25" ref="U37:U47">ROUND(E37*T37,2)</f>
        <v>0</v>
      </c>
      <c r="V37" s="131"/>
      <c r="W37" s="131"/>
      <c r="X37" s="131"/>
      <c r="Y37" s="131"/>
      <c r="Z37" s="131"/>
      <c r="AA37" s="131"/>
      <c r="AB37" s="131"/>
      <c r="AC37" s="131"/>
      <c r="AD37" s="131"/>
      <c r="AE37" s="131" t="s">
        <v>70</v>
      </c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</row>
    <row r="38" spans="1:41" ht="12.75">
      <c r="A38" s="192">
        <v>29</v>
      </c>
      <c r="B38" s="165" t="s">
        <v>160</v>
      </c>
      <c r="C38" s="191" t="s">
        <v>162</v>
      </c>
      <c r="D38" s="168" t="s">
        <v>161</v>
      </c>
      <c r="E38" s="169">
        <v>16</v>
      </c>
      <c r="F38" s="170">
        <f t="shared" si="18"/>
        <v>0</v>
      </c>
      <c r="G38" s="170">
        <f t="shared" si="19"/>
        <v>0</v>
      </c>
      <c r="H38" s="171">
        <v>0</v>
      </c>
      <c r="I38" s="170">
        <f t="shared" si="20"/>
        <v>0</v>
      </c>
      <c r="J38" s="171">
        <v>0</v>
      </c>
      <c r="K38" s="170">
        <f t="shared" si="21"/>
        <v>0</v>
      </c>
      <c r="L38" s="170">
        <v>0</v>
      </c>
      <c r="M38" s="170">
        <f t="shared" si="22"/>
        <v>0</v>
      </c>
      <c r="N38" s="172">
        <v>0</v>
      </c>
      <c r="O38" s="172">
        <f t="shared" si="23"/>
        <v>0</v>
      </c>
      <c r="P38" s="172">
        <v>0</v>
      </c>
      <c r="Q38" s="172">
        <f t="shared" si="24"/>
        <v>0</v>
      </c>
      <c r="R38" s="140"/>
      <c r="S38" s="140"/>
      <c r="T38" s="141">
        <v>0</v>
      </c>
      <c r="U38" s="140">
        <f t="shared" si="25"/>
        <v>0</v>
      </c>
      <c r="V38" s="131"/>
      <c r="W38" s="131"/>
      <c r="X38" s="131"/>
      <c r="Y38" s="131"/>
      <c r="Z38" s="131"/>
      <c r="AA38" s="131"/>
      <c r="AB38" s="131"/>
      <c r="AC38" s="131"/>
      <c r="AD38" s="131"/>
      <c r="AE38" s="131" t="s">
        <v>70</v>
      </c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</row>
    <row r="39" spans="1:41" ht="22.5">
      <c r="A39" s="192">
        <v>30</v>
      </c>
      <c r="B39" s="165" t="s">
        <v>163</v>
      </c>
      <c r="C39" s="191" t="s">
        <v>284</v>
      </c>
      <c r="D39" s="168" t="s">
        <v>161</v>
      </c>
      <c r="E39" s="169">
        <v>12</v>
      </c>
      <c r="F39" s="170">
        <f t="shared" si="18"/>
        <v>0</v>
      </c>
      <c r="G39" s="170">
        <f t="shared" si="19"/>
        <v>0</v>
      </c>
      <c r="H39" s="171">
        <v>0</v>
      </c>
      <c r="I39" s="170">
        <f t="shared" si="20"/>
        <v>0</v>
      </c>
      <c r="J39" s="171">
        <v>0</v>
      </c>
      <c r="K39" s="170">
        <f t="shared" si="21"/>
        <v>0</v>
      </c>
      <c r="L39" s="170">
        <v>0</v>
      </c>
      <c r="M39" s="170">
        <f t="shared" si="22"/>
        <v>0</v>
      </c>
      <c r="N39" s="172">
        <v>0</v>
      </c>
      <c r="O39" s="172">
        <f t="shared" si="23"/>
        <v>0</v>
      </c>
      <c r="P39" s="172">
        <v>0</v>
      </c>
      <c r="Q39" s="172">
        <f t="shared" si="24"/>
        <v>0</v>
      </c>
      <c r="R39" s="140"/>
      <c r="S39" s="140"/>
      <c r="T39" s="141">
        <v>0</v>
      </c>
      <c r="U39" s="140">
        <f t="shared" si="25"/>
        <v>0</v>
      </c>
      <c r="V39" s="131"/>
      <c r="W39" s="131"/>
      <c r="X39" s="131"/>
      <c r="Y39" s="131"/>
      <c r="Z39" s="131"/>
      <c r="AA39" s="131"/>
      <c r="AB39" s="131"/>
      <c r="AC39" s="131"/>
      <c r="AD39" s="131"/>
      <c r="AE39" s="131" t="s">
        <v>70</v>
      </c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</row>
    <row r="40" spans="1:41" ht="12.75">
      <c r="A40" s="192">
        <v>31</v>
      </c>
      <c r="B40" s="165" t="s">
        <v>164</v>
      </c>
      <c r="C40" s="191" t="s">
        <v>165</v>
      </c>
      <c r="D40" s="168" t="s">
        <v>72</v>
      </c>
      <c r="E40" s="169">
        <v>580</v>
      </c>
      <c r="F40" s="170">
        <f t="shared" si="18"/>
        <v>0</v>
      </c>
      <c r="G40" s="170">
        <f t="shared" si="19"/>
        <v>0</v>
      </c>
      <c r="H40" s="171">
        <v>0</v>
      </c>
      <c r="I40" s="170">
        <f t="shared" si="20"/>
        <v>0</v>
      </c>
      <c r="J40" s="171">
        <v>0</v>
      </c>
      <c r="K40" s="170">
        <f t="shared" si="21"/>
        <v>0</v>
      </c>
      <c r="L40" s="170">
        <v>0</v>
      </c>
      <c r="M40" s="170">
        <f t="shared" si="22"/>
        <v>0</v>
      </c>
      <c r="N40" s="172">
        <v>0</v>
      </c>
      <c r="O40" s="172">
        <f t="shared" si="23"/>
        <v>0</v>
      </c>
      <c r="P40" s="172">
        <v>0</v>
      </c>
      <c r="Q40" s="172">
        <f t="shared" si="24"/>
        <v>0</v>
      </c>
      <c r="R40" s="140"/>
      <c r="S40" s="140"/>
      <c r="T40" s="141">
        <v>0</v>
      </c>
      <c r="U40" s="140">
        <f t="shared" si="25"/>
        <v>0</v>
      </c>
      <c r="V40" s="131"/>
      <c r="W40" s="131"/>
      <c r="X40" s="131"/>
      <c r="Y40" s="131"/>
      <c r="Z40" s="131"/>
      <c r="AA40" s="131"/>
      <c r="AB40" s="131"/>
      <c r="AC40" s="131"/>
      <c r="AD40" s="131"/>
      <c r="AE40" s="131" t="s">
        <v>70</v>
      </c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</row>
    <row r="41" spans="1:41" ht="12.75">
      <c r="A41" s="192">
        <v>32</v>
      </c>
      <c r="B41" s="166" t="s">
        <v>75</v>
      </c>
      <c r="C41" s="167" t="s">
        <v>166</v>
      </c>
      <c r="D41" s="168" t="s">
        <v>161</v>
      </c>
      <c r="E41" s="169">
        <v>24</v>
      </c>
      <c r="F41" s="170">
        <f t="shared" si="18"/>
        <v>0</v>
      </c>
      <c r="G41" s="170">
        <f t="shared" si="19"/>
        <v>0</v>
      </c>
      <c r="H41" s="171">
        <v>0</v>
      </c>
      <c r="I41" s="170">
        <f t="shared" si="20"/>
        <v>0</v>
      </c>
      <c r="J41" s="171">
        <v>0</v>
      </c>
      <c r="K41" s="170">
        <f t="shared" si="21"/>
        <v>0</v>
      </c>
      <c r="L41" s="170">
        <v>0</v>
      </c>
      <c r="M41" s="170">
        <f t="shared" si="22"/>
        <v>0</v>
      </c>
      <c r="N41" s="172">
        <v>0</v>
      </c>
      <c r="O41" s="172">
        <f t="shared" si="23"/>
        <v>0</v>
      </c>
      <c r="P41" s="172">
        <v>0</v>
      </c>
      <c r="Q41" s="172">
        <f t="shared" si="24"/>
        <v>0</v>
      </c>
      <c r="R41" s="140"/>
      <c r="S41" s="140"/>
      <c r="T41" s="141">
        <v>0</v>
      </c>
      <c r="U41" s="140">
        <f t="shared" si="25"/>
        <v>0</v>
      </c>
      <c r="V41" s="131"/>
      <c r="W41" s="131"/>
      <c r="X41" s="131"/>
      <c r="Y41" s="131"/>
      <c r="Z41" s="131"/>
      <c r="AA41" s="131"/>
      <c r="AB41" s="131"/>
      <c r="AC41" s="131"/>
      <c r="AD41" s="131"/>
      <c r="AE41" s="131" t="s">
        <v>71</v>
      </c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</row>
    <row r="42" spans="1:41" ht="12.75">
      <c r="A42" s="192">
        <v>33</v>
      </c>
      <c r="B42" s="166" t="s">
        <v>167</v>
      </c>
      <c r="C42" s="167" t="s">
        <v>285</v>
      </c>
      <c r="D42" s="168" t="s">
        <v>73</v>
      </c>
      <c r="E42" s="169">
        <v>1</v>
      </c>
      <c r="F42" s="170">
        <f t="shared" si="18"/>
        <v>0</v>
      </c>
      <c r="G42" s="170">
        <f t="shared" si="19"/>
        <v>0</v>
      </c>
      <c r="H42" s="171">
        <v>0</v>
      </c>
      <c r="I42" s="170">
        <f t="shared" si="20"/>
        <v>0</v>
      </c>
      <c r="J42" s="171">
        <v>0</v>
      </c>
      <c r="K42" s="170">
        <f t="shared" si="21"/>
        <v>0</v>
      </c>
      <c r="L42" s="170">
        <v>0</v>
      </c>
      <c r="M42" s="170">
        <f t="shared" si="22"/>
        <v>0</v>
      </c>
      <c r="N42" s="172">
        <v>0</v>
      </c>
      <c r="O42" s="172">
        <f t="shared" si="23"/>
        <v>0</v>
      </c>
      <c r="P42" s="172">
        <v>0</v>
      </c>
      <c r="Q42" s="172">
        <f t="shared" si="24"/>
        <v>0</v>
      </c>
      <c r="R42" s="140"/>
      <c r="S42" s="140"/>
      <c r="T42" s="141">
        <v>0</v>
      </c>
      <c r="U42" s="140">
        <f t="shared" si="25"/>
        <v>0</v>
      </c>
      <c r="V42" s="131"/>
      <c r="W42" s="131"/>
      <c r="X42" s="131"/>
      <c r="Y42" s="131"/>
      <c r="Z42" s="131"/>
      <c r="AA42" s="131"/>
      <c r="AB42" s="131"/>
      <c r="AC42" s="131"/>
      <c r="AD42" s="131"/>
      <c r="AE42" s="131" t="s">
        <v>71</v>
      </c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</row>
    <row r="43" spans="1:41" ht="12.75">
      <c r="A43" s="192">
        <v>34</v>
      </c>
      <c r="B43" s="165" t="s">
        <v>168</v>
      </c>
      <c r="C43" s="191" t="s">
        <v>169</v>
      </c>
      <c r="D43" s="168" t="s">
        <v>72</v>
      </c>
      <c r="E43" s="169">
        <v>10</v>
      </c>
      <c r="F43" s="170">
        <f t="shared" si="18"/>
        <v>0</v>
      </c>
      <c r="G43" s="170">
        <f t="shared" si="19"/>
        <v>0</v>
      </c>
      <c r="H43" s="171">
        <v>0</v>
      </c>
      <c r="I43" s="170">
        <f t="shared" si="20"/>
        <v>0</v>
      </c>
      <c r="J43" s="171">
        <v>0</v>
      </c>
      <c r="K43" s="170">
        <f t="shared" si="21"/>
        <v>0</v>
      </c>
      <c r="L43" s="170">
        <v>0</v>
      </c>
      <c r="M43" s="170">
        <f t="shared" si="22"/>
        <v>0</v>
      </c>
      <c r="N43" s="172">
        <v>0</v>
      </c>
      <c r="O43" s="172">
        <f t="shared" si="23"/>
        <v>0</v>
      </c>
      <c r="P43" s="172">
        <v>0</v>
      </c>
      <c r="Q43" s="172">
        <f t="shared" si="24"/>
        <v>0</v>
      </c>
      <c r="R43" s="140"/>
      <c r="S43" s="140"/>
      <c r="T43" s="141">
        <v>0</v>
      </c>
      <c r="U43" s="140">
        <f t="shared" si="25"/>
        <v>0</v>
      </c>
      <c r="V43" s="131"/>
      <c r="W43" s="131"/>
      <c r="X43" s="131"/>
      <c r="Y43" s="131"/>
      <c r="Z43" s="131"/>
      <c r="AA43" s="131"/>
      <c r="AB43" s="131"/>
      <c r="AC43" s="131"/>
      <c r="AD43" s="131"/>
      <c r="AE43" s="131" t="s">
        <v>70</v>
      </c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</row>
    <row r="44" spans="1:41" ht="12.75">
      <c r="A44" s="192">
        <v>35</v>
      </c>
      <c r="B44" s="165" t="s">
        <v>170</v>
      </c>
      <c r="C44" s="191" t="s">
        <v>171</v>
      </c>
      <c r="D44" s="168" t="s">
        <v>72</v>
      </c>
      <c r="E44" s="169">
        <v>35</v>
      </c>
      <c r="F44" s="170">
        <f t="shared" si="18"/>
        <v>0</v>
      </c>
      <c r="G44" s="170">
        <f t="shared" si="19"/>
        <v>0</v>
      </c>
      <c r="H44" s="171">
        <v>0</v>
      </c>
      <c r="I44" s="170">
        <f t="shared" si="20"/>
        <v>0</v>
      </c>
      <c r="J44" s="171">
        <v>0</v>
      </c>
      <c r="K44" s="170">
        <f t="shared" si="21"/>
        <v>0</v>
      </c>
      <c r="L44" s="170">
        <v>0</v>
      </c>
      <c r="M44" s="170">
        <f t="shared" si="22"/>
        <v>0</v>
      </c>
      <c r="N44" s="172">
        <v>0</v>
      </c>
      <c r="O44" s="172">
        <f t="shared" si="23"/>
        <v>0</v>
      </c>
      <c r="P44" s="172">
        <v>0</v>
      </c>
      <c r="Q44" s="172">
        <f t="shared" si="24"/>
        <v>0</v>
      </c>
      <c r="R44" s="140"/>
      <c r="S44" s="140"/>
      <c r="T44" s="141">
        <v>0</v>
      </c>
      <c r="U44" s="140">
        <f t="shared" si="25"/>
        <v>0</v>
      </c>
      <c r="V44" s="131"/>
      <c r="W44" s="131"/>
      <c r="X44" s="131"/>
      <c r="Y44" s="131"/>
      <c r="Z44" s="131"/>
      <c r="AA44" s="131"/>
      <c r="AB44" s="131"/>
      <c r="AC44" s="131"/>
      <c r="AD44" s="131"/>
      <c r="AE44" s="131" t="s">
        <v>70</v>
      </c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</row>
    <row r="45" spans="1:41" ht="22.5">
      <c r="A45" s="192">
        <v>36</v>
      </c>
      <c r="B45" s="166" t="s">
        <v>313</v>
      </c>
      <c r="C45" s="167" t="s">
        <v>314</v>
      </c>
      <c r="D45" s="168" t="s">
        <v>72</v>
      </c>
      <c r="E45" s="169">
        <v>15</v>
      </c>
      <c r="F45" s="170">
        <f t="shared" si="18"/>
        <v>0</v>
      </c>
      <c r="G45" s="170">
        <f t="shared" si="19"/>
        <v>0</v>
      </c>
      <c r="H45" s="171">
        <v>0</v>
      </c>
      <c r="I45" s="170">
        <f t="shared" si="20"/>
        <v>0</v>
      </c>
      <c r="J45" s="171">
        <v>0</v>
      </c>
      <c r="K45" s="170">
        <f t="shared" si="21"/>
        <v>0</v>
      </c>
      <c r="L45" s="170">
        <v>0</v>
      </c>
      <c r="M45" s="170">
        <f t="shared" si="22"/>
        <v>0</v>
      </c>
      <c r="N45" s="172">
        <v>0</v>
      </c>
      <c r="O45" s="172">
        <f t="shared" si="23"/>
        <v>0</v>
      </c>
      <c r="P45" s="172">
        <v>0</v>
      </c>
      <c r="Q45" s="172">
        <f t="shared" si="24"/>
        <v>0</v>
      </c>
      <c r="R45" s="140"/>
      <c r="S45" s="140"/>
      <c r="T45" s="141">
        <v>0</v>
      </c>
      <c r="U45" s="140">
        <f t="shared" si="25"/>
        <v>0</v>
      </c>
      <c r="V45" s="131"/>
      <c r="W45" s="131"/>
      <c r="X45" s="131"/>
      <c r="Y45" s="131"/>
      <c r="Z45" s="131"/>
      <c r="AA45" s="131"/>
      <c r="AB45" s="131"/>
      <c r="AC45" s="131"/>
      <c r="AD45" s="131"/>
      <c r="AE45" s="131" t="s">
        <v>71</v>
      </c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</row>
    <row r="46" spans="1:41" ht="12.75">
      <c r="A46" s="192">
        <v>37</v>
      </c>
      <c r="B46" s="165" t="s">
        <v>172</v>
      </c>
      <c r="C46" s="191" t="s">
        <v>173</v>
      </c>
      <c r="D46" s="168" t="s">
        <v>161</v>
      </c>
      <c r="E46" s="169">
        <v>24</v>
      </c>
      <c r="F46" s="170">
        <f t="shared" si="18"/>
        <v>0</v>
      </c>
      <c r="G46" s="170">
        <f t="shared" si="19"/>
        <v>0</v>
      </c>
      <c r="H46" s="171">
        <v>0</v>
      </c>
      <c r="I46" s="170">
        <f t="shared" si="20"/>
        <v>0</v>
      </c>
      <c r="J46" s="171">
        <v>0</v>
      </c>
      <c r="K46" s="170">
        <f t="shared" si="21"/>
        <v>0</v>
      </c>
      <c r="L46" s="170">
        <v>0</v>
      </c>
      <c r="M46" s="170">
        <f t="shared" si="22"/>
        <v>0</v>
      </c>
      <c r="N46" s="172">
        <v>0</v>
      </c>
      <c r="O46" s="172">
        <f t="shared" si="23"/>
        <v>0</v>
      </c>
      <c r="P46" s="172">
        <v>0</v>
      </c>
      <c r="Q46" s="172">
        <f t="shared" si="24"/>
        <v>0</v>
      </c>
      <c r="R46" s="140"/>
      <c r="S46" s="140"/>
      <c r="T46" s="141">
        <v>0</v>
      </c>
      <c r="U46" s="140">
        <f t="shared" si="25"/>
        <v>0</v>
      </c>
      <c r="V46" s="131"/>
      <c r="W46" s="131"/>
      <c r="X46" s="131"/>
      <c r="Y46" s="131"/>
      <c r="Z46" s="131"/>
      <c r="AA46" s="131"/>
      <c r="AB46" s="131"/>
      <c r="AC46" s="131"/>
      <c r="AD46" s="131"/>
      <c r="AE46" s="131" t="s">
        <v>70</v>
      </c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</row>
    <row r="47" spans="1:41" ht="12.75">
      <c r="A47" s="192">
        <v>38</v>
      </c>
      <c r="B47" s="165" t="s">
        <v>174</v>
      </c>
      <c r="C47" s="191" t="s">
        <v>175</v>
      </c>
      <c r="D47" s="168" t="s">
        <v>69</v>
      </c>
      <c r="E47" s="169">
        <v>1</v>
      </c>
      <c r="F47" s="170">
        <f t="shared" si="18"/>
        <v>0</v>
      </c>
      <c r="G47" s="170">
        <f t="shared" si="19"/>
        <v>0</v>
      </c>
      <c r="H47" s="171">
        <v>0</v>
      </c>
      <c r="I47" s="170">
        <f t="shared" si="20"/>
        <v>0</v>
      </c>
      <c r="J47" s="171">
        <v>0</v>
      </c>
      <c r="K47" s="170">
        <f t="shared" si="21"/>
        <v>0</v>
      </c>
      <c r="L47" s="170">
        <v>0</v>
      </c>
      <c r="M47" s="170">
        <f t="shared" si="22"/>
        <v>0</v>
      </c>
      <c r="N47" s="172">
        <v>0</v>
      </c>
      <c r="O47" s="172">
        <f t="shared" si="23"/>
        <v>0</v>
      </c>
      <c r="P47" s="172">
        <v>0</v>
      </c>
      <c r="Q47" s="172">
        <f t="shared" si="24"/>
        <v>0</v>
      </c>
      <c r="R47" s="140"/>
      <c r="S47" s="140"/>
      <c r="T47" s="141">
        <v>0</v>
      </c>
      <c r="U47" s="140">
        <f t="shared" si="25"/>
        <v>0</v>
      </c>
      <c r="V47" s="131"/>
      <c r="W47" s="131"/>
      <c r="X47" s="131"/>
      <c r="Y47" s="131"/>
      <c r="Z47" s="131"/>
      <c r="AA47" s="131"/>
      <c r="AB47" s="131"/>
      <c r="AC47" s="131"/>
      <c r="AD47" s="131"/>
      <c r="AE47" s="131" t="s">
        <v>70</v>
      </c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</row>
    <row r="48" spans="1:31" ht="12.75">
      <c r="A48" s="133" t="s">
        <v>67</v>
      </c>
      <c r="B48" s="138" t="s">
        <v>41</v>
      </c>
      <c r="C48" s="159" t="s">
        <v>23</v>
      </c>
      <c r="D48" s="142"/>
      <c r="E48" s="146"/>
      <c r="F48" s="148"/>
      <c r="G48" s="148">
        <f>SUMIF(AE49:AE54,"&lt;&gt;NOR",G49:G54)</f>
        <v>0</v>
      </c>
      <c r="H48" s="148"/>
      <c r="I48" s="148">
        <f>SUM(I49:I54)</f>
        <v>0</v>
      </c>
      <c r="J48" s="148"/>
      <c r="K48" s="148">
        <f>SUM(K49:K54)</f>
        <v>0</v>
      </c>
      <c r="L48" s="148"/>
      <c r="M48" s="148">
        <f>SUM(M49:M54)</f>
        <v>0</v>
      </c>
      <c r="N48" s="143"/>
      <c r="O48" s="143">
        <f>SUM(O49:O54)</f>
        <v>0</v>
      </c>
      <c r="P48" s="143"/>
      <c r="Q48" s="143">
        <f>SUM(Q49:Q54)</f>
        <v>0</v>
      </c>
      <c r="R48" s="143"/>
      <c r="S48" s="143"/>
      <c r="T48" s="144"/>
      <c r="U48" s="143">
        <f>SUM(U49:U54)</f>
        <v>0</v>
      </c>
      <c r="AE48" t="s">
        <v>68</v>
      </c>
    </row>
    <row r="49" spans="1:60" ht="12.75" outlineLevel="1">
      <c r="A49" s="192">
        <v>39</v>
      </c>
      <c r="B49" s="165" t="s">
        <v>176</v>
      </c>
      <c r="C49" s="191" t="s">
        <v>177</v>
      </c>
      <c r="D49" s="168" t="s">
        <v>69</v>
      </c>
      <c r="E49" s="169">
        <v>1</v>
      </c>
      <c r="F49" s="170">
        <f aca="true" t="shared" si="26" ref="F49:G54">H49+J49</f>
        <v>0</v>
      </c>
      <c r="G49" s="170">
        <f t="shared" si="26"/>
        <v>0</v>
      </c>
      <c r="H49" s="171">
        <v>0</v>
      </c>
      <c r="I49" s="170">
        <f aca="true" t="shared" si="27" ref="I49:I54">ROUND(E49*H49,2)</f>
        <v>0</v>
      </c>
      <c r="J49" s="171">
        <v>0</v>
      </c>
      <c r="K49" s="170">
        <f aca="true" t="shared" si="28" ref="K49:K54">ROUND(E49*J49,2)</f>
        <v>0</v>
      </c>
      <c r="L49" s="170">
        <v>0</v>
      </c>
      <c r="M49" s="170">
        <f aca="true" t="shared" si="29" ref="M49:M54">G49*(1+L49/100)</f>
        <v>0</v>
      </c>
      <c r="N49" s="172">
        <v>0</v>
      </c>
      <c r="O49" s="172">
        <f aca="true" t="shared" si="30" ref="O49:O54">ROUND(E49*N49,5)</f>
        <v>0</v>
      </c>
      <c r="P49" s="172">
        <v>0</v>
      </c>
      <c r="Q49" s="172">
        <f aca="true" t="shared" si="31" ref="Q49:Q54">ROUND(E49*P49,5)</f>
        <v>0</v>
      </c>
      <c r="R49" s="140"/>
      <c r="S49" s="140"/>
      <c r="T49" s="141">
        <v>0</v>
      </c>
      <c r="U49" s="140">
        <f aca="true" t="shared" si="32" ref="U49:U54">ROUND(E49*T49,2)</f>
        <v>0</v>
      </c>
      <c r="V49" s="162"/>
      <c r="W49" s="131"/>
      <c r="X49" s="131"/>
      <c r="Y49" s="131"/>
      <c r="Z49" s="131"/>
      <c r="AA49" s="131"/>
      <c r="AB49" s="131"/>
      <c r="AC49" s="131"/>
      <c r="AD49" s="131"/>
      <c r="AE49" s="131" t="s">
        <v>70</v>
      </c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</row>
    <row r="50" spans="1:60" ht="12.75" outlineLevel="1">
      <c r="A50" s="192">
        <v>40</v>
      </c>
      <c r="B50" s="165" t="s">
        <v>178</v>
      </c>
      <c r="C50" s="191" t="s">
        <v>179</v>
      </c>
      <c r="D50" s="168" t="s">
        <v>73</v>
      </c>
      <c r="E50" s="169">
        <v>1</v>
      </c>
      <c r="F50" s="170">
        <f t="shared" si="26"/>
        <v>0</v>
      </c>
      <c r="G50" s="170">
        <f t="shared" si="26"/>
        <v>0</v>
      </c>
      <c r="H50" s="171">
        <v>0</v>
      </c>
      <c r="I50" s="170">
        <f t="shared" si="27"/>
        <v>0</v>
      </c>
      <c r="J50" s="171">
        <v>0</v>
      </c>
      <c r="K50" s="170">
        <f t="shared" si="28"/>
        <v>0</v>
      </c>
      <c r="L50" s="170">
        <v>0</v>
      </c>
      <c r="M50" s="170">
        <f t="shared" si="29"/>
        <v>0</v>
      </c>
      <c r="N50" s="172">
        <v>0</v>
      </c>
      <c r="O50" s="172">
        <f t="shared" si="30"/>
        <v>0</v>
      </c>
      <c r="P50" s="172">
        <v>0</v>
      </c>
      <c r="Q50" s="172">
        <f t="shared" si="31"/>
        <v>0</v>
      </c>
      <c r="R50" s="140"/>
      <c r="S50" s="140"/>
      <c r="T50" s="141">
        <v>0</v>
      </c>
      <c r="U50" s="140">
        <f t="shared" si="32"/>
        <v>0</v>
      </c>
      <c r="V50" s="162"/>
      <c r="W50" s="131"/>
      <c r="X50" s="131"/>
      <c r="Y50" s="131"/>
      <c r="Z50" s="131"/>
      <c r="AA50" s="131"/>
      <c r="AB50" s="131"/>
      <c r="AC50" s="131"/>
      <c r="AD50" s="131"/>
      <c r="AE50" s="131" t="s">
        <v>70</v>
      </c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</row>
    <row r="51" spans="1:41" ht="12.75">
      <c r="A51" s="192">
        <v>41</v>
      </c>
      <c r="B51" s="165" t="s">
        <v>181</v>
      </c>
      <c r="C51" s="191" t="s">
        <v>180</v>
      </c>
      <c r="D51" s="168" t="s">
        <v>69</v>
      </c>
      <c r="E51" s="169">
        <v>404</v>
      </c>
      <c r="F51" s="170">
        <f t="shared" si="26"/>
        <v>0</v>
      </c>
      <c r="G51" s="170">
        <f t="shared" si="26"/>
        <v>0</v>
      </c>
      <c r="H51" s="171">
        <v>0</v>
      </c>
      <c r="I51" s="170">
        <f t="shared" si="27"/>
        <v>0</v>
      </c>
      <c r="J51" s="171">
        <v>0</v>
      </c>
      <c r="K51" s="170">
        <f t="shared" si="28"/>
        <v>0</v>
      </c>
      <c r="L51" s="170">
        <v>0</v>
      </c>
      <c r="M51" s="170">
        <f t="shared" si="29"/>
        <v>0</v>
      </c>
      <c r="N51" s="172">
        <v>0</v>
      </c>
      <c r="O51" s="172">
        <f t="shared" si="30"/>
        <v>0</v>
      </c>
      <c r="P51" s="172">
        <v>0</v>
      </c>
      <c r="Q51" s="172">
        <f t="shared" si="31"/>
        <v>0</v>
      </c>
      <c r="R51" s="140"/>
      <c r="S51" s="140"/>
      <c r="T51" s="141">
        <v>0</v>
      </c>
      <c r="U51" s="140">
        <f t="shared" si="32"/>
        <v>0</v>
      </c>
      <c r="V51" s="131"/>
      <c r="W51" s="131"/>
      <c r="X51" s="131"/>
      <c r="Y51" s="131"/>
      <c r="Z51" s="131"/>
      <c r="AA51" s="131"/>
      <c r="AB51" s="131"/>
      <c r="AC51" s="131"/>
      <c r="AD51" s="131"/>
      <c r="AE51" s="131" t="s">
        <v>70</v>
      </c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</row>
    <row r="52" spans="1:41" ht="12.75">
      <c r="A52" s="192">
        <v>42</v>
      </c>
      <c r="B52" s="166" t="s">
        <v>76</v>
      </c>
      <c r="C52" s="167" t="s">
        <v>84</v>
      </c>
      <c r="D52" s="168" t="s">
        <v>161</v>
      </c>
      <c r="E52" s="169">
        <v>16</v>
      </c>
      <c r="F52" s="170">
        <f t="shared" si="26"/>
        <v>0</v>
      </c>
      <c r="G52" s="170">
        <f t="shared" si="26"/>
        <v>0</v>
      </c>
      <c r="H52" s="171">
        <v>0</v>
      </c>
      <c r="I52" s="170">
        <f t="shared" si="27"/>
        <v>0</v>
      </c>
      <c r="J52" s="171">
        <v>0</v>
      </c>
      <c r="K52" s="170">
        <f t="shared" si="28"/>
        <v>0</v>
      </c>
      <c r="L52" s="170">
        <v>0</v>
      </c>
      <c r="M52" s="170">
        <f t="shared" si="29"/>
        <v>0</v>
      </c>
      <c r="N52" s="172">
        <v>0</v>
      </c>
      <c r="O52" s="172">
        <f t="shared" si="30"/>
        <v>0</v>
      </c>
      <c r="P52" s="172">
        <v>0</v>
      </c>
      <c r="Q52" s="172">
        <f t="shared" si="31"/>
        <v>0</v>
      </c>
      <c r="R52" s="140"/>
      <c r="S52" s="140"/>
      <c r="T52" s="141">
        <v>0</v>
      </c>
      <c r="U52" s="140">
        <f t="shared" si="32"/>
        <v>0</v>
      </c>
      <c r="V52" s="131"/>
      <c r="W52" s="131"/>
      <c r="X52" s="131"/>
      <c r="Y52" s="131"/>
      <c r="Z52" s="131"/>
      <c r="AA52" s="131"/>
      <c r="AB52" s="131"/>
      <c r="AC52" s="131"/>
      <c r="AD52" s="131"/>
      <c r="AE52" s="131" t="s">
        <v>71</v>
      </c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</row>
    <row r="53" spans="1:41" ht="12.75">
      <c r="A53" s="192">
        <v>43</v>
      </c>
      <c r="B53" s="166" t="s">
        <v>77</v>
      </c>
      <c r="C53" s="167" t="s">
        <v>87</v>
      </c>
      <c r="D53" s="168" t="s">
        <v>88</v>
      </c>
      <c r="E53" s="169">
        <v>1</v>
      </c>
      <c r="F53" s="170">
        <f t="shared" si="26"/>
        <v>0</v>
      </c>
      <c r="G53" s="170">
        <f t="shared" si="26"/>
        <v>0</v>
      </c>
      <c r="H53" s="171">
        <v>0</v>
      </c>
      <c r="I53" s="170">
        <f t="shared" si="27"/>
        <v>0</v>
      </c>
      <c r="J53" s="171">
        <v>0</v>
      </c>
      <c r="K53" s="170">
        <f t="shared" si="28"/>
        <v>0</v>
      </c>
      <c r="L53" s="170">
        <v>0</v>
      </c>
      <c r="M53" s="170">
        <f t="shared" si="29"/>
        <v>0</v>
      </c>
      <c r="N53" s="172">
        <v>0</v>
      </c>
      <c r="O53" s="172">
        <f t="shared" si="30"/>
        <v>0</v>
      </c>
      <c r="P53" s="172">
        <v>0</v>
      </c>
      <c r="Q53" s="172">
        <f t="shared" si="31"/>
        <v>0</v>
      </c>
      <c r="R53" s="140"/>
      <c r="S53" s="140"/>
      <c r="T53" s="141">
        <v>0</v>
      </c>
      <c r="U53" s="140">
        <f t="shared" si="32"/>
        <v>0</v>
      </c>
      <c r="V53" s="131"/>
      <c r="W53" s="131"/>
      <c r="X53" s="131"/>
      <c r="Y53" s="131"/>
      <c r="Z53" s="131"/>
      <c r="AA53" s="131"/>
      <c r="AB53" s="131"/>
      <c r="AC53" s="131"/>
      <c r="AD53" s="131"/>
      <c r="AE53" s="131" t="s">
        <v>71</v>
      </c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</row>
    <row r="54" spans="1:41" ht="12.75">
      <c r="A54" s="204">
        <v>44</v>
      </c>
      <c r="B54" s="197" t="s">
        <v>78</v>
      </c>
      <c r="C54" s="198" t="s">
        <v>79</v>
      </c>
      <c r="D54" s="199" t="s">
        <v>88</v>
      </c>
      <c r="E54" s="200">
        <v>1</v>
      </c>
      <c r="F54" s="201">
        <f t="shared" si="26"/>
        <v>0</v>
      </c>
      <c r="G54" s="201">
        <f t="shared" si="26"/>
        <v>0</v>
      </c>
      <c r="H54" s="202">
        <v>0</v>
      </c>
      <c r="I54" s="201">
        <f t="shared" si="27"/>
        <v>0</v>
      </c>
      <c r="J54" s="202">
        <v>0</v>
      </c>
      <c r="K54" s="201">
        <f t="shared" si="28"/>
        <v>0</v>
      </c>
      <c r="L54" s="201">
        <v>0</v>
      </c>
      <c r="M54" s="201">
        <f t="shared" si="29"/>
        <v>0</v>
      </c>
      <c r="N54" s="203">
        <v>0</v>
      </c>
      <c r="O54" s="203">
        <f t="shared" si="30"/>
        <v>0</v>
      </c>
      <c r="P54" s="203">
        <v>0</v>
      </c>
      <c r="Q54" s="203">
        <f t="shared" si="31"/>
        <v>0</v>
      </c>
      <c r="R54" s="140"/>
      <c r="S54" s="140"/>
      <c r="T54" s="141">
        <v>0</v>
      </c>
      <c r="U54" s="140">
        <f t="shared" si="32"/>
        <v>0</v>
      </c>
      <c r="V54" s="131"/>
      <c r="W54" s="131"/>
      <c r="X54" s="131"/>
      <c r="Y54" s="131"/>
      <c r="Z54" s="131"/>
      <c r="AA54" s="131"/>
      <c r="AB54" s="131"/>
      <c r="AC54" s="131"/>
      <c r="AD54" s="131"/>
      <c r="AE54" s="131" t="s">
        <v>71</v>
      </c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</row>
    <row r="55" spans="1:30" ht="12.75">
      <c r="A55" s="6"/>
      <c r="B55" s="7" t="s">
        <v>80</v>
      </c>
      <c r="C55" s="160" t="s">
        <v>80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AC55">
        <v>15</v>
      </c>
      <c r="AD55">
        <v>21</v>
      </c>
    </row>
    <row r="56" spans="3:31" ht="12.75">
      <c r="C56" s="161"/>
      <c r="G56" s="205">
        <f>G8+G36+G48</f>
        <v>0</v>
      </c>
      <c r="AE56" t="s">
        <v>81</v>
      </c>
    </row>
    <row r="57" ht="12.75">
      <c r="I57" s="94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0"/>
  <sheetViews>
    <sheetView zoomScalePageLayoutView="0" workbookViewId="0" topLeftCell="A1">
      <selection activeCell="J40" sqref="J40"/>
    </sheetView>
  </sheetViews>
  <sheetFormatPr defaultColWidth="9.00390625" defaultRowHeight="12.75" outlineLevelRow="1"/>
  <cols>
    <col min="1" max="1" width="4.25390625" style="0" customWidth="1"/>
    <col min="2" max="2" width="14.375" style="93" customWidth="1"/>
    <col min="3" max="3" width="38.25390625" style="93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9" max="9" width="10.125" style="0" bestFit="1" customWidth="1"/>
    <col min="12" max="13" width="0" style="0" hidden="1" customWidth="1"/>
    <col min="18" max="21" width="0" style="0" hidden="1" customWidth="1"/>
    <col min="29" max="39" width="0" style="0" hidden="1" customWidth="1"/>
  </cols>
  <sheetData>
    <row r="1" spans="1:31" ht="15" customHeight="1">
      <c r="A1" s="253" t="s">
        <v>318</v>
      </c>
      <c r="B1" s="253"/>
      <c r="C1" s="253"/>
      <c r="D1" s="253"/>
      <c r="E1" s="253"/>
      <c r="F1" s="253"/>
      <c r="G1" s="253"/>
      <c r="AE1" t="s">
        <v>43</v>
      </c>
    </row>
    <row r="2" spans="1:31" ht="15" customHeight="1">
      <c r="A2" s="123" t="s">
        <v>42</v>
      </c>
      <c r="B2" s="121"/>
      <c r="C2" s="254" t="s">
        <v>89</v>
      </c>
      <c r="D2" s="255"/>
      <c r="E2" s="255"/>
      <c r="F2" s="255"/>
      <c r="G2" s="256"/>
      <c r="AE2" t="s">
        <v>44</v>
      </c>
    </row>
    <row r="3" spans="1:31" ht="15" customHeight="1">
      <c r="A3" s="124" t="s">
        <v>7</v>
      </c>
      <c r="B3" s="122" t="s">
        <v>109</v>
      </c>
      <c r="C3" s="254" t="s">
        <v>89</v>
      </c>
      <c r="D3" s="255"/>
      <c r="E3" s="255"/>
      <c r="F3" s="255"/>
      <c r="G3" s="256"/>
      <c r="AE3" t="s">
        <v>45</v>
      </c>
    </row>
    <row r="4" spans="1:31" ht="15" customHeight="1">
      <c r="A4" s="124" t="s">
        <v>8</v>
      </c>
      <c r="B4" s="122" t="s">
        <v>110</v>
      </c>
      <c r="C4" s="257" t="s">
        <v>111</v>
      </c>
      <c r="D4" s="258"/>
      <c r="E4" s="258"/>
      <c r="F4" s="258"/>
      <c r="G4" s="259"/>
      <c r="AE4" t="s">
        <v>46</v>
      </c>
    </row>
    <row r="5" spans="1:31" ht="15" customHeight="1">
      <c r="A5" s="125" t="s">
        <v>47</v>
      </c>
      <c r="B5" s="126"/>
      <c r="C5" s="127" t="s">
        <v>104</v>
      </c>
      <c r="D5" s="128"/>
      <c r="E5" s="128"/>
      <c r="F5" s="128"/>
      <c r="G5" s="129"/>
      <c r="AE5" t="s">
        <v>48</v>
      </c>
    </row>
    <row r="6" ht="15" customHeight="1"/>
    <row r="7" spans="1:21" ht="38.25">
      <c r="A7" s="134" t="s">
        <v>49</v>
      </c>
      <c r="B7" s="135" t="s">
        <v>50</v>
      </c>
      <c r="C7" s="135" t="s">
        <v>51</v>
      </c>
      <c r="D7" s="134" t="s">
        <v>52</v>
      </c>
      <c r="E7" s="134" t="s">
        <v>53</v>
      </c>
      <c r="F7" s="130" t="s">
        <v>54</v>
      </c>
      <c r="G7" s="149" t="s">
        <v>24</v>
      </c>
      <c r="H7" s="150" t="s">
        <v>25</v>
      </c>
      <c r="I7" s="150" t="s">
        <v>55</v>
      </c>
      <c r="J7" s="150" t="s">
        <v>26</v>
      </c>
      <c r="K7" s="150" t="s">
        <v>56</v>
      </c>
      <c r="L7" s="150" t="s">
        <v>57</v>
      </c>
      <c r="M7" s="150" t="s">
        <v>58</v>
      </c>
      <c r="N7" s="150" t="s">
        <v>59</v>
      </c>
      <c r="O7" s="150" t="s">
        <v>60</v>
      </c>
      <c r="P7" s="150" t="s">
        <v>61</v>
      </c>
      <c r="Q7" s="150" t="s">
        <v>62</v>
      </c>
      <c r="R7" s="150" t="s">
        <v>63</v>
      </c>
      <c r="S7" s="150" t="s">
        <v>64</v>
      </c>
      <c r="T7" s="150" t="s">
        <v>65</v>
      </c>
      <c r="U7" s="137" t="s">
        <v>66</v>
      </c>
    </row>
    <row r="8" spans="1:31" ht="12.75">
      <c r="A8" s="151" t="s">
        <v>67</v>
      </c>
      <c r="B8" s="152" t="s">
        <v>112</v>
      </c>
      <c r="C8" s="153" t="s">
        <v>182</v>
      </c>
      <c r="D8" s="154"/>
      <c r="E8" s="155"/>
      <c r="F8" s="156"/>
      <c r="G8" s="156">
        <f>SUMIF(AE9:AE24,"&lt;&gt;NOR",G9:G24)</f>
        <v>0</v>
      </c>
      <c r="H8" s="156"/>
      <c r="I8" s="156">
        <f>SUM(I9:I24)</f>
        <v>0</v>
      </c>
      <c r="J8" s="156"/>
      <c r="K8" s="156">
        <f>SUM(K9:K24)</f>
        <v>0</v>
      </c>
      <c r="L8" s="156"/>
      <c r="M8" s="156">
        <f>SUM(M9:M24)</f>
        <v>0</v>
      </c>
      <c r="N8" s="136"/>
      <c r="O8" s="136">
        <f>SUM(O9:O24)</f>
        <v>0</v>
      </c>
      <c r="P8" s="136"/>
      <c r="Q8" s="136">
        <f>SUM(Q9:Q24)</f>
        <v>0</v>
      </c>
      <c r="R8" s="136"/>
      <c r="S8" s="136"/>
      <c r="T8" s="151"/>
      <c r="U8" s="136" t="e">
        <f>SUM(U9:U24)</f>
        <v>#REF!</v>
      </c>
      <c r="AE8" t="s">
        <v>68</v>
      </c>
    </row>
    <row r="9" spans="1:60" ht="12.75" outlineLevel="1">
      <c r="A9" s="192">
        <v>1</v>
      </c>
      <c r="B9" s="165" t="s">
        <v>184</v>
      </c>
      <c r="C9" s="191" t="s">
        <v>183</v>
      </c>
      <c r="D9" s="168" t="s">
        <v>72</v>
      </c>
      <c r="E9" s="169">
        <v>520</v>
      </c>
      <c r="F9" s="170">
        <f aca="true" t="shared" si="0" ref="F9:G18">H9+J9</f>
        <v>0</v>
      </c>
      <c r="G9" s="170">
        <f t="shared" si="0"/>
        <v>0</v>
      </c>
      <c r="H9" s="171">
        <v>0</v>
      </c>
      <c r="I9" s="170">
        <f aca="true" t="shared" si="1" ref="I9:I23">ROUND(E9*H9,2)</f>
        <v>0</v>
      </c>
      <c r="J9" s="171">
        <v>0</v>
      </c>
      <c r="K9" s="170">
        <f aca="true" t="shared" si="2" ref="K9:K23">ROUND(E9*J9,2)</f>
        <v>0</v>
      </c>
      <c r="L9" s="170">
        <v>0</v>
      </c>
      <c r="M9" s="170">
        <f aca="true" t="shared" si="3" ref="M9:M22">G9*(1+L9/100)</f>
        <v>0</v>
      </c>
      <c r="N9" s="172">
        <v>0</v>
      </c>
      <c r="O9" s="172">
        <f aca="true" t="shared" si="4" ref="O9:O22">ROUND(E9*N9,5)</f>
        <v>0</v>
      </c>
      <c r="P9" s="172">
        <v>0</v>
      </c>
      <c r="Q9" s="172">
        <f aca="true" t="shared" si="5" ref="Q9:Q22">ROUND(E9*P9,5)</f>
        <v>0</v>
      </c>
      <c r="R9" s="140"/>
      <c r="S9" s="140"/>
      <c r="T9" s="141">
        <v>0</v>
      </c>
      <c r="U9" s="140">
        <f aca="true" t="shared" si="6" ref="U9:U22">ROUND(E9*T9,2)</f>
        <v>0</v>
      </c>
      <c r="V9" s="131"/>
      <c r="W9" s="131"/>
      <c r="X9" s="131"/>
      <c r="Y9" s="131"/>
      <c r="Z9" s="131"/>
      <c r="AA9" s="131"/>
      <c r="AB9" s="131"/>
      <c r="AC9" s="131"/>
      <c r="AD9" s="131"/>
      <c r="AE9" s="131" t="s">
        <v>70</v>
      </c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</row>
    <row r="10" spans="1:60" ht="12.75" outlineLevel="1">
      <c r="A10" s="192">
        <v>2</v>
      </c>
      <c r="B10" s="165" t="s">
        <v>185</v>
      </c>
      <c r="C10" s="191" t="s">
        <v>186</v>
      </c>
      <c r="D10" s="168" t="s">
        <v>72</v>
      </c>
      <c r="E10" s="169">
        <v>520</v>
      </c>
      <c r="F10" s="170">
        <f t="shared" si="0"/>
        <v>0</v>
      </c>
      <c r="G10" s="170">
        <f t="shared" si="0"/>
        <v>0</v>
      </c>
      <c r="H10" s="171">
        <v>0</v>
      </c>
      <c r="I10" s="170">
        <f t="shared" si="1"/>
        <v>0</v>
      </c>
      <c r="J10" s="171">
        <v>0</v>
      </c>
      <c r="K10" s="170">
        <f t="shared" si="2"/>
        <v>0</v>
      </c>
      <c r="L10" s="170">
        <v>0</v>
      </c>
      <c r="M10" s="170">
        <f t="shared" si="3"/>
        <v>0</v>
      </c>
      <c r="N10" s="172">
        <v>0</v>
      </c>
      <c r="O10" s="172">
        <f t="shared" si="4"/>
        <v>0</v>
      </c>
      <c r="P10" s="172">
        <v>0</v>
      </c>
      <c r="Q10" s="172">
        <f t="shared" si="5"/>
        <v>0</v>
      </c>
      <c r="R10" s="140"/>
      <c r="S10" s="140"/>
      <c r="T10" s="141">
        <v>0</v>
      </c>
      <c r="U10" s="140">
        <f t="shared" si="6"/>
        <v>0</v>
      </c>
      <c r="V10" s="131"/>
      <c r="W10" s="131"/>
      <c r="X10" s="131"/>
      <c r="Y10" s="131"/>
      <c r="Z10" s="131"/>
      <c r="AA10" s="131"/>
      <c r="AB10" s="131"/>
      <c r="AC10" s="131"/>
      <c r="AD10" s="131"/>
      <c r="AE10" s="131" t="s">
        <v>71</v>
      </c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</row>
    <row r="11" spans="1:60" ht="12.75" outlineLevel="1">
      <c r="A11" s="192">
        <v>3</v>
      </c>
      <c r="B11" s="165" t="s">
        <v>187</v>
      </c>
      <c r="C11" s="191" t="s">
        <v>188</v>
      </c>
      <c r="D11" s="168" t="s">
        <v>72</v>
      </c>
      <c r="E11" s="169">
        <v>145</v>
      </c>
      <c r="F11" s="170">
        <f t="shared" si="0"/>
        <v>0</v>
      </c>
      <c r="G11" s="170">
        <f t="shared" si="0"/>
        <v>0</v>
      </c>
      <c r="H11" s="171">
        <v>0</v>
      </c>
      <c r="I11" s="170">
        <f>ROUND(E11*H11,2)</f>
        <v>0</v>
      </c>
      <c r="J11" s="171">
        <v>0</v>
      </c>
      <c r="K11" s="170">
        <f>ROUND(E11*J11,2)</f>
        <v>0</v>
      </c>
      <c r="L11" s="170">
        <v>0</v>
      </c>
      <c r="M11" s="170">
        <f>G11*(1+L11/100)</f>
        <v>0</v>
      </c>
      <c r="N11" s="172">
        <v>0</v>
      </c>
      <c r="O11" s="172">
        <f>ROUND(E11*N11,5)</f>
        <v>0</v>
      </c>
      <c r="P11" s="172">
        <v>0</v>
      </c>
      <c r="Q11" s="172">
        <f>ROUND(E11*P11,5)</f>
        <v>0</v>
      </c>
      <c r="R11" s="140"/>
      <c r="S11" s="140"/>
      <c r="T11" s="141">
        <v>0</v>
      </c>
      <c r="U11" s="140">
        <f>ROUND(E11*T11,2)</f>
        <v>0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 t="s">
        <v>70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</row>
    <row r="12" spans="1:60" ht="12.75" outlineLevel="1">
      <c r="A12" s="192">
        <v>4</v>
      </c>
      <c r="B12" s="165" t="s">
        <v>189</v>
      </c>
      <c r="C12" s="191" t="s">
        <v>190</v>
      </c>
      <c r="D12" s="168" t="s">
        <v>72</v>
      </c>
      <c r="E12" s="169">
        <v>145</v>
      </c>
      <c r="F12" s="170">
        <f t="shared" si="0"/>
        <v>0</v>
      </c>
      <c r="G12" s="170">
        <f t="shared" si="0"/>
        <v>0</v>
      </c>
      <c r="H12" s="171">
        <v>0</v>
      </c>
      <c r="I12" s="170">
        <f>ROUND(E12*H12,2)</f>
        <v>0</v>
      </c>
      <c r="J12" s="171">
        <v>0</v>
      </c>
      <c r="K12" s="170">
        <f>ROUND(E12*J12,2)</f>
        <v>0</v>
      </c>
      <c r="L12" s="170">
        <v>0</v>
      </c>
      <c r="M12" s="170">
        <f>G12*(1+L12/100)</f>
        <v>0</v>
      </c>
      <c r="N12" s="172">
        <v>0</v>
      </c>
      <c r="O12" s="172">
        <f>ROUND(E12*N12,5)</f>
        <v>0</v>
      </c>
      <c r="P12" s="172">
        <v>0</v>
      </c>
      <c r="Q12" s="172">
        <f>ROUND(E12*P12,5)</f>
        <v>0</v>
      </c>
      <c r="R12" s="140"/>
      <c r="S12" s="140"/>
      <c r="T12" s="141">
        <v>0</v>
      </c>
      <c r="U12" s="140">
        <f>ROUND(E12*T12,2)</f>
        <v>0</v>
      </c>
      <c r="V12" s="131"/>
      <c r="W12" s="131"/>
      <c r="X12" s="131"/>
      <c r="Y12" s="131"/>
      <c r="Z12" s="131"/>
      <c r="AA12" s="131"/>
      <c r="AB12" s="131"/>
      <c r="AC12" s="131"/>
      <c r="AD12" s="131"/>
      <c r="AE12" s="131" t="s">
        <v>71</v>
      </c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</row>
    <row r="13" spans="1:60" ht="12.75" outlineLevel="1">
      <c r="A13" s="192">
        <v>3</v>
      </c>
      <c r="B13" s="165" t="s">
        <v>293</v>
      </c>
      <c r="C13" s="191" t="s">
        <v>295</v>
      </c>
      <c r="D13" s="168" t="s">
        <v>72</v>
      </c>
      <c r="E13" s="169">
        <v>945</v>
      </c>
      <c r="F13" s="170">
        <f>H13+J13</f>
        <v>0</v>
      </c>
      <c r="G13" s="170">
        <f>I13+K13</f>
        <v>0</v>
      </c>
      <c r="H13" s="171">
        <v>0</v>
      </c>
      <c r="I13" s="170">
        <f>ROUND(E13*H13,2)</f>
        <v>0</v>
      </c>
      <c r="J13" s="171">
        <v>0</v>
      </c>
      <c r="K13" s="170">
        <f>ROUND(E13*J13,2)</f>
        <v>0</v>
      </c>
      <c r="L13" s="170">
        <v>0</v>
      </c>
      <c r="M13" s="170">
        <f>G13*(1+L13/100)</f>
        <v>0</v>
      </c>
      <c r="N13" s="172">
        <v>0</v>
      </c>
      <c r="O13" s="172">
        <f>ROUND(E13*N13,5)</f>
        <v>0</v>
      </c>
      <c r="P13" s="172">
        <v>0</v>
      </c>
      <c r="Q13" s="172">
        <f>ROUND(E13*P13,5)</f>
        <v>0</v>
      </c>
      <c r="R13" s="140"/>
      <c r="S13" s="140"/>
      <c r="T13" s="141">
        <v>0</v>
      </c>
      <c r="U13" s="140">
        <f>ROUND(E13*T13,2)</f>
        <v>0</v>
      </c>
      <c r="V13" s="131"/>
      <c r="W13" s="131"/>
      <c r="X13" s="131"/>
      <c r="Y13" s="131"/>
      <c r="Z13" s="131"/>
      <c r="AA13" s="131"/>
      <c r="AB13" s="131"/>
      <c r="AC13" s="131"/>
      <c r="AD13" s="131"/>
      <c r="AE13" s="131" t="s">
        <v>70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</row>
    <row r="14" spans="1:60" ht="12.75" outlineLevel="1">
      <c r="A14" s="192">
        <v>4</v>
      </c>
      <c r="B14" s="165" t="s">
        <v>294</v>
      </c>
      <c r="C14" s="191" t="s">
        <v>296</v>
      </c>
      <c r="D14" s="168" t="s">
        <v>72</v>
      </c>
      <c r="E14" s="169">
        <v>945</v>
      </c>
      <c r="F14" s="170">
        <f>H14+J14</f>
        <v>0</v>
      </c>
      <c r="G14" s="170">
        <f>I14+K14</f>
        <v>0</v>
      </c>
      <c r="H14" s="171">
        <v>0</v>
      </c>
      <c r="I14" s="170">
        <f>ROUND(E14*H14,2)</f>
        <v>0</v>
      </c>
      <c r="J14" s="171">
        <v>0</v>
      </c>
      <c r="K14" s="170">
        <f>ROUND(E14*J14,2)</f>
        <v>0</v>
      </c>
      <c r="L14" s="170">
        <v>0</v>
      </c>
      <c r="M14" s="170">
        <f>G14*(1+L14/100)</f>
        <v>0</v>
      </c>
      <c r="N14" s="172">
        <v>0</v>
      </c>
      <c r="O14" s="172">
        <f>ROUND(E14*N14,5)</f>
        <v>0</v>
      </c>
      <c r="P14" s="172">
        <v>0</v>
      </c>
      <c r="Q14" s="172">
        <f>ROUND(E14*P14,5)</f>
        <v>0</v>
      </c>
      <c r="R14" s="140"/>
      <c r="S14" s="140"/>
      <c r="T14" s="141">
        <v>0</v>
      </c>
      <c r="U14" s="140">
        <f>ROUND(E14*T14,2)</f>
        <v>0</v>
      </c>
      <c r="V14" s="131"/>
      <c r="W14" s="131"/>
      <c r="X14" s="131"/>
      <c r="Y14" s="131"/>
      <c r="Z14" s="131"/>
      <c r="AA14" s="131"/>
      <c r="AB14" s="131"/>
      <c r="AC14" s="131"/>
      <c r="AD14" s="131"/>
      <c r="AE14" s="131" t="s">
        <v>71</v>
      </c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</row>
    <row r="15" spans="1:60" ht="12.75" outlineLevel="1">
      <c r="A15" s="192">
        <v>5</v>
      </c>
      <c r="B15" s="165" t="s">
        <v>192</v>
      </c>
      <c r="C15" s="191" t="s">
        <v>191</v>
      </c>
      <c r="D15" s="168" t="s">
        <v>69</v>
      </c>
      <c r="E15" s="169">
        <v>10</v>
      </c>
      <c r="F15" s="170">
        <f t="shared" si="0"/>
        <v>0</v>
      </c>
      <c r="G15" s="170">
        <f t="shared" si="0"/>
        <v>0</v>
      </c>
      <c r="H15" s="171">
        <v>0</v>
      </c>
      <c r="I15" s="170">
        <f t="shared" si="1"/>
        <v>0</v>
      </c>
      <c r="J15" s="171">
        <v>0</v>
      </c>
      <c r="K15" s="170">
        <f t="shared" si="2"/>
        <v>0</v>
      </c>
      <c r="L15" s="170">
        <v>0</v>
      </c>
      <c r="M15" s="170">
        <f t="shared" si="3"/>
        <v>0</v>
      </c>
      <c r="N15" s="172">
        <v>0</v>
      </c>
      <c r="O15" s="172">
        <f t="shared" si="4"/>
        <v>0</v>
      </c>
      <c r="P15" s="172">
        <v>0</v>
      </c>
      <c r="Q15" s="172">
        <f t="shared" si="5"/>
        <v>0</v>
      </c>
      <c r="R15" s="140"/>
      <c r="S15" s="140"/>
      <c r="T15" s="141">
        <v>0</v>
      </c>
      <c r="U15" s="140">
        <f t="shared" si="6"/>
        <v>0</v>
      </c>
      <c r="V15" s="162"/>
      <c r="W15" s="131"/>
      <c r="X15" s="131"/>
      <c r="Y15" s="131"/>
      <c r="Z15" s="131"/>
      <c r="AA15" s="131"/>
      <c r="AB15" s="131"/>
      <c r="AC15" s="131"/>
      <c r="AD15" s="131"/>
      <c r="AE15" s="131" t="s">
        <v>70</v>
      </c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</row>
    <row r="16" spans="1:60" ht="22.5" outlineLevel="1">
      <c r="A16" s="192">
        <v>6</v>
      </c>
      <c r="B16" s="165" t="s">
        <v>194</v>
      </c>
      <c r="C16" s="191" t="s">
        <v>193</v>
      </c>
      <c r="D16" s="168" t="s">
        <v>69</v>
      </c>
      <c r="E16" s="169">
        <v>10</v>
      </c>
      <c r="F16" s="170">
        <f t="shared" si="0"/>
        <v>0</v>
      </c>
      <c r="G16" s="170">
        <f t="shared" si="0"/>
        <v>0</v>
      </c>
      <c r="H16" s="171">
        <v>0</v>
      </c>
      <c r="I16" s="170">
        <f t="shared" si="1"/>
        <v>0</v>
      </c>
      <c r="J16" s="171">
        <v>0</v>
      </c>
      <c r="K16" s="170">
        <f t="shared" si="2"/>
        <v>0</v>
      </c>
      <c r="L16" s="170">
        <v>0</v>
      </c>
      <c r="M16" s="170">
        <f t="shared" si="3"/>
        <v>0</v>
      </c>
      <c r="N16" s="172">
        <v>0</v>
      </c>
      <c r="O16" s="172">
        <f t="shared" si="4"/>
        <v>0</v>
      </c>
      <c r="P16" s="172">
        <v>0</v>
      </c>
      <c r="Q16" s="172">
        <f t="shared" si="5"/>
        <v>0</v>
      </c>
      <c r="R16" s="140"/>
      <c r="S16" s="140"/>
      <c r="T16" s="141">
        <v>0</v>
      </c>
      <c r="U16" s="140">
        <f t="shared" si="6"/>
        <v>0</v>
      </c>
      <c r="V16" s="162"/>
      <c r="W16" s="131"/>
      <c r="X16" s="131"/>
      <c r="Y16" s="131"/>
      <c r="Z16" s="131"/>
      <c r="AA16" s="131"/>
      <c r="AB16" s="131"/>
      <c r="AC16" s="131"/>
      <c r="AD16" s="131"/>
      <c r="AE16" s="131" t="s">
        <v>70</v>
      </c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</row>
    <row r="17" spans="1:60" ht="12.75" outlineLevel="1">
      <c r="A17" s="192">
        <v>7</v>
      </c>
      <c r="B17" s="165" t="s">
        <v>195</v>
      </c>
      <c r="C17" s="191" t="s">
        <v>277</v>
      </c>
      <c r="D17" s="168" t="s">
        <v>69</v>
      </c>
      <c r="E17" s="169">
        <v>1</v>
      </c>
      <c r="F17" s="170">
        <f t="shared" si="0"/>
        <v>0</v>
      </c>
      <c r="G17" s="170">
        <f t="shared" si="0"/>
        <v>0</v>
      </c>
      <c r="H17" s="171">
        <v>0</v>
      </c>
      <c r="I17" s="170">
        <f t="shared" si="1"/>
        <v>0</v>
      </c>
      <c r="J17" s="171">
        <v>0</v>
      </c>
      <c r="K17" s="170">
        <f t="shared" si="2"/>
        <v>0</v>
      </c>
      <c r="L17" s="170">
        <v>0</v>
      </c>
      <c r="M17" s="170">
        <f t="shared" si="3"/>
        <v>0</v>
      </c>
      <c r="N17" s="172">
        <v>0</v>
      </c>
      <c r="O17" s="172">
        <f t="shared" si="4"/>
        <v>0</v>
      </c>
      <c r="P17" s="172">
        <v>0</v>
      </c>
      <c r="Q17" s="172">
        <f t="shared" si="5"/>
        <v>0</v>
      </c>
      <c r="R17" s="140"/>
      <c r="S17" s="140"/>
      <c r="T17" s="141">
        <v>0</v>
      </c>
      <c r="U17" s="140">
        <f t="shared" si="6"/>
        <v>0</v>
      </c>
      <c r="V17" s="131"/>
      <c r="W17" s="131"/>
      <c r="X17" s="131"/>
      <c r="Y17" s="131"/>
      <c r="Z17" s="131"/>
      <c r="AA17" s="131"/>
      <c r="AB17" s="131"/>
      <c r="AC17" s="131"/>
      <c r="AD17" s="131"/>
      <c r="AE17" s="131" t="s">
        <v>70</v>
      </c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</row>
    <row r="18" spans="1:60" ht="12.75" outlineLevel="1">
      <c r="A18" s="192">
        <v>8</v>
      </c>
      <c r="B18" s="165" t="s">
        <v>196</v>
      </c>
      <c r="C18" s="191" t="s">
        <v>197</v>
      </c>
      <c r="D18" s="168" t="s">
        <v>69</v>
      </c>
      <c r="E18" s="169">
        <v>1</v>
      </c>
      <c r="F18" s="170">
        <f t="shared" si="0"/>
        <v>0</v>
      </c>
      <c r="G18" s="170">
        <f t="shared" si="0"/>
        <v>0</v>
      </c>
      <c r="H18" s="171">
        <v>0</v>
      </c>
      <c r="I18" s="170">
        <f t="shared" si="1"/>
        <v>0</v>
      </c>
      <c r="J18" s="171">
        <v>0</v>
      </c>
      <c r="K18" s="170">
        <f t="shared" si="2"/>
        <v>0</v>
      </c>
      <c r="L18" s="170">
        <v>0</v>
      </c>
      <c r="M18" s="170">
        <f t="shared" si="3"/>
        <v>0</v>
      </c>
      <c r="N18" s="172">
        <v>0</v>
      </c>
      <c r="O18" s="172">
        <f t="shared" si="4"/>
        <v>0</v>
      </c>
      <c r="P18" s="172">
        <v>0</v>
      </c>
      <c r="Q18" s="172">
        <f t="shared" si="5"/>
        <v>0</v>
      </c>
      <c r="R18" s="140"/>
      <c r="S18" s="140"/>
      <c r="T18" s="141">
        <v>0</v>
      </c>
      <c r="U18" s="140">
        <f t="shared" si="6"/>
        <v>0</v>
      </c>
      <c r="V18" s="131"/>
      <c r="W18" s="131"/>
      <c r="X18" s="131"/>
      <c r="Y18" s="131"/>
      <c r="Z18" s="131"/>
      <c r="AA18" s="131"/>
      <c r="AB18" s="131"/>
      <c r="AC18" s="131"/>
      <c r="AD18" s="131"/>
      <c r="AE18" s="131" t="s">
        <v>71</v>
      </c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</row>
    <row r="19" spans="1:60" ht="33.75" outlineLevel="1">
      <c r="A19" s="192">
        <v>9</v>
      </c>
      <c r="B19" s="165" t="s">
        <v>278</v>
      </c>
      <c r="C19" s="191" t="s">
        <v>279</v>
      </c>
      <c r="D19" s="168" t="s">
        <v>69</v>
      </c>
      <c r="E19" s="169">
        <v>6</v>
      </c>
      <c r="F19" s="170">
        <f aca="true" t="shared" si="7" ref="F19:G21">H19+J19</f>
        <v>0</v>
      </c>
      <c r="G19" s="170">
        <f t="shared" si="7"/>
        <v>0</v>
      </c>
      <c r="H19" s="171">
        <v>0</v>
      </c>
      <c r="I19" s="170">
        <f>ROUND(E19*H19,2)</f>
        <v>0</v>
      </c>
      <c r="J19" s="171">
        <v>0</v>
      </c>
      <c r="K19" s="170">
        <f>ROUND(E19*J19,2)</f>
        <v>0</v>
      </c>
      <c r="L19" s="170">
        <v>0</v>
      </c>
      <c r="M19" s="170">
        <f>G19*(1+L19/100)</f>
        <v>0</v>
      </c>
      <c r="N19" s="172">
        <v>0</v>
      </c>
      <c r="O19" s="172">
        <f>ROUND(E19*N19,5)</f>
        <v>0</v>
      </c>
      <c r="P19" s="172">
        <v>0</v>
      </c>
      <c r="Q19" s="172">
        <f>ROUND(E19*P19,5)</f>
        <v>0</v>
      </c>
      <c r="R19" s="140"/>
      <c r="S19" s="140"/>
      <c r="T19" s="141">
        <v>0</v>
      </c>
      <c r="U19" s="140">
        <f>ROUND(E19*T19,2)</f>
        <v>0</v>
      </c>
      <c r="V19" s="131"/>
      <c r="W19" s="131"/>
      <c r="X19" s="131"/>
      <c r="Y19" s="131"/>
      <c r="Z19" s="131"/>
      <c r="AA19" s="131"/>
      <c r="AB19" s="131"/>
      <c r="AC19" s="131"/>
      <c r="AD19" s="131"/>
      <c r="AE19" s="131" t="s">
        <v>71</v>
      </c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</row>
    <row r="20" spans="1:60" ht="33.75" outlineLevel="1">
      <c r="A20" s="192">
        <v>10</v>
      </c>
      <c r="B20" s="165" t="s">
        <v>280</v>
      </c>
      <c r="C20" s="191" t="s">
        <v>286</v>
      </c>
      <c r="D20" s="168" t="s">
        <v>69</v>
      </c>
      <c r="E20" s="169">
        <v>2</v>
      </c>
      <c r="F20" s="170">
        <f t="shared" si="7"/>
        <v>0</v>
      </c>
      <c r="G20" s="170">
        <f t="shared" si="7"/>
        <v>0</v>
      </c>
      <c r="H20" s="171">
        <v>0</v>
      </c>
      <c r="I20" s="170">
        <f>ROUND(E20*H20,2)</f>
        <v>0</v>
      </c>
      <c r="J20" s="171">
        <v>0</v>
      </c>
      <c r="K20" s="170">
        <f>ROUND(E20*J20,2)</f>
        <v>0</v>
      </c>
      <c r="L20" s="170">
        <v>0</v>
      </c>
      <c r="M20" s="170">
        <f>G20*(1+L20/100)</f>
        <v>0</v>
      </c>
      <c r="N20" s="172">
        <v>0</v>
      </c>
      <c r="O20" s="172">
        <f>ROUND(E20*N20,5)</f>
        <v>0</v>
      </c>
      <c r="P20" s="172">
        <v>0</v>
      </c>
      <c r="Q20" s="172">
        <f>ROUND(E20*P20,5)</f>
        <v>0</v>
      </c>
      <c r="R20" s="140"/>
      <c r="S20" s="140"/>
      <c r="T20" s="141">
        <v>0</v>
      </c>
      <c r="U20" s="140">
        <f>ROUND(E20*T20,2)</f>
        <v>0</v>
      </c>
      <c r="V20" s="131"/>
      <c r="W20" s="131"/>
      <c r="X20" s="131"/>
      <c r="Y20" s="131"/>
      <c r="Z20" s="131"/>
      <c r="AA20" s="131"/>
      <c r="AB20" s="131"/>
      <c r="AC20" s="131"/>
      <c r="AD20" s="131"/>
      <c r="AE20" s="131" t="s">
        <v>71</v>
      </c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</row>
    <row r="21" spans="1:60" ht="12.75" outlineLevel="1">
      <c r="A21" s="192">
        <v>11</v>
      </c>
      <c r="B21" s="165" t="s">
        <v>290</v>
      </c>
      <c r="C21" s="191" t="s">
        <v>291</v>
      </c>
      <c r="D21" s="168" t="s">
        <v>69</v>
      </c>
      <c r="E21" s="169">
        <v>1</v>
      </c>
      <c r="F21" s="170">
        <f t="shared" si="7"/>
        <v>0</v>
      </c>
      <c r="G21" s="170">
        <f t="shared" si="7"/>
        <v>0</v>
      </c>
      <c r="H21" s="171">
        <v>0</v>
      </c>
      <c r="I21" s="170">
        <f>ROUND(E21*H21,2)</f>
        <v>0</v>
      </c>
      <c r="J21" s="171">
        <v>0</v>
      </c>
      <c r="K21" s="170">
        <f>ROUND(E21*J21,2)</f>
        <v>0</v>
      </c>
      <c r="L21" s="170">
        <v>0</v>
      </c>
      <c r="M21" s="170">
        <f>G21*(1+L21/100)</f>
        <v>0</v>
      </c>
      <c r="N21" s="172">
        <v>0</v>
      </c>
      <c r="O21" s="172">
        <f>ROUND(E21*N21,5)</f>
        <v>0</v>
      </c>
      <c r="P21" s="172">
        <v>0</v>
      </c>
      <c r="Q21" s="172">
        <f>ROUND(E21*P21,5)</f>
        <v>0</v>
      </c>
      <c r="R21" s="140"/>
      <c r="S21" s="140"/>
      <c r="T21" s="141">
        <v>0</v>
      </c>
      <c r="U21" s="140">
        <f>ROUND(E21*T21,2)</f>
        <v>0</v>
      </c>
      <c r="V21" s="131"/>
      <c r="W21" s="131"/>
      <c r="X21" s="131"/>
      <c r="Y21" s="131"/>
      <c r="Z21" s="131"/>
      <c r="AA21" s="131"/>
      <c r="AB21" s="131"/>
      <c r="AC21" s="131"/>
      <c r="AD21" s="131"/>
      <c r="AE21" s="131" t="s">
        <v>71</v>
      </c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</row>
    <row r="22" spans="1:41" ht="22.5">
      <c r="A22" s="192">
        <v>12</v>
      </c>
      <c r="B22" s="166" t="s">
        <v>152</v>
      </c>
      <c r="C22" s="167" t="s">
        <v>153</v>
      </c>
      <c r="D22" s="168" t="s">
        <v>72</v>
      </c>
      <c r="E22" s="169">
        <v>60</v>
      </c>
      <c r="F22" s="170">
        <f aca="true" t="shared" si="8" ref="F22:G24">H22+J22</f>
        <v>0</v>
      </c>
      <c r="G22" s="170">
        <f t="shared" si="8"/>
        <v>0</v>
      </c>
      <c r="H22" s="171">
        <v>0</v>
      </c>
      <c r="I22" s="170">
        <f t="shared" si="1"/>
        <v>0</v>
      </c>
      <c r="J22" s="171">
        <v>0</v>
      </c>
      <c r="K22" s="170">
        <f t="shared" si="2"/>
        <v>0</v>
      </c>
      <c r="L22" s="170">
        <v>0</v>
      </c>
      <c r="M22" s="170">
        <f t="shared" si="3"/>
        <v>0</v>
      </c>
      <c r="N22" s="172">
        <v>0</v>
      </c>
      <c r="O22" s="172">
        <f t="shared" si="4"/>
        <v>0</v>
      </c>
      <c r="P22" s="172">
        <v>0</v>
      </c>
      <c r="Q22" s="172">
        <f t="shared" si="5"/>
        <v>0</v>
      </c>
      <c r="R22" s="140"/>
      <c r="S22" s="140"/>
      <c r="T22" s="141">
        <v>0</v>
      </c>
      <c r="U22" s="140">
        <f t="shared" si="6"/>
        <v>0</v>
      </c>
      <c r="V22" s="131"/>
      <c r="W22" s="131"/>
      <c r="X22" s="131"/>
      <c r="Y22" s="131"/>
      <c r="Z22" s="131"/>
      <c r="AA22" s="131"/>
      <c r="AB22" s="131"/>
      <c r="AC22" s="131"/>
      <c r="AD22" s="131"/>
      <c r="AE22" s="131" t="s">
        <v>71</v>
      </c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</row>
    <row r="23" spans="1:41" ht="22.5">
      <c r="A23" s="192">
        <v>13</v>
      </c>
      <c r="B23" s="166" t="s">
        <v>198</v>
      </c>
      <c r="C23" s="167" t="s">
        <v>199</v>
      </c>
      <c r="D23" s="168" t="s">
        <v>72</v>
      </c>
      <c r="E23" s="169">
        <v>145</v>
      </c>
      <c r="F23" s="170">
        <f t="shared" si="8"/>
        <v>0</v>
      </c>
      <c r="G23" s="170">
        <f t="shared" si="8"/>
        <v>0</v>
      </c>
      <c r="H23" s="171">
        <v>0</v>
      </c>
      <c r="I23" s="170">
        <f t="shared" si="1"/>
        <v>0</v>
      </c>
      <c r="J23" s="171">
        <v>0</v>
      </c>
      <c r="K23" s="170">
        <f t="shared" si="2"/>
        <v>0</v>
      </c>
      <c r="L23" s="170">
        <v>0</v>
      </c>
      <c r="M23" s="170">
        <f>G23*(1+L23/100)</f>
        <v>0</v>
      </c>
      <c r="N23" s="172">
        <v>0</v>
      </c>
      <c r="O23" s="172">
        <f>ROUND(E23*N23,5)</f>
        <v>0</v>
      </c>
      <c r="P23" s="172">
        <v>0</v>
      </c>
      <c r="Q23" s="172">
        <f>ROUND(E23*P23,5)</f>
        <v>0</v>
      </c>
      <c r="R23" s="140"/>
      <c r="S23" s="140"/>
      <c r="T23" s="141">
        <v>0</v>
      </c>
      <c r="U23" s="140">
        <f>ROUND(E23*T23,2)</f>
        <v>0</v>
      </c>
      <c r="V23" s="131"/>
      <c r="W23" s="131"/>
      <c r="X23" s="131"/>
      <c r="Y23" s="131"/>
      <c r="Z23" s="131"/>
      <c r="AA23" s="131"/>
      <c r="AB23" s="131"/>
      <c r="AC23" s="131"/>
      <c r="AD23" s="131"/>
      <c r="AE23" s="131" t="s">
        <v>71</v>
      </c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</row>
    <row r="24" spans="1:31" ht="33.75">
      <c r="A24" s="192">
        <v>14</v>
      </c>
      <c r="B24" s="166" t="s">
        <v>74</v>
      </c>
      <c r="C24" s="167" t="s">
        <v>200</v>
      </c>
      <c r="D24" s="168" t="s">
        <v>0</v>
      </c>
      <c r="E24" s="169">
        <v>5</v>
      </c>
      <c r="F24" s="170">
        <f t="shared" si="8"/>
        <v>0</v>
      </c>
      <c r="G24" s="170">
        <f>I24+K24</f>
        <v>0</v>
      </c>
      <c r="H24" s="171">
        <v>0</v>
      </c>
      <c r="I24" s="170">
        <f>H24</f>
        <v>0</v>
      </c>
      <c r="J24" s="171">
        <v>0</v>
      </c>
      <c r="K24" s="170">
        <f>ROUND(E24*J24,2)</f>
        <v>0</v>
      </c>
      <c r="L24" s="170">
        <v>0</v>
      </c>
      <c r="M24" s="170">
        <f>G24*(1+L24/100)</f>
        <v>0</v>
      </c>
      <c r="N24" s="172">
        <v>0</v>
      </c>
      <c r="O24" s="172">
        <f>ROUND(E24*N24,5)</f>
        <v>0</v>
      </c>
      <c r="P24" s="172">
        <v>0</v>
      </c>
      <c r="Q24" s="172">
        <f>ROUND(E24*P24,5)</f>
        <v>0</v>
      </c>
      <c r="R24" s="143"/>
      <c r="S24" s="143"/>
      <c r="T24" s="144"/>
      <c r="U24" s="143" t="e">
        <f>SUM(#REF!)</f>
        <v>#REF!</v>
      </c>
      <c r="AE24" t="s">
        <v>68</v>
      </c>
    </row>
    <row r="25" spans="1:60" ht="12.75" outlineLevel="1">
      <c r="A25" s="133" t="s">
        <v>67</v>
      </c>
      <c r="B25" s="138" t="s">
        <v>158</v>
      </c>
      <c r="C25" s="159" t="s">
        <v>159</v>
      </c>
      <c r="D25" s="142"/>
      <c r="E25" s="146"/>
      <c r="F25" s="148"/>
      <c r="G25" s="148">
        <f>SUMIF(AE26:AE35,"&lt;&gt;NOR",G26:G35)</f>
        <v>0</v>
      </c>
      <c r="H25" s="148"/>
      <c r="I25" s="148">
        <f>SUM(I26:I35)</f>
        <v>0</v>
      </c>
      <c r="J25" s="148"/>
      <c r="K25" s="148">
        <f>SUM(K26:K35)</f>
        <v>0</v>
      </c>
      <c r="L25" s="148"/>
      <c r="M25" s="148" t="e">
        <f>SUM(#REF!)</f>
        <v>#REF!</v>
      </c>
      <c r="N25" s="143"/>
      <c r="O25" s="143" t="e">
        <f>SUM(#REF!)</f>
        <v>#REF!</v>
      </c>
      <c r="P25" s="143"/>
      <c r="Q25" s="143" t="e">
        <f>SUM(#REF!)</f>
        <v>#REF!</v>
      </c>
      <c r="R25" s="140"/>
      <c r="S25" s="140"/>
      <c r="T25" s="141">
        <v>0</v>
      </c>
      <c r="U25" s="140">
        <f>ROUND(E25*T25,2)</f>
        <v>0</v>
      </c>
      <c r="V25" s="131"/>
      <c r="W25" s="131"/>
      <c r="X25" s="131"/>
      <c r="Y25" s="131"/>
      <c r="Z25" s="131"/>
      <c r="AA25" s="131"/>
      <c r="AB25" s="131"/>
      <c r="AC25" s="131"/>
      <c r="AD25" s="131"/>
      <c r="AE25" s="131" t="s">
        <v>70</v>
      </c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</row>
    <row r="26" spans="1:41" ht="12.75">
      <c r="A26" s="192">
        <v>15</v>
      </c>
      <c r="B26" s="165" t="s">
        <v>83</v>
      </c>
      <c r="C26" s="191" t="s">
        <v>287</v>
      </c>
      <c r="D26" s="168" t="s">
        <v>69</v>
      </c>
      <c r="E26" s="169">
        <v>1</v>
      </c>
      <c r="F26" s="170">
        <f>H26+J26</f>
        <v>0</v>
      </c>
      <c r="G26" s="170">
        <f>I26+K26</f>
        <v>0</v>
      </c>
      <c r="H26" s="171">
        <v>0</v>
      </c>
      <c r="I26" s="170">
        <f>ROUND(E26*H26,2)</f>
        <v>0</v>
      </c>
      <c r="J26" s="171">
        <v>0</v>
      </c>
      <c r="K26" s="170">
        <f>ROUND(E26*J26,2)</f>
        <v>0</v>
      </c>
      <c r="L26" s="170">
        <v>0</v>
      </c>
      <c r="M26" s="170">
        <f>G26*(1+L26/100)</f>
        <v>0</v>
      </c>
      <c r="N26" s="172">
        <v>0</v>
      </c>
      <c r="O26" s="172">
        <f>ROUND(E26*N26,5)</f>
        <v>0</v>
      </c>
      <c r="P26" s="172">
        <v>0</v>
      </c>
      <c r="Q26" s="172">
        <f>ROUND(E26*P26,5)</f>
        <v>0</v>
      </c>
      <c r="R26" s="140"/>
      <c r="S26" s="140"/>
      <c r="T26" s="141">
        <v>0</v>
      </c>
      <c r="U26" s="140">
        <f>ROUND(E26*T26,2)</f>
        <v>0</v>
      </c>
      <c r="V26" s="131"/>
      <c r="W26" s="131"/>
      <c r="X26" s="131"/>
      <c r="Y26" s="131"/>
      <c r="Z26" s="131"/>
      <c r="AA26" s="131"/>
      <c r="AB26" s="131"/>
      <c r="AC26" s="131"/>
      <c r="AD26" s="131"/>
      <c r="AE26" s="131" t="s">
        <v>70</v>
      </c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</row>
    <row r="27" spans="1:41" ht="12.75">
      <c r="A27" s="192">
        <v>16</v>
      </c>
      <c r="B27" s="165" t="s">
        <v>201</v>
      </c>
      <c r="C27" s="191" t="s">
        <v>202</v>
      </c>
      <c r="D27" s="168" t="s">
        <v>69</v>
      </c>
      <c r="E27" s="169">
        <v>10</v>
      </c>
      <c r="F27" s="170">
        <f aca="true" t="shared" si="9" ref="F27:G35">H27+J27</f>
        <v>0</v>
      </c>
      <c r="G27" s="170">
        <f t="shared" si="9"/>
        <v>0</v>
      </c>
      <c r="H27" s="171">
        <v>0</v>
      </c>
      <c r="I27" s="170">
        <f aca="true" t="shared" si="10" ref="I27:I35">ROUND(E27*H27,2)</f>
        <v>0</v>
      </c>
      <c r="J27" s="171">
        <v>0</v>
      </c>
      <c r="K27" s="170">
        <f aca="true" t="shared" si="11" ref="K27:K35">ROUND(E27*J27,2)</f>
        <v>0</v>
      </c>
      <c r="L27" s="170">
        <v>0</v>
      </c>
      <c r="M27" s="170">
        <f aca="true" t="shared" si="12" ref="M27:M35">G27*(1+L27/100)</f>
        <v>0</v>
      </c>
      <c r="N27" s="172">
        <v>0</v>
      </c>
      <c r="O27" s="172">
        <f aca="true" t="shared" si="13" ref="O27:O35">ROUND(E27*N27,5)</f>
        <v>0</v>
      </c>
      <c r="P27" s="172">
        <v>0</v>
      </c>
      <c r="Q27" s="172">
        <f aca="true" t="shared" si="14" ref="Q27:Q35">ROUND(E27*P27,5)</f>
        <v>0</v>
      </c>
      <c r="R27" s="140"/>
      <c r="S27" s="140"/>
      <c r="T27" s="141">
        <v>0</v>
      </c>
      <c r="U27" s="140">
        <f aca="true" t="shared" si="15" ref="U27:U35">ROUND(E27*T27,2)</f>
        <v>0</v>
      </c>
      <c r="V27" s="131"/>
      <c r="W27" s="131"/>
      <c r="X27" s="131"/>
      <c r="Y27" s="131"/>
      <c r="Z27" s="131"/>
      <c r="AA27" s="131"/>
      <c r="AB27" s="131"/>
      <c r="AC27" s="131"/>
      <c r="AD27" s="131"/>
      <c r="AE27" s="131" t="s">
        <v>70</v>
      </c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</row>
    <row r="28" spans="1:41" ht="12.75">
      <c r="A28" s="192">
        <v>17</v>
      </c>
      <c r="B28" s="165" t="s">
        <v>203</v>
      </c>
      <c r="C28" s="191" t="s">
        <v>204</v>
      </c>
      <c r="D28" s="168" t="s">
        <v>69</v>
      </c>
      <c r="E28" s="169">
        <v>10</v>
      </c>
      <c r="F28" s="170">
        <f t="shared" si="9"/>
        <v>0</v>
      </c>
      <c r="G28" s="170">
        <f t="shared" si="9"/>
        <v>0</v>
      </c>
      <c r="H28" s="171">
        <v>0</v>
      </c>
      <c r="I28" s="170">
        <f t="shared" si="10"/>
        <v>0</v>
      </c>
      <c r="J28" s="171">
        <v>0</v>
      </c>
      <c r="K28" s="170">
        <f t="shared" si="11"/>
        <v>0</v>
      </c>
      <c r="L28" s="170">
        <v>0</v>
      </c>
      <c r="M28" s="170">
        <f t="shared" si="12"/>
        <v>0</v>
      </c>
      <c r="N28" s="172">
        <v>0</v>
      </c>
      <c r="O28" s="172">
        <f t="shared" si="13"/>
        <v>0</v>
      </c>
      <c r="P28" s="172">
        <v>0</v>
      </c>
      <c r="Q28" s="172">
        <f t="shared" si="14"/>
        <v>0</v>
      </c>
      <c r="R28" s="140"/>
      <c r="S28" s="140"/>
      <c r="T28" s="141">
        <v>0</v>
      </c>
      <c r="U28" s="140">
        <f t="shared" si="15"/>
        <v>0</v>
      </c>
      <c r="V28" s="131"/>
      <c r="W28" s="131"/>
      <c r="X28" s="131"/>
      <c r="Y28" s="131"/>
      <c r="Z28" s="131"/>
      <c r="AA28" s="131"/>
      <c r="AB28" s="131"/>
      <c r="AC28" s="131"/>
      <c r="AD28" s="131"/>
      <c r="AE28" s="131" t="s">
        <v>71</v>
      </c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</row>
    <row r="29" spans="1:41" ht="12.75">
      <c r="A29" s="192">
        <v>18</v>
      </c>
      <c r="B29" s="165" t="s">
        <v>205</v>
      </c>
      <c r="C29" s="191" t="s">
        <v>206</v>
      </c>
      <c r="D29" s="168" t="s">
        <v>161</v>
      </c>
      <c r="E29" s="169">
        <v>12</v>
      </c>
      <c r="F29" s="170">
        <f t="shared" si="9"/>
        <v>0</v>
      </c>
      <c r="G29" s="170">
        <f t="shared" si="9"/>
        <v>0</v>
      </c>
      <c r="H29" s="171">
        <v>0</v>
      </c>
      <c r="I29" s="170">
        <f t="shared" si="10"/>
        <v>0</v>
      </c>
      <c r="J29" s="171">
        <v>0</v>
      </c>
      <c r="K29" s="170">
        <f t="shared" si="11"/>
        <v>0</v>
      </c>
      <c r="L29" s="170">
        <v>0</v>
      </c>
      <c r="M29" s="170">
        <f t="shared" si="12"/>
        <v>0</v>
      </c>
      <c r="N29" s="172">
        <v>0</v>
      </c>
      <c r="O29" s="172">
        <f t="shared" si="13"/>
        <v>0</v>
      </c>
      <c r="P29" s="172">
        <v>0</v>
      </c>
      <c r="Q29" s="172">
        <f t="shared" si="14"/>
        <v>0</v>
      </c>
      <c r="R29" s="140"/>
      <c r="S29" s="140"/>
      <c r="T29" s="141">
        <v>0</v>
      </c>
      <c r="U29" s="140">
        <f t="shared" si="15"/>
        <v>0</v>
      </c>
      <c r="V29" s="131"/>
      <c r="W29" s="131"/>
      <c r="X29" s="131"/>
      <c r="Y29" s="131"/>
      <c r="Z29" s="131"/>
      <c r="AA29" s="131"/>
      <c r="AB29" s="131"/>
      <c r="AC29" s="131"/>
      <c r="AD29" s="131"/>
      <c r="AE29" s="131" t="s">
        <v>70</v>
      </c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</row>
    <row r="30" spans="1:41" ht="12.75">
      <c r="A30" s="192">
        <v>19</v>
      </c>
      <c r="B30" s="165" t="s">
        <v>227</v>
      </c>
      <c r="C30" s="191" t="s">
        <v>297</v>
      </c>
      <c r="D30" s="168" t="s">
        <v>69</v>
      </c>
      <c r="E30" s="169">
        <v>10</v>
      </c>
      <c r="F30" s="170">
        <f>H30+J30</f>
        <v>0</v>
      </c>
      <c r="G30" s="170">
        <f>I30+K30</f>
        <v>0</v>
      </c>
      <c r="H30" s="171">
        <v>0</v>
      </c>
      <c r="I30" s="170">
        <f>ROUND(E30*H30,2)</f>
        <v>0</v>
      </c>
      <c r="J30" s="171">
        <v>0</v>
      </c>
      <c r="K30" s="170">
        <f>ROUND(E30*J30,2)</f>
        <v>0</v>
      </c>
      <c r="L30" s="170">
        <v>0</v>
      </c>
      <c r="M30" s="170">
        <f>G30*(1+L30/100)</f>
        <v>0</v>
      </c>
      <c r="N30" s="172">
        <v>0</v>
      </c>
      <c r="O30" s="172">
        <f>ROUND(E30*N30,5)</f>
        <v>0</v>
      </c>
      <c r="P30" s="172">
        <v>0</v>
      </c>
      <c r="Q30" s="172">
        <f>ROUND(E30*P30,5)</f>
        <v>0</v>
      </c>
      <c r="R30" s="140"/>
      <c r="S30" s="140"/>
      <c r="T30" s="141">
        <v>0</v>
      </c>
      <c r="U30" s="140">
        <f>ROUND(E30*T30,2)</f>
        <v>0</v>
      </c>
      <c r="V30" s="131"/>
      <c r="W30" s="131"/>
      <c r="X30" s="131"/>
      <c r="Y30" s="131"/>
      <c r="Z30" s="131"/>
      <c r="AA30" s="131"/>
      <c r="AB30" s="131"/>
      <c r="AC30" s="131"/>
      <c r="AD30" s="131"/>
      <c r="AE30" s="131" t="s">
        <v>70</v>
      </c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</row>
    <row r="31" spans="1:41" ht="12.75">
      <c r="A31" s="192">
        <v>20</v>
      </c>
      <c r="B31" s="166" t="s">
        <v>207</v>
      </c>
      <c r="C31" s="167" t="s">
        <v>298</v>
      </c>
      <c r="D31" s="168" t="s">
        <v>69</v>
      </c>
      <c r="E31" s="169">
        <v>112</v>
      </c>
      <c r="F31" s="170">
        <f t="shared" si="9"/>
        <v>0</v>
      </c>
      <c r="G31" s="170">
        <f>I31+K31</f>
        <v>0</v>
      </c>
      <c r="H31" s="171">
        <v>0</v>
      </c>
      <c r="I31" s="170">
        <f t="shared" si="10"/>
        <v>0</v>
      </c>
      <c r="J31" s="171">
        <v>0</v>
      </c>
      <c r="K31" s="170">
        <f t="shared" si="11"/>
        <v>0</v>
      </c>
      <c r="L31" s="170">
        <v>0</v>
      </c>
      <c r="M31" s="170">
        <f t="shared" si="12"/>
        <v>0</v>
      </c>
      <c r="N31" s="172">
        <v>0</v>
      </c>
      <c r="O31" s="172">
        <f t="shared" si="13"/>
        <v>0</v>
      </c>
      <c r="P31" s="172">
        <v>0</v>
      </c>
      <c r="Q31" s="172">
        <f t="shared" si="14"/>
        <v>0</v>
      </c>
      <c r="R31" s="140"/>
      <c r="S31" s="140"/>
      <c r="T31" s="141">
        <v>0.0505</v>
      </c>
      <c r="U31" s="140">
        <f t="shared" si="15"/>
        <v>5.66</v>
      </c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71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</row>
    <row r="32" spans="1:60" s="196" customFormat="1" ht="12.75" outlineLevel="1">
      <c r="A32" s="192">
        <v>21</v>
      </c>
      <c r="B32" s="166" t="s">
        <v>282</v>
      </c>
      <c r="C32" s="167" t="s">
        <v>300</v>
      </c>
      <c r="D32" s="168" t="s">
        <v>72</v>
      </c>
      <c r="E32" s="169">
        <v>1040</v>
      </c>
      <c r="F32" s="170">
        <f>H32+J32</f>
        <v>0</v>
      </c>
      <c r="G32" s="170">
        <f>I32+K32</f>
        <v>0</v>
      </c>
      <c r="H32" s="171">
        <v>0</v>
      </c>
      <c r="I32" s="170">
        <f>ROUND(E32*H32,2)</f>
        <v>0</v>
      </c>
      <c r="J32" s="171">
        <v>0</v>
      </c>
      <c r="K32" s="170">
        <f>ROUND(E32*J32,2)</f>
        <v>0</v>
      </c>
      <c r="L32" s="170">
        <v>0</v>
      </c>
      <c r="M32" s="170">
        <f>G32*(1+L32/100)</f>
        <v>0</v>
      </c>
      <c r="N32" s="172">
        <v>0</v>
      </c>
      <c r="O32" s="172">
        <f>ROUND(E32*N32,5)</f>
        <v>0</v>
      </c>
      <c r="P32" s="172">
        <v>0</v>
      </c>
      <c r="Q32" s="172">
        <f>ROUND(E32*P32,5)</f>
        <v>0</v>
      </c>
      <c r="R32" s="172"/>
      <c r="S32" s="172"/>
      <c r="T32" s="194">
        <v>0</v>
      </c>
      <c r="U32" s="172">
        <f>ROUND(E32*T32,2)</f>
        <v>0</v>
      </c>
      <c r="V32" s="195"/>
      <c r="W32" s="195"/>
      <c r="X32" s="195"/>
      <c r="Y32" s="195"/>
      <c r="Z32" s="195"/>
      <c r="AA32" s="195"/>
      <c r="AB32" s="195"/>
      <c r="AC32" s="195"/>
      <c r="AD32" s="195"/>
      <c r="AE32" s="195" t="s">
        <v>70</v>
      </c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</row>
    <row r="33" spans="1:60" s="196" customFormat="1" ht="12.75" outlineLevel="1">
      <c r="A33" s="192">
        <v>22</v>
      </c>
      <c r="B33" s="166" t="s">
        <v>208</v>
      </c>
      <c r="C33" s="167" t="s">
        <v>299</v>
      </c>
      <c r="D33" s="168" t="s">
        <v>72</v>
      </c>
      <c r="E33" s="169">
        <v>2180</v>
      </c>
      <c r="F33" s="170">
        <f t="shared" si="9"/>
        <v>0</v>
      </c>
      <c r="G33" s="170">
        <f t="shared" si="9"/>
        <v>0</v>
      </c>
      <c r="H33" s="171">
        <v>0</v>
      </c>
      <c r="I33" s="170">
        <f t="shared" si="10"/>
        <v>0</v>
      </c>
      <c r="J33" s="171">
        <v>0</v>
      </c>
      <c r="K33" s="170">
        <f t="shared" si="11"/>
        <v>0</v>
      </c>
      <c r="L33" s="170">
        <v>0</v>
      </c>
      <c r="M33" s="170">
        <f t="shared" si="12"/>
        <v>0</v>
      </c>
      <c r="N33" s="172">
        <v>0</v>
      </c>
      <c r="O33" s="172">
        <f t="shared" si="13"/>
        <v>0</v>
      </c>
      <c r="P33" s="172">
        <v>0</v>
      </c>
      <c r="Q33" s="172">
        <f t="shared" si="14"/>
        <v>0</v>
      </c>
      <c r="R33" s="172"/>
      <c r="S33" s="172"/>
      <c r="T33" s="194">
        <v>0</v>
      </c>
      <c r="U33" s="172">
        <f t="shared" si="15"/>
        <v>0</v>
      </c>
      <c r="V33" s="195"/>
      <c r="W33" s="195"/>
      <c r="X33" s="195"/>
      <c r="Y33" s="195"/>
      <c r="Z33" s="195"/>
      <c r="AA33" s="195"/>
      <c r="AB33" s="195"/>
      <c r="AC33" s="195"/>
      <c r="AD33" s="195"/>
      <c r="AE33" s="195" t="s">
        <v>70</v>
      </c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</row>
    <row r="34" spans="1:41" ht="12.75">
      <c r="A34" s="192">
        <v>23</v>
      </c>
      <c r="B34" s="165" t="s">
        <v>164</v>
      </c>
      <c r="C34" s="191" t="s">
        <v>165</v>
      </c>
      <c r="D34" s="168" t="s">
        <v>72</v>
      </c>
      <c r="E34" s="169">
        <v>60</v>
      </c>
      <c r="F34" s="170">
        <f t="shared" si="9"/>
        <v>0</v>
      </c>
      <c r="G34" s="170">
        <f t="shared" si="9"/>
        <v>0</v>
      </c>
      <c r="H34" s="171">
        <v>0</v>
      </c>
      <c r="I34" s="170">
        <f t="shared" si="10"/>
        <v>0</v>
      </c>
      <c r="J34" s="171">
        <v>0</v>
      </c>
      <c r="K34" s="170">
        <f t="shared" si="11"/>
        <v>0</v>
      </c>
      <c r="L34" s="170">
        <v>0</v>
      </c>
      <c r="M34" s="170">
        <f t="shared" si="12"/>
        <v>0</v>
      </c>
      <c r="N34" s="172">
        <v>0</v>
      </c>
      <c r="O34" s="172">
        <f t="shared" si="13"/>
        <v>0</v>
      </c>
      <c r="P34" s="172">
        <v>0</v>
      </c>
      <c r="Q34" s="172">
        <f t="shared" si="14"/>
        <v>0</v>
      </c>
      <c r="R34" s="140"/>
      <c r="S34" s="140"/>
      <c r="T34" s="141">
        <v>0</v>
      </c>
      <c r="U34" s="140">
        <f t="shared" si="15"/>
        <v>0</v>
      </c>
      <c r="V34" s="131"/>
      <c r="W34" s="131"/>
      <c r="X34" s="131"/>
      <c r="Y34" s="131"/>
      <c r="Z34" s="131"/>
      <c r="AA34" s="131"/>
      <c r="AB34" s="131"/>
      <c r="AC34" s="131"/>
      <c r="AD34" s="131"/>
      <c r="AE34" s="131" t="s">
        <v>70</v>
      </c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</row>
    <row r="35" spans="1:41" ht="12.75">
      <c r="A35" s="192">
        <v>24</v>
      </c>
      <c r="B35" s="165" t="s">
        <v>283</v>
      </c>
      <c r="C35" s="191" t="s">
        <v>173</v>
      </c>
      <c r="D35" s="168" t="s">
        <v>161</v>
      </c>
      <c r="E35" s="169">
        <v>58</v>
      </c>
      <c r="F35" s="170">
        <f t="shared" si="9"/>
        <v>0</v>
      </c>
      <c r="G35" s="170">
        <f t="shared" si="9"/>
        <v>0</v>
      </c>
      <c r="H35" s="171">
        <v>0</v>
      </c>
      <c r="I35" s="170">
        <f t="shared" si="10"/>
        <v>0</v>
      </c>
      <c r="J35" s="171">
        <v>0</v>
      </c>
      <c r="K35" s="170">
        <f t="shared" si="11"/>
        <v>0</v>
      </c>
      <c r="L35" s="170">
        <v>0</v>
      </c>
      <c r="M35" s="170">
        <f t="shared" si="12"/>
        <v>0</v>
      </c>
      <c r="N35" s="172">
        <v>0</v>
      </c>
      <c r="O35" s="172">
        <f t="shared" si="13"/>
        <v>0</v>
      </c>
      <c r="P35" s="172">
        <v>0</v>
      </c>
      <c r="Q35" s="172">
        <f t="shared" si="14"/>
        <v>0</v>
      </c>
      <c r="R35" s="140"/>
      <c r="S35" s="140"/>
      <c r="T35" s="141">
        <v>0</v>
      </c>
      <c r="U35" s="140">
        <f t="shared" si="15"/>
        <v>0</v>
      </c>
      <c r="V35" s="131"/>
      <c r="W35" s="131"/>
      <c r="X35" s="131"/>
      <c r="Y35" s="131"/>
      <c r="Z35" s="131"/>
      <c r="AA35" s="131"/>
      <c r="AB35" s="131"/>
      <c r="AC35" s="131"/>
      <c r="AD35" s="131"/>
      <c r="AE35" s="131" t="s">
        <v>70</v>
      </c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</row>
    <row r="36" spans="1:41" ht="12.75">
      <c r="A36" s="133" t="s">
        <v>67</v>
      </c>
      <c r="B36" s="138" t="s">
        <v>41</v>
      </c>
      <c r="C36" s="159" t="s">
        <v>23</v>
      </c>
      <c r="D36" s="142"/>
      <c r="E36" s="146"/>
      <c r="F36" s="148"/>
      <c r="G36" s="148">
        <f>SUMIF(AE37:AE38,"&lt;&gt;NOR",G37:G38)</f>
        <v>0</v>
      </c>
      <c r="H36" s="148"/>
      <c r="I36" s="148">
        <f>SUM(I37:I38)</f>
        <v>0</v>
      </c>
      <c r="J36" s="148"/>
      <c r="K36" s="148">
        <f>SUM(K37:K38)</f>
        <v>0</v>
      </c>
      <c r="L36" s="148"/>
      <c r="M36" s="148">
        <f>SUM(M37:M38)</f>
        <v>0</v>
      </c>
      <c r="N36" s="143"/>
      <c r="O36" s="143">
        <f>SUM(O37:O38)</f>
        <v>0</v>
      </c>
      <c r="P36" s="143"/>
      <c r="Q36" s="143">
        <f>SUM(Q37:Q38)</f>
        <v>0</v>
      </c>
      <c r="R36" s="140"/>
      <c r="S36" s="140"/>
      <c r="T36" s="141">
        <v>0</v>
      </c>
      <c r="U36" s="140">
        <f>ROUND(E36*T36,2)</f>
        <v>0</v>
      </c>
      <c r="V36" s="131"/>
      <c r="W36" s="131"/>
      <c r="X36" s="131"/>
      <c r="Y36" s="131"/>
      <c r="Z36" s="131"/>
      <c r="AA36" s="131"/>
      <c r="AB36" s="131"/>
      <c r="AC36" s="131"/>
      <c r="AD36" s="131"/>
      <c r="AE36" s="131" t="s">
        <v>70</v>
      </c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</row>
    <row r="37" spans="1:41" ht="12.75">
      <c r="A37" s="192">
        <v>25</v>
      </c>
      <c r="B37" s="166" t="s">
        <v>77</v>
      </c>
      <c r="C37" s="167" t="s">
        <v>87</v>
      </c>
      <c r="D37" s="168" t="s">
        <v>88</v>
      </c>
      <c r="E37" s="169">
        <v>1</v>
      </c>
      <c r="F37" s="170">
        <f>H37+J37</f>
        <v>0</v>
      </c>
      <c r="G37" s="170">
        <f>I37+K37</f>
        <v>0</v>
      </c>
      <c r="H37" s="171">
        <v>0</v>
      </c>
      <c r="I37" s="170">
        <f>ROUND(E37*H37,2)</f>
        <v>0</v>
      </c>
      <c r="J37" s="171">
        <v>0</v>
      </c>
      <c r="K37" s="170">
        <f>ROUND(E37*J37,2)</f>
        <v>0</v>
      </c>
      <c r="L37" s="170">
        <v>0</v>
      </c>
      <c r="M37" s="170">
        <f>G37*(1+L37/100)</f>
        <v>0</v>
      </c>
      <c r="N37" s="172">
        <v>0</v>
      </c>
      <c r="O37" s="172">
        <f>ROUND(E37*N37,5)</f>
        <v>0</v>
      </c>
      <c r="P37" s="172">
        <v>0</v>
      </c>
      <c r="Q37" s="172">
        <f>ROUND(E37*P37,5)</f>
        <v>0</v>
      </c>
      <c r="R37" s="140"/>
      <c r="S37" s="140"/>
      <c r="T37" s="141">
        <v>0</v>
      </c>
      <c r="U37" s="140">
        <f>ROUND(E37*T37,2)</f>
        <v>0</v>
      </c>
      <c r="V37" s="131"/>
      <c r="W37" s="131"/>
      <c r="X37" s="131"/>
      <c r="Y37" s="131"/>
      <c r="Z37" s="131"/>
      <c r="AA37" s="131"/>
      <c r="AB37" s="131"/>
      <c r="AC37" s="131"/>
      <c r="AD37" s="131"/>
      <c r="AE37" s="131" t="s">
        <v>70</v>
      </c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</row>
    <row r="38" spans="1:41" ht="12.75">
      <c r="A38" s="204">
        <v>26</v>
      </c>
      <c r="B38" s="197" t="s">
        <v>78</v>
      </c>
      <c r="C38" s="198" t="s">
        <v>79</v>
      </c>
      <c r="D38" s="199" t="s">
        <v>88</v>
      </c>
      <c r="E38" s="200">
        <v>1</v>
      </c>
      <c r="F38" s="201">
        <f>H38+J38</f>
        <v>0</v>
      </c>
      <c r="G38" s="201">
        <f>I38+K38</f>
        <v>0</v>
      </c>
      <c r="H38" s="202">
        <v>0</v>
      </c>
      <c r="I38" s="201">
        <f>ROUND(E38*H38,2)</f>
        <v>0</v>
      </c>
      <c r="J38" s="202">
        <v>0</v>
      </c>
      <c r="K38" s="201">
        <f>ROUND(E38*J38,2)</f>
        <v>0</v>
      </c>
      <c r="L38" s="201">
        <v>0</v>
      </c>
      <c r="M38" s="201">
        <f>G38*(1+L38/100)</f>
        <v>0</v>
      </c>
      <c r="N38" s="203">
        <v>0</v>
      </c>
      <c r="O38" s="203">
        <f>ROUND(E38*N38,5)</f>
        <v>0</v>
      </c>
      <c r="P38" s="203">
        <v>0</v>
      </c>
      <c r="Q38" s="203">
        <f>ROUND(E38*P38,5)</f>
        <v>0</v>
      </c>
      <c r="R38" s="140"/>
      <c r="S38" s="140"/>
      <c r="T38" s="141">
        <v>0</v>
      </c>
      <c r="U38" s="140">
        <f>ROUND(E38*T38,2)</f>
        <v>0</v>
      </c>
      <c r="V38" s="131"/>
      <c r="W38" s="131"/>
      <c r="X38" s="131"/>
      <c r="Y38" s="131"/>
      <c r="Z38" s="131"/>
      <c r="AA38" s="131"/>
      <c r="AB38" s="131"/>
      <c r="AC38" s="131"/>
      <c r="AD38" s="131"/>
      <c r="AE38" s="131" t="s">
        <v>70</v>
      </c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</row>
    <row r="39" ht="12.75">
      <c r="I39" s="94"/>
    </row>
    <row r="40" ht="12.75">
      <c r="G40" s="205">
        <f>G8+G25+G36</f>
        <v>0</v>
      </c>
    </row>
  </sheetData>
  <sheetProtection/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3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4.25390625" style="0" customWidth="1"/>
    <col min="2" max="2" width="14.375" style="93" customWidth="1"/>
    <col min="3" max="3" width="38.25390625" style="93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9" max="9" width="11.75390625" style="0" bestFit="1" customWidth="1"/>
    <col min="12" max="13" width="0" style="0" hidden="1" customWidth="1"/>
    <col min="18" max="21" width="0" style="0" hidden="1" customWidth="1"/>
    <col min="29" max="39" width="0" style="0" hidden="1" customWidth="1"/>
  </cols>
  <sheetData>
    <row r="1" spans="1:31" ht="15" customHeight="1">
      <c r="A1" s="253" t="s">
        <v>318</v>
      </c>
      <c r="B1" s="253"/>
      <c r="C1" s="253"/>
      <c r="D1" s="253"/>
      <c r="E1" s="253"/>
      <c r="F1" s="253"/>
      <c r="G1" s="253"/>
      <c r="AE1" t="s">
        <v>43</v>
      </c>
    </row>
    <row r="2" spans="1:31" ht="15" customHeight="1">
      <c r="A2" s="123" t="s">
        <v>42</v>
      </c>
      <c r="B2" s="121"/>
      <c r="C2" s="254" t="s">
        <v>89</v>
      </c>
      <c r="D2" s="255"/>
      <c r="E2" s="255"/>
      <c r="F2" s="255"/>
      <c r="G2" s="256"/>
      <c r="AE2" t="s">
        <v>44</v>
      </c>
    </row>
    <row r="3" spans="1:31" ht="15" customHeight="1">
      <c r="A3" s="124" t="s">
        <v>7</v>
      </c>
      <c r="B3" s="122" t="s">
        <v>109</v>
      </c>
      <c r="C3" s="254" t="s">
        <v>89</v>
      </c>
      <c r="D3" s="255"/>
      <c r="E3" s="255"/>
      <c r="F3" s="255"/>
      <c r="G3" s="256"/>
      <c r="AE3" t="s">
        <v>45</v>
      </c>
    </row>
    <row r="4" spans="1:31" ht="15" customHeight="1">
      <c r="A4" s="124" t="s">
        <v>8</v>
      </c>
      <c r="B4" s="122" t="s">
        <v>110</v>
      </c>
      <c r="C4" s="257" t="s">
        <v>111</v>
      </c>
      <c r="D4" s="258"/>
      <c r="E4" s="258"/>
      <c r="F4" s="258"/>
      <c r="G4" s="259"/>
      <c r="AE4" t="s">
        <v>46</v>
      </c>
    </row>
    <row r="5" spans="1:31" ht="15" customHeight="1">
      <c r="A5" s="125" t="s">
        <v>47</v>
      </c>
      <c r="B5" s="126"/>
      <c r="C5" s="127" t="s">
        <v>209</v>
      </c>
      <c r="D5" s="128"/>
      <c r="E5" s="128"/>
      <c r="F5" s="128"/>
      <c r="G5" s="129"/>
      <c r="AE5" t="s">
        <v>48</v>
      </c>
    </row>
    <row r="6" ht="15" customHeight="1"/>
    <row r="7" spans="1:21" ht="38.25">
      <c r="A7" s="134" t="s">
        <v>49</v>
      </c>
      <c r="B7" s="135" t="s">
        <v>50</v>
      </c>
      <c r="C7" s="135" t="s">
        <v>51</v>
      </c>
      <c r="D7" s="134" t="s">
        <v>52</v>
      </c>
      <c r="E7" s="134" t="s">
        <v>53</v>
      </c>
      <c r="F7" s="130" t="s">
        <v>54</v>
      </c>
      <c r="G7" s="149" t="s">
        <v>24</v>
      </c>
      <c r="H7" s="150" t="s">
        <v>25</v>
      </c>
      <c r="I7" s="150" t="s">
        <v>55</v>
      </c>
      <c r="J7" s="150" t="s">
        <v>26</v>
      </c>
      <c r="K7" s="150" t="s">
        <v>56</v>
      </c>
      <c r="L7" s="150" t="s">
        <v>57</v>
      </c>
      <c r="M7" s="150" t="s">
        <v>58</v>
      </c>
      <c r="N7" s="150" t="s">
        <v>59</v>
      </c>
      <c r="O7" s="150" t="s">
        <v>60</v>
      </c>
      <c r="P7" s="150" t="s">
        <v>61</v>
      </c>
      <c r="Q7" s="150" t="s">
        <v>62</v>
      </c>
      <c r="R7" s="150" t="s">
        <v>63</v>
      </c>
      <c r="S7" s="150" t="s">
        <v>64</v>
      </c>
      <c r="T7" s="150" t="s">
        <v>65</v>
      </c>
      <c r="U7" s="137" t="s">
        <v>66</v>
      </c>
    </row>
    <row r="8" spans="1:31" ht="12.75">
      <c r="A8" s="151" t="s">
        <v>67</v>
      </c>
      <c r="B8" s="152" t="s">
        <v>112</v>
      </c>
      <c r="C8" s="153" t="s">
        <v>210</v>
      </c>
      <c r="D8" s="154"/>
      <c r="E8" s="155"/>
      <c r="F8" s="156"/>
      <c r="G8" s="156">
        <f>SUMIF(AE9:AE15,"&lt;&gt;NOR",G9:G15)</f>
        <v>0</v>
      </c>
      <c r="H8" s="156"/>
      <c r="I8" s="156">
        <f>SUM(I9:I15)</f>
        <v>0</v>
      </c>
      <c r="J8" s="156"/>
      <c r="K8" s="156">
        <f>SUM(K9:K15)</f>
        <v>0</v>
      </c>
      <c r="L8" s="156"/>
      <c r="M8" s="156">
        <f>SUM(M9:M15)</f>
        <v>0</v>
      </c>
      <c r="N8" s="136"/>
      <c r="O8" s="136">
        <f>SUM(O9:O15)</f>
        <v>0</v>
      </c>
      <c r="P8" s="136"/>
      <c r="Q8" s="136">
        <f>SUM(Q9:Q15)</f>
        <v>0</v>
      </c>
      <c r="R8" s="136"/>
      <c r="S8" s="136"/>
      <c r="T8" s="151"/>
      <c r="U8" s="136">
        <f>SUM(U9:U15)</f>
        <v>0</v>
      </c>
      <c r="AE8" t="s">
        <v>68</v>
      </c>
    </row>
    <row r="9" spans="1:41" ht="22.5">
      <c r="A9" s="192">
        <v>1</v>
      </c>
      <c r="B9" s="165" t="s">
        <v>213</v>
      </c>
      <c r="C9" s="191" t="s">
        <v>212</v>
      </c>
      <c r="D9" s="168" t="s">
        <v>88</v>
      </c>
      <c r="E9" s="169">
        <v>202</v>
      </c>
      <c r="F9" s="170">
        <f aca="true" t="shared" si="0" ref="F9:G15">H9+J9</f>
        <v>0</v>
      </c>
      <c r="G9" s="170">
        <f t="shared" si="0"/>
        <v>0</v>
      </c>
      <c r="H9" s="171">
        <v>0</v>
      </c>
      <c r="I9" s="170">
        <f aca="true" t="shared" si="1" ref="I9:I15">ROUND(E9*H9,2)</f>
        <v>0</v>
      </c>
      <c r="J9" s="171">
        <v>0</v>
      </c>
      <c r="K9" s="170">
        <f aca="true" t="shared" si="2" ref="K9:K15">ROUND(E9*J9,2)</f>
        <v>0</v>
      </c>
      <c r="L9" s="170">
        <v>0</v>
      </c>
      <c r="M9" s="170">
        <f aca="true" t="shared" si="3" ref="M9:M15">G9*(1+L9/100)</f>
        <v>0</v>
      </c>
      <c r="N9" s="172">
        <v>0</v>
      </c>
      <c r="O9" s="172">
        <f aca="true" t="shared" si="4" ref="O9:O15">ROUND(E9*N9,5)</f>
        <v>0</v>
      </c>
      <c r="P9" s="172">
        <v>0</v>
      </c>
      <c r="Q9" s="172">
        <f aca="true" t="shared" si="5" ref="Q9:Q15">ROUND(E9*P9,5)</f>
        <v>0</v>
      </c>
      <c r="R9" s="140"/>
      <c r="S9" s="140"/>
      <c r="T9" s="141">
        <v>0</v>
      </c>
      <c r="U9" s="140">
        <f aca="true" t="shared" si="6" ref="U9:U15">ROUND(E9*T9,2)</f>
        <v>0</v>
      </c>
      <c r="V9" s="131"/>
      <c r="W9" s="131"/>
      <c r="X9" s="131"/>
      <c r="Y9" s="131"/>
      <c r="Z9" s="131"/>
      <c r="AA9" s="131"/>
      <c r="AB9" s="131"/>
      <c r="AC9" s="131"/>
      <c r="AD9" s="131"/>
      <c r="AE9" s="131" t="s">
        <v>70</v>
      </c>
      <c r="AF9" s="131"/>
      <c r="AG9" s="131"/>
      <c r="AH9" s="131"/>
      <c r="AI9" s="131"/>
      <c r="AJ9" s="131"/>
      <c r="AK9" s="131"/>
      <c r="AL9" s="131"/>
      <c r="AM9" s="131"/>
      <c r="AN9" s="131"/>
      <c r="AO9" s="131"/>
    </row>
    <row r="10" spans="1:41" ht="33.75">
      <c r="A10" s="192">
        <v>2</v>
      </c>
      <c r="B10" s="165" t="s">
        <v>221</v>
      </c>
      <c r="C10" s="191" t="s">
        <v>292</v>
      </c>
      <c r="D10" s="168" t="s">
        <v>69</v>
      </c>
      <c r="E10" s="169">
        <v>404</v>
      </c>
      <c r="F10" s="170">
        <f t="shared" si="0"/>
        <v>0</v>
      </c>
      <c r="G10" s="170">
        <f t="shared" si="0"/>
        <v>0</v>
      </c>
      <c r="H10" s="171">
        <v>0</v>
      </c>
      <c r="I10" s="170">
        <f t="shared" si="1"/>
        <v>0</v>
      </c>
      <c r="J10" s="171">
        <v>0</v>
      </c>
      <c r="K10" s="170">
        <f t="shared" si="2"/>
        <v>0</v>
      </c>
      <c r="L10" s="170">
        <v>0</v>
      </c>
      <c r="M10" s="170">
        <f t="shared" si="3"/>
        <v>0</v>
      </c>
      <c r="N10" s="172">
        <v>0</v>
      </c>
      <c r="O10" s="172">
        <f t="shared" si="4"/>
        <v>0</v>
      </c>
      <c r="P10" s="172">
        <v>0</v>
      </c>
      <c r="Q10" s="172">
        <f t="shared" si="5"/>
        <v>0</v>
      </c>
      <c r="R10" s="140"/>
      <c r="S10" s="140"/>
      <c r="T10" s="141">
        <v>0</v>
      </c>
      <c r="U10" s="140">
        <f t="shared" si="6"/>
        <v>0</v>
      </c>
      <c r="V10" s="131"/>
      <c r="W10" s="131"/>
      <c r="X10" s="131"/>
      <c r="Y10" s="131"/>
      <c r="Z10" s="131"/>
      <c r="AA10" s="131"/>
      <c r="AB10" s="131"/>
      <c r="AC10" s="131"/>
      <c r="AD10" s="131"/>
      <c r="AE10" s="131" t="s">
        <v>71</v>
      </c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</row>
    <row r="11" spans="1:41" ht="22.5">
      <c r="A11" s="192">
        <v>3</v>
      </c>
      <c r="B11" s="165" t="s">
        <v>185</v>
      </c>
      <c r="C11" s="191" t="s">
        <v>316</v>
      </c>
      <c r="D11" s="168" t="s">
        <v>69</v>
      </c>
      <c r="E11" s="169">
        <v>4</v>
      </c>
      <c r="F11" s="170">
        <f t="shared" si="0"/>
        <v>0</v>
      </c>
      <c r="G11" s="170">
        <f t="shared" si="0"/>
        <v>0</v>
      </c>
      <c r="H11" s="171">
        <v>0</v>
      </c>
      <c r="I11" s="170">
        <f t="shared" si="1"/>
        <v>0</v>
      </c>
      <c r="J11" s="171">
        <v>0</v>
      </c>
      <c r="K11" s="170">
        <f t="shared" si="2"/>
        <v>0</v>
      </c>
      <c r="L11" s="170">
        <v>0</v>
      </c>
      <c r="M11" s="170">
        <f t="shared" si="3"/>
        <v>0</v>
      </c>
      <c r="N11" s="172">
        <v>0</v>
      </c>
      <c r="O11" s="172">
        <f t="shared" si="4"/>
        <v>0</v>
      </c>
      <c r="P11" s="172">
        <v>0</v>
      </c>
      <c r="Q11" s="172">
        <f t="shared" si="5"/>
        <v>0</v>
      </c>
      <c r="R11" s="140"/>
      <c r="S11" s="140"/>
      <c r="T11" s="141">
        <v>0</v>
      </c>
      <c r="U11" s="140">
        <f t="shared" si="6"/>
        <v>0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 t="s">
        <v>71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</row>
    <row r="12" spans="1:41" ht="12.75">
      <c r="A12" s="192">
        <v>4</v>
      </c>
      <c r="B12" s="165" t="s">
        <v>218</v>
      </c>
      <c r="C12" s="191" t="s">
        <v>288</v>
      </c>
      <c r="D12" s="168" t="s">
        <v>69</v>
      </c>
      <c r="E12" s="169">
        <v>195</v>
      </c>
      <c r="F12" s="170">
        <f t="shared" si="0"/>
        <v>0</v>
      </c>
      <c r="G12" s="170">
        <f t="shared" si="0"/>
        <v>0</v>
      </c>
      <c r="H12" s="171">
        <v>0</v>
      </c>
      <c r="I12" s="170">
        <f t="shared" si="1"/>
        <v>0</v>
      </c>
      <c r="J12" s="171">
        <v>0</v>
      </c>
      <c r="K12" s="170">
        <f t="shared" si="2"/>
        <v>0</v>
      </c>
      <c r="L12" s="170">
        <v>0</v>
      </c>
      <c r="M12" s="170">
        <f t="shared" si="3"/>
        <v>0</v>
      </c>
      <c r="N12" s="172">
        <v>0</v>
      </c>
      <c r="O12" s="172">
        <f t="shared" si="4"/>
        <v>0</v>
      </c>
      <c r="P12" s="172">
        <v>0</v>
      </c>
      <c r="Q12" s="172">
        <f t="shared" si="5"/>
        <v>0</v>
      </c>
      <c r="R12" s="140"/>
      <c r="S12" s="140"/>
      <c r="T12" s="141">
        <v>0</v>
      </c>
      <c r="U12" s="140">
        <f t="shared" si="6"/>
        <v>0</v>
      </c>
      <c r="V12" s="131"/>
      <c r="W12" s="131"/>
      <c r="X12" s="131"/>
      <c r="Y12" s="131"/>
      <c r="Z12" s="131"/>
      <c r="AA12" s="131"/>
      <c r="AB12" s="131"/>
      <c r="AC12" s="131"/>
      <c r="AD12" s="131"/>
      <c r="AE12" s="131" t="s">
        <v>70</v>
      </c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</row>
    <row r="13" spans="1:41" ht="12.75">
      <c r="A13" s="192">
        <v>5</v>
      </c>
      <c r="B13" s="165" t="s">
        <v>301</v>
      </c>
      <c r="C13" s="191" t="s">
        <v>289</v>
      </c>
      <c r="D13" s="168" t="s">
        <v>69</v>
      </c>
      <c r="E13" s="169">
        <v>10</v>
      </c>
      <c r="F13" s="170">
        <f>H13+J13</f>
        <v>0</v>
      </c>
      <c r="G13" s="170">
        <f>I13+K13</f>
        <v>0</v>
      </c>
      <c r="H13" s="171">
        <v>0</v>
      </c>
      <c r="I13" s="170">
        <f t="shared" si="1"/>
        <v>0</v>
      </c>
      <c r="J13" s="171">
        <v>0</v>
      </c>
      <c r="K13" s="170">
        <f t="shared" si="2"/>
        <v>0</v>
      </c>
      <c r="L13" s="170">
        <v>0</v>
      </c>
      <c r="M13" s="170">
        <f t="shared" si="3"/>
        <v>0</v>
      </c>
      <c r="N13" s="172">
        <v>0</v>
      </c>
      <c r="O13" s="172">
        <f t="shared" si="4"/>
        <v>0</v>
      </c>
      <c r="P13" s="172">
        <v>0</v>
      </c>
      <c r="Q13" s="172">
        <f t="shared" si="5"/>
        <v>0</v>
      </c>
      <c r="R13" s="140"/>
      <c r="S13" s="140"/>
      <c r="T13" s="141">
        <v>0</v>
      </c>
      <c r="U13" s="140">
        <f t="shared" si="6"/>
        <v>0</v>
      </c>
      <c r="V13" s="131"/>
      <c r="W13" s="131"/>
      <c r="X13" s="131"/>
      <c r="Y13" s="131"/>
      <c r="Z13" s="131"/>
      <c r="AA13" s="131"/>
      <c r="AB13" s="131"/>
      <c r="AC13" s="131"/>
      <c r="AD13" s="131"/>
      <c r="AE13" s="131" t="s">
        <v>70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</row>
    <row r="14" spans="1:41" ht="67.5">
      <c r="A14" s="192">
        <v>6</v>
      </c>
      <c r="B14" s="165" t="s">
        <v>226</v>
      </c>
      <c r="C14" s="191" t="s">
        <v>315</v>
      </c>
      <c r="D14" s="168" t="s">
        <v>88</v>
      </c>
      <c r="E14" s="169">
        <v>1</v>
      </c>
      <c r="F14" s="170">
        <f>H14+J14</f>
        <v>0</v>
      </c>
      <c r="G14" s="170">
        <f>I14+K14</f>
        <v>0</v>
      </c>
      <c r="H14" s="171">
        <v>0</v>
      </c>
      <c r="I14" s="170">
        <f>ROUND(E14*H14,2)</f>
        <v>0</v>
      </c>
      <c r="J14" s="171">
        <v>0</v>
      </c>
      <c r="K14" s="170">
        <f>ROUND(E14*J14,2)</f>
        <v>0</v>
      </c>
      <c r="L14" s="170">
        <v>0</v>
      </c>
      <c r="M14" s="170">
        <f>G14*(1+L14/100)</f>
        <v>0</v>
      </c>
      <c r="N14" s="172">
        <v>0</v>
      </c>
      <c r="O14" s="172">
        <f>ROUND(E14*N14,5)</f>
        <v>0</v>
      </c>
      <c r="P14" s="172">
        <v>0</v>
      </c>
      <c r="Q14" s="172">
        <f>ROUND(E14*P14,5)</f>
        <v>0</v>
      </c>
      <c r="R14" s="140"/>
      <c r="S14" s="140"/>
      <c r="T14" s="141">
        <v>0</v>
      </c>
      <c r="U14" s="140">
        <f>ROUND(E14*T14,2)</f>
        <v>0</v>
      </c>
      <c r="V14" s="131"/>
      <c r="W14" s="131"/>
      <c r="X14" s="131"/>
      <c r="Y14" s="131"/>
      <c r="Z14" s="131"/>
      <c r="AA14" s="131"/>
      <c r="AB14" s="131"/>
      <c r="AC14" s="131"/>
      <c r="AD14" s="131"/>
      <c r="AE14" s="131" t="s">
        <v>71</v>
      </c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</row>
    <row r="15" spans="1:41" ht="22.5">
      <c r="A15" s="192">
        <v>7</v>
      </c>
      <c r="B15" s="165" t="s">
        <v>233</v>
      </c>
      <c r="C15" s="191" t="s">
        <v>317</v>
      </c>
      <c r="D15" s="168" t="s">
        <v>88</v>
      </c>
      <c r="E15" s="169">
        <v>1</v>
      </c>
      <c r="F15" s="170">
        <f t="shared" si="0"/>
        <v>0</v>
      </c>
      <c r="G15" s="170">
        <f t="shared" si="0"/>
        <v>0</v>
      </c>
      <c r="H15" s="171">
        <v>0</v>
      </c>
      <c r="I15" s="170">
        <f t="shared" si="1"/>
        <v>0</v>
      </c>
      <c r="J15" s="171">
        <v>0</v>
      </c>
      <c r="K15" s="170">
        <f t="shared" si="2"/>
        <v>0</v>
      </c>
      <c r="L15" s="170">
        <v>0</v>
      </c>
      <c r="M15" s="170">
        <f t="shared" si="3"/>
        <v>0</v>
      </c>
      <c r="N15" s="172">
        <v>0</v>
      </c>
      <c r="O15" s="172">
        <f t="shared" si="4"/>
        <v>0</v>
      </c>
      <c r="P15" s="172">
        <v>0</v>
      </c>
      <c r="Q15" s="172">
        <f t="shared" si="5"/>
        <v>0</v>
      </c>
      <c r="R15" s="140"/>
      <c r="S15" s="140"/>
      <c r="T15" s="141">
        <v>0</v>
      </c>
      <c r="U15" s="140">
        <f t="shared" si="6"/>
        <v>0</v>
      </c>
      <c r="V15" s="131"/>
      <c r="W15" s="131"/>
      <c r="X15" s="131"/>
      <c r="Y15" s="131"/>
      <c r="Z15" s="131"/>
      <c r="AA15" s="131"/>
      <c r="AB15" s="131"/>
      <c r="AC15" s="131"/>
      <c r="AD15" s="131"/>
      <c r="AE15" s="131" t="s">
        <v>71</v>
      </c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</row>
    <row r="16" spans="1:31" ht="12.75">
      <c r="A16" s="133" t="s">
        <v>67</v>
      </c>
      <c r="B16" s="138" t="s">
        <v>158</v>
      </c>
      <c r="C16" s="159" t="s">
        <v>211</v>
      </c>
      <c r="D16" s="142"/>
      <c r="E16" s="146"/>
      <c r="F16" s="148"/>
      <c r="G16" s="148">
        <f>SUMIF(AE17:AE21,"&lt;&gt;NOR",G17:G21)</f>
        <v>0</v>
      </c>
      <c r="H16" s="148"/>
      <c r="I16" s="148">
        <f>SUM(I17:I21)</f>
        <v>0</v>
      </c>
      <c r="J16" s="148"/>
      <c r="K16" s="148">
        <f>SUM(K17:K21)</f>
        <v>0</v>
      </c>
      <c r="L16" s="148"/>
      <c r="M16" s="148" t="e">
        <f>SUM(#REF!)</f>
        <v>#REF!</v>
      </c>
      <c r="N16" s="143"/>
      <c r="O16" s="143" t="e">
        <f>SUM(#REF!)</f>
        <v>#REF!</v>
      </c>
      <c r="P16" s="143"/>
      <c r="Q16" s="143" t="e">
        <f>SUM(#REF!)</f>
        <v>#REF!</v>
      </c>
      <c r="R16" s="143"/>
      <c r="S16" s="143"/>
      <c r="T16" s="144"/>
      <c r="U16" s="143">
        <f>SUM(U17:U20)</f>
        <v>0</v>
      </c>
      <c r="AE16" t="s">
        <v>68</v>
      </c>
    </row>
    <row r="17" spans="1:41" ht="22.5">
      <c r="A17" s="192">
        <v>8</v>
      </c>
      <c r="B17" s="165" t="s">
        <v>214</v>
      </c>
      <c r="C17" s="191" t="s">
        <v>215</v>
      </c>
      <c r="D17" s="168" t="s">
        <v>88</v>
      </c>
      <c r="E17" s="169">
        <v>202</v>
      </c>
      <c r="F17" s="170">
        <f aca="true" t="shared" si="7" ref="F17:G21">H17+J17</f>
        <v>0</v>
      </c>
      <c r="G17" s="170">
        <f t="shared" si="7"/>
        <v>0</v>
      </c>
      <c r="H17" s="171">
        <v>0</v>
      </c>
      <c r="I17" s="170">
        <f>ROUND(E17*H17,2)</f>
        <v>0</v>
      </c>
      <c r="J17" s="171">
        <v>0</v>
      </c>
      <c r="K17" s="170">
        <f>ROUND(E17*J17,2)</f>
        <v>0</v>
      </c>
      <c r="L17" s="170">
        <v>0</v>
      </c>
      <c r="M17" s="170">
        <f>G17*(1+L17/100)</f>
        <v>0</v>
      </c>
      <c r="N17" s="172">
        <v>0</v>
      </c>
      <c r="O17" s="172">
        <f>ROUND(E17*N17,5)</f>
        <v>0</v>
      </c>
      <c r="P17" s="172">
        <v>0</v>
      </c>
      <c r="Q17" s="172">
        <f>ROUND(E17*P17,5)</f>
        <v>0</v>
      </c>
      <c r="R17" s="140"/>
      <c r="S17" s="140"/>
      <c r="T17" s="141">
        <v>0</v>
      </c>
      <c r="U17" s="140">
        <f>ROUND(E17*T17,2)</f>
        <v>0</v>
      </c>
      <c r="V17" s="131"/>
      <c r="W17" s="131"/>
      <c r="X17" s="131"/>
      <c r="Y17" s="131"/>
      <c r="Z17" s="131"/>
      <c r="AA17" s="131"/>
      <c r="AB17" s="131"/>
      <c r="AC17" s="131"/>
      <c r="AD17" s="131"/>
      <c r="AE17" s="131" t="s">
        <v>70</v>
      </c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</row>
    <row r="18" spans="1:41" ht="33.75">
      <c r="A18" s="192">
        <v>9</v>
      </c>
      <c r="B18" s="165" t="s">
        <v>216</v>
      </c>
      <c r="C18" s="191" t="s">
        <v>217</v>
      </c>
      <c r="D18" s="168" t="s">
        <v>69</v>
      </c>
      <c r="E18" s="169">
        <v>4</v>
      </c>
      <c r="F18" s="170">
        <f t="shared" si="7"/>
        <v>0</v>
      </c>
      <c r="G18" s="170">
        <f t="shared" si="7"/>
        <v>0</v>
      </c>
      <c r="H18" s="171">
        <v>0</v>
      </c>
      <c r="I18" s="170">
        <f>ROUND(E18*H18,2)</f>
        <v>0</v>
      </c>
      <c r="J18" s="171">
        <v>0</v>
      </c>
      <c r="K18" s="170">
        <f>ROUND(E18*J18,2)</f>
        <v>0</v>
      </c>
      <c r="L18" s="170">
        <v>0</v>
      </c>
      <c r="M18" s="170">
        <f>G18*(1+L18/100)</f>
        <v>0</v>
      </c>
      <c r="N18" s="172">
        <v>0</v>
      </c>
      <c r="O18" s="172">
        <f>ROUND(E18*N18,5)</f>
        <v>0</v>
      </c>
      <c r="P18" s="172">
        <v>0</v>
      </c>
      <c r="Q18" s="172">
        <f>ROUND(E18*P18,5)</f>
        <v>0</v>
      </c>
      <c r="R18" s="140"/>
      <c r="S18" s="140"/>
      <c r="T18" s="141">
        <v>0</v>
      </c>
      <c r="U18" s="140">
        <f>ROUND(E18*T18,2)</f>
        <v>0</v>
      </c>
      <c r="V18" s="131"/>
      <c r="W18" s="131"/>
      <c r="X18" s="131"/>
      <c r="Y18" s="131"/>
      <c r="Z18" s="131"/>
      <c r="AA18" s="131"/>
      <c r="AB18" s="131"/>
      <c r="AC18" s="131"/>
      <c r="AD18" s="131"/>
      <c r="AE18" s="131" t="s">
        <v>71</v>
      </c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</row>
    <row r="19" spans="1:41" ht="22.5">
      <c r="A19" s="192">
        <v>10</v>
      </c>
      <c r="B19" s="165" t="s">
        <v>219</v>
      </c>
      <c r="C19" s="191" t="s">
        <v>220</v>
      </c>
      <c r="D19" s="168" t="s">
        <v>69</v>
      </c>
      <c r="E19" s="169">
        <v>205</v>
      </c>
      <c r="F19" s="170">
        <f t="shared" si="7"/>
        <v>0</v>
      </c>
      <c r="G19" s="170">
        <f t="shared" si="7"/>
        <v>0</v>
      </c>
      <c r="H19" s="171">
        <v>0</v>
      </c>
      <c r="I19" s="170">
        <f>ROUND(E19*H19,2)</f>
        <v>0</v>
      </c>
      <c r="J19" s="171">
        <v>0</v>
      </c>
      <c r="K19" s="170">
        <f>ROUND(E19*J19,2)</f>
        <v>0</v>
      </c>
      <c r="L19" s="170">
        <v>0</v>
      </c>
      <c r="M19" s="170">
        <f>G19*(1+L19/100)</f>
        <v>0</v>
      </c>
      <c r="N19" s="172">
        <v>0</v>
      </c>
      <c r="O19" s="172">
        <f>ROUND(E19*N19,5)</f>
        <v>0</v>
      </c>
      <c r="P19" s="172">
        <v>0</v>
      </c>
      <c r="Q19" s="172">
        <f>ROUND(E19*P19,5)</f>
        <v>0</v>
      </c>
      <c r="R19" s="140"/>
      <c r="S19" s="140"/>
      <c r="T19" s="141">
        <v>0</v>
      </c>
      <c r="U19" s="140">
        <f>ROUND(E19*T19,2)</f>
        <v>0</v>
      </c>
      <c r="V19" s="131"/>
      <c r="W19" s="131"/>
      <c r="X19" s="131"/>
      <c r="Y19" s="131"/>
      <c r="Z19" s="131"/>
      <c r="AA19" s="131"/>
      <c r="AB19" s="131"/>
      <c r="AC19" s="131"/>
      <c r="AD19" s="131"/>
      <c r="AE19" s="131" t="s">
        <v>70</v>
      </c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</row>
    <row r="20" spans="1:41" ht="22.5">
      <c r="A20" s="192">
        <v>11</v>
      </c>
      <c r="B20" s="165" t="s">
        <v>222</v>
      </c>
      <c r="C20" s="191" t="s">
        <v>223</v>
      </c>
      <c r="D20" s="168" t="s">
        <v>69</v>
      </c>
      <c r="E20" s="169">
        <v>404</v>
      </c>
      <c r="F20" s="170">
        <f t="shared" si="7"/>
        <v>0</v>
      </c>
      <c r="G20" s="170">
        <f t="shared" si="7"/>
        <v>0</v>
      </c>
      <c r="H20" s="171">
        <v>0</v>
      </c>
      <c r="I20" s="170">
        <f>ROUND(E20*H20,2)</f>
        <v>0</v>
      </c>
      <c r="J20" s="171">
        <v>0</v>
      </c>
      <c r="K20" s="170">
        <f>ROUND(E20*J20,2)</f>
        <v>0</v>
      </c>
      <c r="L20" s="170">
        <v>0</v>
      </c>
      <c r="M20" s="170">
        <f>G20*(1+L20/100)</f>
        <v>0</v>
      </c>
      <c r="N20" s="172">
        <v>0</v>
      </c>
      <c r="O20" s="172">
        <f>ROUND(E20*N20,5)</f>
        <v>0</v>
      </c>
      <c r="P20" s="172">
        <v>0</v>
      </c>
      <c r="Q20" s="172">
        <f>ROUND(E20*P20,5)</f>
        <v>0</v>
      </c>
      <c r="R20" s="140"/>
      <c r="S20" s="140"/>
      <c r="T20" s="141">
        <v>0</v>
      </c>
      <c r="U20" s="140">
        <f>ROUND(E20*T20,2)</f>
        <v>0</v>
      </c>
      <c r="V20" s="131"/>
      <c r="W20" s="131"/>
      <c r="X20" s="131"/>
      <c r="Y20" s="131"/>
      <c r="Z20" s="131"/>
      <c r="AA20" s="131"/>
      <c r="AB20" s="131"/>
      <c r="AC20" s="131"/>
      <c r="AD20" s="131"/>
      <c r="AE20" s="131" t="s">
        <v>71</v>
      </c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</row>
    <row r="21" spans="1:31" ht="12.75">
      <c r="A21" s="192">
        <v>12</v>
      </c>
      <c r="B21" s="166" t="s">
        <v>283</v>
      </c>
      <c r="C21" s="167" t="s">
        <v>228</v>
      </c>
      <c r="D21" s="168" t="s">
        <v>88</v>
      </c>
      <c r="E21" s="169">
        <v>1</v>
      </c>
      <c r="F21" s="170">
        <f t="shared" si="7"/>
        <v>0</v>
      </c>
      <c r="G21" s="170">
        <f>I21+K21</f>
        <v>0</v>
      </c>
      <c r="H21" s="171">
        <v>0</v>
      </c>
      <c r="I21" s="170">
        <f>ROUND(E21*H21,2)</f>
        <v>0</v>
      </c>
      <c r="J21" s="171">
        <v>0</v>
      </c>
      <c r="K21" s="170">
        <f>ROUND(E21*J21,2)</f>
        <v>0</v>
      </c>
      <c r="L21" s="170">
        <v>0</v>
      </c>
      <c r="M21" s="170">
        <f>G21*(1+L21/100)</f>
        <v>0</v>
      </c>
      <c r="N21" s="172">
        <v>0</v>
      </c>
      <c r="O21" s="172">
        <f>ROUND(E21*N21,5)</f>
        <v>0</v>
      </c>
      <c r="P21" s="172">
        <v>0</v>
      </c>
      <c r="Q21" s="172">
        <f>ROUND(E21*P21,5)</f>
        <v>0</v>
      </c>
      <c r="R21" s="143"/>
      <c r="S21" s="143"/>
      <c r="T21" s="144"/>
      <c r="U21" s="143">
        <f>SUM(U22:U33)</f>
        <v>0</v>
      </c>
      <c r="AE21" t="s">
        <v>68</v>
      </c>
    </row>
    <row r="22" spans="1:41" ht="12.75">
      <c r="A22" s="133" t="s">
        <v>67</v>
      </c>
      <c r="B22" s="138" t="s">
        <v>41</v>
      </c>
      <c r="C22" s="159" t="s">
        <v>23</v>
      </c>
      <c r="D22" s="142"/>
      <c r="E22" s="146"/>
      <c r="F22" s="148"/>
      <c r="G22" s="148">
        <f>SUMIF(AE23:AE24,"&lt;&gt;NOR",G23:G24)</f>
        <v>0</v>
      </c>
      <c r="H22" s="148"/>
      <c r="I22" s="148">
        <f>SUM(I23:I24)</f>
        <v>0</v>
      </c>
      <c r="J22" s="148"/>
      <c r="K22" s="148">
        <f>SUM(K23:K24)</f>
        <v>0</v>
      </c>
      <c r="L22" s="148"/>
      <c r="M22" s="148">
        <f>SUM(M23:M24)</f>
        <v>0</v>
      </c>
      <c r="N22" s="143"/>
      <c r="O22" s="143">
        <f>SUM(O23:O24)</f>
        <v>0</v>
      </c>
      <c r="P22" s="143"/>
      <c r="Q22" s="143">
        <f>SUM(Q23:Q24)</f>
        <v>0</v>
      </c>
      <c r="R22" s="140"/>
      <c r="S22" s="140"/>
      <c r="T22" s="141">
        <v>0</v>
      </c>
      <c r="U22" s="140">
        <f>ROUND(E22*T22,2)</f>
        <v>0</v>
      </c>
      <c r="V22" s="131"/>
      <c r="W22" s="131"/>
      <c r="X22" s="131"/>
      <c r="Y22" s="131"/>
      <c r="Z22" s="131"/>
      <c r="AA22" s="131"/>
      <c r="AB22" s="131"/>
      <c r="AC22" s="131"/>
      <c r="AD22" s="131"/>
      <c r="AE22" s="131" t="s">
        <v>70</v>
      </c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</row>
    <row r="23" spans="1:41" ht="12.75">
      <c r="A23" s="192">
        <v>13</v>
      </c>
      <c r="B23" s="166" t="s">
        <v>224</v>
      </c>
      <c r="C23" s="167" t="s">
        <v>225</v>
      </c>
      <c r="D23" s="168" t="s">
        <v>0</v>
      </c>
      <c r="E23" s="169">
        <v>1.5</v>
      </c>
      <c r="F23" s="170">
        <f>H23+J23</f>
        <v>0</v>
      </c>
      <c r="G23" s="170">
        <f>I23+K23</f>
        <v>0</v>
      </c>
      <c r="H23" s="171">
        <f>E23/100*SUM(G9:G15)</f>
        <v>0</v>
      </c>
      <c r="I23" s="170">
        <f>H23</f>
        <v>0</v>
      </c>
      <c r="J23" s="171">
        <v>0</v>
      </c>
      <c r="K23" s="170">
        <f>ROUND(E23*J23,2)</f>
        <v>0</v>
      </c>
      <c r="L23" s="170">
        <v>0</v>
      </c>
      <c r="M23" s="170">
        <f>G23*(1+L23/100)</f>
        <v>0</v>
      </c>
      <c r="N23" s="172">
        <v>0</v>
      </c>
      <c r="O23" s="172">
        <f>ROUND(E23*N23,5)</f>
        <v>0</v>
      </c>
      <c r="P23" s="172">
        <v>0</v>
      </c>
      <c r="Q23" s="172">
        <f>ROUND(E23*P23,5)</f>
        <v>0</v>
      </c>
      <c r="R23" s="140"/>
      <c r="S23" s="140"/>
      <c r="T23" s="141">
        <v>0</v>
      </c>
      <c r="U23" s="140">
        <f>ROUND(E23*T23,2)</f>
        <v>0</v>
      </c>
      <c r="V23" s="131"/>
      <c r="W23" s="131"/>
      <c r="X23" s="131"/>
      <c r="Y23" s="131"/>
      <c r="Z23" s="131"/>
      <c r="AA23" s="131"/>
      <c r="AB23" s="131"/>
      <c r="AC23" s="131"/>
      <c r="AD23" s="131"/>
      <c r="AE23" s="131" t="s">
        <v>71</v>
      </c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</row>
    <row r="24" spans="1:41" ht="12.75">
      <c r="A24" s="204">
        <v>14</v>
      </c>
      <c r="B24" s="197" t="s">
        <v>78</v>
      </c>
      <c r="C24" s="198" t="s">
        <v>79</v>
      </c>
      <c r="D24" s="199" t="s">
        <v>88</v>
      </c>
      <c r="E24" s="200">
        <v>1</v>
      </c>
      <c r="F24" s="201">
        <f>H24+J24</f>
        <v>0</v>
      </c>
      <c r="G24" s="201">
        <f>I24+K24</f>
        <v>0</v>
      </c>
      <c r="H24" s="202">
        <v>0</v>
      </c>
      <c r="I24" s="201">
        <f>ROUND(E24*H24,2)</f>
        <v>0</v>
      </c>
      <c r="J24" s="202">
        <v>0</v>
      </c>
      <c r="K24" s="201">
        <f>ROUND(E24*J24,2)</f>
        <v>0</v>
      </c>
      <c r="L24" s="201">
        <v>0</v>
      </c>
      <c r="M24" s="201">
        <f>G24*(1+L24/100)</f>
        <v>0</v>
      </c>
      <c r="N24" s="203">
        <v>0</v>
      </c>
      <c r="O24" s="203">
        <f>ROUND(E24*N24,5)</f>
        <v>0</v>
      </c>
      <c r="P24" s="203">
        <v>0</v>
      </c>
      <c r="Q24" s="203">
        <f>ROUND(E24*P24,5)</f>
        <v>0</v>
      </c>
      <c r="R24" s="140"/>
      <c r="S24" s="140"/>
      <c r="T24" s="141">
        <v>0</v>
      </c>
      <c r="U24" s="140">
        <f>ROUND(E24*T24,2)</f>
        <v>0</v>
      </c>
      <c r="V24" s="131"/>
      <c r="W24" s="131"/>
      <c r="X24" s="131"/>
      <c r="Y24" s="131"/>
      <c r="Z24" s="131"/>
      <c r="AA24" s="131"/>
      <c r="AB24" s="131"/>
      <c r="AC24" s="131"/>
      <c r="AD24" s="131"/>
      <c r="AE24" s="131" t="s">
        <v>70</v>
      </c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</row>
    <row r="25" spans="9:41" ht="12.75">
      <c r="I25" s="94"/>
      <c r="R25" s="140"/>
      <c r="S25" s="140"/>
      <c r="T25" s="141">
        <v>0</v>
      </c>
      <c r="U25" s="140">
        <f>ROUND(E25*T25,2)</f>
        <v>0</v>
      </c>
      <c r="V25" s="131"/>
      <c r="W25" s="131"/>
      <c r="X25" s="131"/>
      <c r="Y25" s="131"/>
      <c r="Z25" s="131"/>
      <c r="AA25" s="131"/>
      <c r="AB25" s="131"/>
      <c r="AC25" s="131"/>
      <c r="AD25" s="131"/>
      <c r="AE25" s="131" t="s">
        <v>70</v>
      </c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</row>
    <row r="26" spans="7:41" ht="12.75">
      <c r="G26" s="205">
        <f>G8+G16+G22</f>
        <v>0</v>
      </c>
      <c r="R26" s="140"/>
      <c r="S26" s="140"/>
      <c r="T26" s="141">
        <v>0</v>
      </c>
      <c r="U26" s="140">
        <f aca="true" t="shared" si="8" ref="U26:U33">ROUND(E26*T26,2)</f>
        <v>0</v>
      </c>
      <c r="V26" s="131"/>
      <c r="W26" s="131"/>
      <c r="X26" s="131"/>
      <c r="Y26" s="131"/>
      <c r="Z26" s="131"/>
      <c r="AA26" s="131"/>
      <c r="AB26" s="131"/>
      <c r="AC26" s="131"/>
      <c r="AD26" s="131"/>
      <c r="AE26" s="131" t="s">
        <v>70</v>
      </c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</row>
    <row r="27" spans="18:41" ht="12.75">
      <c r="R27" s="140"/>
      <c r="S27" s="140"/>
      <c r="T27" s="141">
        <v>0</v>
      </c>
      <c r="U27" s="140">
        <f t="shared" si="8"/>
        <v>0</v>
      </c>
      <c r="V27" s="131"/>
      <c r="W27" s="131"/>
      <c r="X27" s="131"/>
      <c r="Y27" s="131"/>
      <c r="Z27" s="131"/>
      <c r="AA27" s="131"/>
      <c r="AB27" s="131"/>
      <c r="AC27" s="131"/>
      <c r="AD27" s="131"/>
      <c r="AE27" s="131" t="s">
        <v>70</v>
      </c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</row>
    <row r="28" spans="18:41" ht="12.75">
      <c r="R28" s="140"/>
      <c r="S28" s="140"/>
      <c r="T28" s="141">
        <v>0</v>
      </c>
      <c r="U28" s="140">
        <f t="shared" si="8"/>
        <v>0</v>
      </c>
      <c r="V28" s="131"/>
      <c r="W28" s="131"/>
      <c r="X28" s="131"/>
      <c r="Y28" s="131"/>
      <c r="Z28" s="131"/>
      <c r="AA28" s="131"/>
      <c r="AB28" s="131"/>
      <c r="AC28" s="131"/>
      <c r="AD28" s="131"/>
      <c r="AE28" s="131" t="s">
        <v>70</v>
      </c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</row>
    <row r="29" spans="18:41" ht="12.75">
      <c r="R29" s="140"/>
      <c r="S29" s="140"/>
      <c r="T29" s="141">
        <v>0</v>
      </c>
      <c r="U29" s="140">
        <f t="shared" si="8"/>
        <v>0</v>
      </c>
      <c r="V29" s="131"/>
      <c r="W29" s="131"/>
      <c r="X29" s="131"/>
      <c r="Y29" s="131"/>
      <c r="Z29" s="131"/>
      <c r="AA29" s="131"/>
      <c r="AB29" s="131"/>
      <c r="AC29" s="131"/>
      <c r="AD29" s="131"/>
      <c r="AE29" s="131" t="s">
        <v>71</v>
      </c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</row>
    <row r="30" spans="18:41" ht="12.75">
      <c r="R30" s="140"/>
      <c r="S30" s="140"/>
      <c r="T30" s="141">
        <v>0</v>
      </c>
      <c r="U30" s="140">
        <f t="shared" si="8"/>
        <v>0</v>
      </c>
      <c r="V30" s="131"/>
      <c r="W30" s="131"/>
      <c r="X30" s="131"/>
      <c r="Y30" s="131"/>
      <c r="Z30" s="131"/>
      <c r="AA30" s="131"/>
      <c r="AB30" s="131"/>
      <c r="AC30" s="131"/>
      <c r="AD30" s="131"/>
      <c r="AE30" s="131" t="s">
        <v>71</v>
      </c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</row>
    <row r="31" spans="18:41" ht="12.75">
      <c r="R31" s="140"/>
      <c r="S31" s="140"/>
      <c r="T31" s="141">
        <v>0</v>
      </c>
      <c r="U31" s="140">
        <f t="shared" si="8"/>
        <v>0</v>
      </c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71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</row>
    <row r="32" spans="18:41" ht="12.75">
      <c r="R32" s="140"/>
      <c r="S32" s="140"/>
      <c r="T32" s="141">
        <v>0.04667</v>
      </c>
      <c r="U32" s="140">
        <f t="shared" si="8"/>
        <v>0</v>
      </c>
      <c r="V32" s="131"/>
      <c r="W32" s="131"/>
      <c r="X32" s="131"/>
      <c r="Y32" s="131"/>
      <c r="Z32" s="131"/>
      <c r="AA32" s="131"/>
      <c r="AB32" s="131"/>
      <c r="AC32" s="131"/>
      <c r="AD32" s="131"/>
      <c r="AE32" s="131" t="s">
        <v>71</v>
      </c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</row>
    <row r="33" spans="18:41" ht="12.75">
      <c r="R33" s="140"/>
      <c r="S33" s="140"/>
      <c r="T33" s="141">
        <v>0.0505</v>
      </c>
      <c r="U33" s="140">
        <f t="shared" si="8"/>
        <v>0</v>
      </c>
      <c r="V33" s="131"/>
      <c r="W33" s="131"/>
      <c r="X33" s="131"/>
      <c r="Y33" s="131"/>
      <c r="Z33" s="131"/>
      <c r="AA33" s="131"/>
      <c r="AB33" s="131"/>
      <c r="AC33" s="131"/>
      <c r="AD33" s="131"/>
      <c r="AE33" s="131" t="s">
        <v>71</v>
      </c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</row>
    <row r="34" spans="18:31" ht="12.75">
      <c r="R34" s="143"/>
      <c r="S34" s="143"/>
      <c r="T34" s="144"/>
      <c r="U34" s="143">
        <f>SUM(U35:U37)</f>
        <v>0</v>
      </c>
      <c r="AE34" t="s">
        <v>68</v>
      </c>
    </row>
    <row r="35" spans="18:41" ht="12.75">
      <c r="R35" s="140"/>
      <c r="S35" s="140"/>
      <c r="T35" s="141">
        <v>0</v>
      </c>
      <c r="U35" s="140">
        <f>ROUND(E35*T35,2)</f>
        <v>0</v>
      </c>
      <c r="V35" s="131"/>
      <c r="W35" s="131"/>
      <c r="X35" s="131"/>
      <c r="Y35" s="131"/>
      <c r="Z35" s="131"/>
      <c r="AA35" s="131"/>
      <c r="AB35" s="131"/>
      <c r="AC35" s="131"/>
      <c r="AD35" s="131"/>
      <c r="AE35" s="131" t="s">
        <v>71</v>
      </c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</row>
    <row r="36" spans="18:41" ht="12.75">
      <c r="R36" s="140"/>
      <c r="S36" s="140"/>
      <c r="T36" s="141">
        <v>0</v>
      </c>
      <c r="U36" s="140">
        <f>ROUND(E36*T36,2)</f>
        <v>0</v>
      </c>
      <c r="V36" s="131"/>
      <c r="W36" s="131"/>
      <c r="X36" s="131"/>
      <c r="Y36" s="131"/>
      <c r="Z36" s="131"/>
      <c r="AA36" s="131"/>
      <c r="AB36" s="131"/>
      <c r="AC36" s="131"/>
      <c r="AD36" s="131"/>
      <c r="AE36" s="131" t="s">
        <v>71</v>
      </c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</row>
    <row r="37" spans="18:41" ht="12.75">
      <c r="R37" s="140"/>
      <c r="S37" s="140"/>
      <c r="T37" s="141">
        <v>0</v>
      </c>
      <c r="U37" s="140">
        <f>ROUND(E37*T37,2)</f>
        <v>0</v>
      </c>
      <c r="V37" s="131"/>
      <c r="W37" s="131"/>
      <c r="X37" s="131"/>
      <c r="Y37" s="131"/>
      <c r="Z37" s="131"/>
      <c r="AA37" s="131"/>
      <c r="AB37" s="131"/>
      <c r="AC37" s="131"/>
      <c r="AD37" s="131"/>
      <c r="AE37" s="131" t="s">
        <v>71</v>
      </c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</row>
    <row r="38" spans="18:31" ht="12.75">
      <c r="R38" s="143"/>
      <c r="S38" s="143"/>
      <c r="T38" s="144"/>
      <c r="U38" s="143">
        <f>SUM(U39:U51)</f>
        <v>0</v>
      </c>
      <c r="AE38" t="s">
        <v>68</v>
      </c>
    </row>
    <row r="39" spans="18:41" ht="12.75">
      <c r="R39" s="140"/>
      <c r="S39" s="140"/>
      <c r="T39" s="141">
        <v>0</v>
      </c>
      <c r="U39" s="140">
        <f aca="true" t="shared" si="9" ref="U39:U51">ROUND(E39*T39,2)</f>
        <v>0</v>
      </c>
      <c r="V39" s="162"/>
      <c r="W39" s="131"/>
      <c r="X39" s="131"/>
      <c r="Y39" s="131"/>
      <c r="Z39" s="131"/>
      <c r="AA39" s="131"/>
      <c r="AB39" s="131"/>
      <c r="AC39" s="131"/>
      <c r="AD39" s="131"/>
      <c r="AE39" s="131" t="s">
        <v>70</v>
      </c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</row>
    <row r="40" spans="18:41" ht="12.75">
      <c r="R40" s="140"/>
      <c r="S40" s="140"/>
      <c r="T40" s="141">
        <v>0</v>
      </c>
      <c r="U40" s="140">
        <f t="shared" si="9"/>
        <v>0</v>
      </c>
      <c r="V40" s="162"/>
      <c r="W40" s="131"/>
      <c r="X40" s="131"/>
      <c r="Y40" s="131"/>
      <c r="Z40" s="131"/>
      <c r="AA40" s="131"/>
      <c r="AB40" s="131"/>
      <c r="AC40" s="131"/>
      <c r="AD40" s="131"/>
      <c r="AE40" s="131" t="s">
        <v>70</v>
      </c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</row>
    <row r="41" spans="18:41" ht="12.75">
      <c r="R41" s="140"/>
      <c r="S41" s="140"/>
      <c r="T41" s="141">
        <v>0</v>
      </c>
      <c r="U41" s="140">
        <f t="shared" si="9"/>
        <v>0</v>
      </c>
      <c r="V41" s="131"/>
      <c r="W41" s="131"/>
      <c r="X41" s="131"/>
      <c r="Y41" s="131"/>
      <c r="Z41" s="131"/>
      <c r="AA41" s="131"/>
      <c r="AB41" s="131"/>
      <c r="AC41" s="131"/>
      <c r="AD41" s="131"/>
      <c r="AE41" s="131" t="s">
        <v>71</v>
      </c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</row>
    <row r="42" spans="18:41" ht="12.75">
      <c r="R42" s="140"/>
      <c r="S42" s="140"/>
      <c r="T42" s="141">
        <v>0</v>
      </c>
      <c r="U42" s="140">
        <f t="shared" si="9"/>
        <v>0</v>
      </c>
      <c r="V42" s="131"/>
      <c r="W42" s="131"/>
      <c r="X42" s="131"/>
      <c r="Y42" s="131"/>
      <c r="Z42" s="131"/>
      <c r="AA42" s="131"/>
      <c r="AB42" s="131"/>
      <c r="AC42" s="131"/>
      <c r="AD42" s="131"/>
      <c r="AE42" s="131" t="s">
        <v>71</v>
      </c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</row>
    <row r="43" spans="18:41" ht="12.75">
      <c r="R43" s="140"/>
      <c r="S43" s="140"/>
      <c r="T43" s="141">
        <v>0</v>
      </c>
      <c r="U43" s="140">
        <f t="shared" si="9"/>
        <v>0</v>
      </c>
      <c r="V43" s="162"/>
      <c r="W43" s="131"/>
      <c r="X43" s="131"/>
      <c r="Y43" s="131"/>
      <c r="Z43" s="131"/>
      <c r="AA43" s="131"/>
      <c r="AB43" s="131"/>
      <c r="AC43" s="131"/>
      <c r="AD43" s="131"/>
      <c r="AE43" s="131" t="s">
        <v>70</v>
      </c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</row>
    <row r="44" spans="18:41" ht="12.75">
      <c r="R44" s="140"/>
      <c r="S44" s="140"/>
      <c r="T44" s="141">
        <v>0</v>
      </c>
      <c r="U44" s="140">
        <f t="shared" si="9"/>
        <v>0</v>
      </c>
      <c r="V44" s="162"/>
      <c r="W44" s="131"/>
      <c r="X44" s="131"/>
      <c r="Y44" s="131"/>
      <c r="Z44" s="131"/>
      <c r="AA44" s="131"/>
      <c r="AB44" s="131"/>
      <c r="AC44" s="131"/>
      <c r="AD44" s="131"/>
      <c r="AE44" s="131" t="s">
        <v>70</v>
      </c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</row>
    <row r="45" spans="18:41" ht="12.75">
      <c r="R45" s="140"/>
      <c r="S45" s="140"/>
      <c r="T45" s="141">
        <v>0</v>
      </c>
      <c r="U45" s="140">
        <f t="shared" si="9"/>
        <v>0</v>
      </c>
      <c r="V45" s="131"/>
      <c r="W45" s="131"/>
      <c r="X45" s="131"/>
      <c r="Y45" s="131"/>
      <c r="Z45" s="131"/>
      <c r="AA45" s="131"/>
      <c r="AB45" s="131"/>
      <c r="AC45" s="131"/>
      <c r="AD45" s="131"/>
      <c r="AE45" s="131" t="s">
        <v>71</v>
      </c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</row>
    <row r="46" spans="18:41" ht="12.75">
      <c r="R46" s="140"/>
      <c r="S46" s="140"/>
      <c r="T46" s="141">
        <v>0</v>
      </c>
      <c r="U46" s="140">
        <f t="shared" si="9"/>
        <v>0</v>
      </c>
      <c r="V46" s="131"/>
      <c r="W46" s="131"/>
      <c r="X46" s="131"/>
      <c r="Y46" s="131"/>
      <c r="Z46" s="131"/>
      <c r="AA46" s="131"/>
      <c r="AB46" s="131"/>
      <c r="AC46" s="131"/>
      <c r="AD46" s="131"/>
      <c r="AE46" s="131" t="s">
        <v>71</v>
      </c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</row>
    <row r="47" spans="18:41" ht="12.75">
      <c r="R47" s="140"/>
      <c r="S47" s="140"/>
      <c r="T47" s="141">
        <v>0</v>
      </c>
      <c r="U47" s="140">
        <f t="shared" si="9"/>
        <v>0</v>
      </c>
      <c r="V47" s="131"/>
      <c r="W47" s="131"/>
      <c r="X47" s="131"/>
      <c r="Y47" s="131"/>
      <c r="Z47" s="131"/>
      <c r="AA47" s="131"/>
      <c r="AB47" s="131"/>
      <c r="AC47" s="131"/>
      <c r="AD47" s="131"/>
      <c r="AE47" s="131" t="s">
        <v>71</v>
      </c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</row>
    <row r="48" spans="18:41" ht="12.75">
      <c r="R48" s="140"/>
      <c r="S48" s="140"/>
      <c r="T48" s="141">
        <v>0</v>
      </c>
      <c r="U48" s="140">
        <f t="shared" si="9"/>
        <v>0</v>
      </c>
      <c r="V48" s="131"/>
      <c r="W48" s="131"/>
      <c r="X48" s="131"/>
      <c r="Y48" s="131"/>
      <c r="Z48" s="131"/>
      <c r="AA48" s="131"/>
      <c r="AB48" s="131"/>
      <c r="AC48" s="131"/>
      <c r="AD48" s="131"/>
      <c r="AE48" s="131" t="s">
        <v>71</v>
      </c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</row>
    <row r="49" spans="18:41" ht="12.75">
      <c r="R49" s="140"/>
      <c r="S49" s="140"/>
      <c r="T49" s="141">
        <v>0</v>
      </c>
      <c r="U49" s="140">
        <f t="shared" si="9"/>
        <v>0</v>
      </c>
      <c r="V49" s="131"/>
      <c r="W49" s="131"/>
      <c r="X49" s="131"/>
      <c r="Y49" s="131"/>
      <c r="Z49" s="131"/>
      <c r="AA49" s="131"/>
      <c r="AB49" s="131"/>
      <c r="AC49" s="131"/>
      <c r="AD49" s="131"/>
      <c r="AE49" s="131" t="s">
        <v>71</v>
      </c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</row>
    <row r="50" spans="18:41" ht="12.75">
      <c r="R50" s="140"/>
      <c r="S50" s="140"/>
      <c r="T50" s="141">
        <v>0</v>
      </c>
      <c r="U50" s="140">
        <f t="shared" si="9"/>
        <v>0</v>
      </c>
      <c r="V50" s="131"/>
      <c r="W50" s="131"/>
      <c r="X50" s="131"/>
      <c r="Y50" s="131"/>
      <c r="Z50" s="131"/>
      <c r="AA50" s="131"/>
      <c r="AB50" s="131"/>
      <c r="AC50" s="131"/>
      <c r="AD50" s="131"/>
      <c r="AE50" s="131" t="s">
        <v>71</v>
      </c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</row>
    <row r="51" spans="18:41" ht="12.75">
      <c r="R51" s="157"/>
      <c r="S51" s="157"/>
      <c r="T51" s="158">
        <v>0</v>
      </c>
      <c r="U51" s="157">
        <f t="shared" si="9"/>
        <v>0</v>
      </c>
      <c r="V51" s="131"/>
      <c r="W51" s="131"/>
      <c r="X51" s="131"/>
      <c r="Y51" s="131"/>
      <c r="Z51" s="131"/>
      <c r="AA51" s="131"/>
      <c r="AB51" s="131"/>
      <c r="AC51" s="131"/>
      <c r="AD51" s="131"/>
      <c r="AE51" s="131" t="s">
        <v>71</v>
      </c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</row>
    <row r="52" spans="18:30" ht="12.75">
      <c r="R52" s="6"/>
      <c r="S52" s="6"/>
      <c r="T52" s="6"/>
      <c r="U52" s="6"/>
      <c r="AC52">
        <v>15</v>
      </c>
      <c r="AD52">
        <v>21</v>
      </c>
    </row>
    <row r="53" ht="12.75">
      <c r="AE53" t="s">
        <v>81</v>
      </c>
    </row>
  </sheetData>
  <sheetProtection/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4.25390625" style="0" customWidth="1"/>
    <col min="2" max="2" width="14.375" style="93" customWidth="1"/>
    <col min="3" max="3" width="38.25390625" style="93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9" max="9" width="11.75390625" style="0" bestFit="1" customWidth="1"/>
    <col min="12" max="13" width="0" style="0" hidden="1" customWidth="1"/>
    <col min="18" max="21" width="0" style="0" hidden="1" customWidth="1"/>
    <col min="29" max="39" width="0" style="0" hidden="1" customWidth="1"/>
  </cols>
  <sheetData>
    <row r="1" spans="1:31" ht="15" customHeight="1">
      <c r="A1" s="253" t="s">
        <v>318</v>
      </c>
      <c r="B1" s="253"/>
      <c r="C1" s="253"/>
      <c r="D1" s="253"/>
      <c r="E1" s="253"/>
      <c r="F1" s="253"/>
      <c r="G1" s="253"/>
      <c r="AE1" t="s">
        <v>43</v>
      </c>
    </row>
    <row r="2" spans="1:31" ht="15" customHeight="1">
      <c r="A2" s="123" t="s">
        <v>42</v>
      </c>
      <c r="B2" s="121"/>
      <c r="C2" s="254" t="s">
        <v>89</v>
      </c>
      <c r="D2" s="255"/>
      <c r="E2" s="255"/>
      <c r="F2" s="255"/>
      <c r="G2" s="256"/>
      <c r="AE2" t="s">
        <v>44</v>
      </c>
    </row>
    <row r="3" spans="1:31" ht="15" customHeight="1">
      <c r="A3" s="124" t="s">
        <v>7</v>
      </c>
      <c r="B3" s="122" t="s">
        <v>109</v>
      </c>
      <c r="C3" s="254" t="s">
        <v>89</v>
      </c>
      <c r="D3" s="255"/>
      <c r="E3" s="255"/>
      <c r="F3" s="255"/>
      <c r="G3" s="256"/>
      <c r="AE3" t="s">
        <v>45</v>
      </c>
    </row>
    <row r="4" spans="1:31" ht="15" customHeight="1">
      <c r="A4" s="124" t="s">
        <v>8</v>
      </c>
      <c r="B4" s="122" t="s">
        <v>110</v>
      </c>
      <c r="C4" s="257" t="s">
        <v>111</v>
      </c>
      <c r="D4" s="258"/>
      <c r="E4" s="258"/>
      <c r="F4" s="258"/>
      <c r="G4" s="259"/>
      <c r="AE4" t="s">
        <v>46</v>
      </c>
    </row>
    <row r="5" spans="1:31" ht="15" customHeight="1">
      <c r="A5" s="125" t="s">
        <v>47</v>
      </c>
      <c r="B5" s="126"/>
      <c r="C5" s="127" t="s">
        <v>232</v>
      </c>
      <c r="D5" s="128"/>
      <c r="E5" s="128"/>
      <c r="F5" s="128"/>
      <c r="G5" s="129"/>
      <c r="AE5" t="s">
        <v>48</v>
      </c>
    </row>
    <row r="6" ht="15" customHeight="1"/>
    <row r="7" spans="1:21" ht="38.25">
      <c r="A7" s="134" t="s">
        <v>49</v>
      </c>
      <c r="B7" s="135" t="s">
        <v>50</v>
      </c>
      <c r="C7" s="135" t="s">
        <v>51</v>
      </c>
      <c r="D7" s="134" t="s">
        <v>52</v>
      </c>
      <c r="E7" s="134" t="s">
        <v>53</v>
      </c>
      <c r="F7" s="130" t="s">
        <v>54</v>
      </c>
      <c r="G7" s="149" t="s">
        <v>24</v>
      </c>
      <c r="H7" s="150" t="s">
        <v>25</v>
      </c>
      <c r="I7" s="150" t="s">
        <v>55</v>
      </c>
      <c r="J7" s="150" t="s">
        <v>26</v>
      </c>
      <c r="K7" s="150" t="s">
        <v>56</v>
      </c>
      <c r="L7" s="150" t="s">
        <v>57</v>
      </c>
      <c r="M7" s="150" t="s">
        <v>58</v>
      </c>
      <c r="N7" s="150" t="s">
        <v>59</v>
      </c>
      <c r="O7" s="150" t="s">
        <v>60</v>
      </c>
      <c r="P7" s="150" t="s">
        <v>61</v>
      </c>
      <c r="Q7" s="150" t="s">
        <v>62</v>
      </c>
      <c r="R7" s="150" t="s">
        <v>63</v>
      </c>
      <c r="S7" s="150" t="s">
        <v>64</v>
      </c>
      <c r="T7" s="150" t="s">
        <v>65</v>
      </c>
      <c r="U7" s="137" t="s">
        <v>66</v>
      </c>
    </row>
    <row r="8" spans="1:31" ht="12.75">
      <c r="A8" s="151" t="s">
        <v>67</v>
      </c>
      <c r="B8" s="152" t="s">
        <v>112</v>
      </c>
      <c r="C8" s="153" t="s">
        <v>210</v>
      </c>
      <c r="D8" s="154"/>
      <c r="E8" s="155"/>
      <c r="F8" s="156"/>
      <c r="G8" s="156">
        <f>SUMIF(AE9:AE12,"&lt;&gt;NOR",G9:G12)</f>
        <v>0</v>
      </c>
      <c r="H8" s="156"/>
      <c r="I8" s="156">
        <f>SUM(I9:I12)</f>
        <v>0</v>
      </c>
      <c r="J8" s="156"/>
      <c r="K8" s="156">
        <f>SUM(K9:K12)</f>
        <v>0</v>
      </c>
      <c r="L8" s="156"/>
      <c r="M8" s="156">
        <f>SUM(M9:M12)</f>
        <v>0</v>
      </c>
      <c r="N8" s="136"/>
      <c r="O8" s="136">
        <f>SUM(O9:O12)</f>
        <v>0</v>
      </c>
      <c r="P8" s="136"/>
      <c r="Q8" s="136">
        <f>SUM(Q9:Q12)</f>
        <v>0</v>
      </c>
      <c r="R8" s="136"/>
      <c r="S8" s="136"/>
      <c r="T8" s="151"/>
      <c r="U8" s="136">
        <f>SUM(U9:U23)</f>
        <v>0</v>
      </c>
      <c r="AE8" t="s">
        <v>68</v>
      </c>
    </row>
    <row r="9" spans="1:41" ht="90">
      <c r="A9" s="192">
        <v>1</v>
      </c>
      <c r="B9" s="165" t="s">
        <v>229</v>
      </c>
      <c r="C9" s="191" t="s">
        <v>270</v>
      </c>
      <c r="D9" s="168" t="s">
        <v>88</v>
      </c>
      <c r="E9" s="169">
        <v>1</v>
      </c>
      <c r="F9" s="170">
        <f aca="true" t="shared" si="0" ref="F9:G12">H9+J9</f>
        <v>0</v>
      </c>
      <c r="G9" s="170">
        <f t="shared" si="0"/>
        <v>0</v>
      </c>
      <c r="H9" s="171">
        <v>0</v>
      </c>
      <c r="I9" s="170">
        <f>ROUND(E9*H9,2)</f>
        <v>0</v>
      </c>
      <c r="J9" s="171">
        <v>0</v>
      </c>
      <c r="K9" s="170">
        <f>ROUND(E9*J9,2)</f>
        <v>0</v>
      </c>
      <c r="L9" s="170">
        <v>0</v>
      </c>
      <c r="M9" s="170">
        <f>G9*(1+L9/100)</f>
        <v>0</v>
      </c>
      <c r="N9" s="172">
        <v>0</v>
      </c>
      <c r="O9" s="172">
        <f>ROUND(E9*N9,5)</f>
        <v>0</v>
      </c>
      <c r="P9" s="172">
        <v>0</v>
      </c>
      <c r="Q9" s="172">
        <f>ROUND(E9*P9,5)</f>
        <v>0</v>
      </c>
      <c r="R9" s="140"/>
      <c r="S9" s="140"/>
      <c r="T9" s="141">
        <v>0</v>
      </c>
      <c r="U9" s="140">
        <f aca="true" t="shared" si="1" ref="U9:U23">ROUND(E9*T9,2)</f>
        <v>0</v>
      </c>
      <c r="V9" s="131"/>
      <c r="W9" s="131"/>
      <c r="X9" s="131"/>
      <c r="Y9" s="131"/>
      <c r="Z9" s="131"/>
      <c r="AA9" s="131"/>
      <c r="AB9" s="131"/>
      <c r="AC9" s="131"/>
      <c r="AD9" s="131"/>
      <c r="AE9" s="131" t="s">
        <v>70</v>
      </c>
      <c r="AF9" s="131"/>
      <c r="AG9" s="131"/>
      <c r="AH9" s="131"/>
      <c r="AI9" s="131"/>
      <c r="AJ9" s="131"/>
      <c r="AK9" s="131"/>
      <c r="AL9" s="131"/>
      <c r="AM9" s="131"/>
      <c r="AN9" s="131"/>
      <c r="AO9" s="131"/>
    </row>
    <row r="10" spans="1:41" ht="33.75">
      <c r="A10" s="192">
        <v>2</v>
      </c>
      <c r="B10" s="165" t="s">
        <v>268</v>
      </c>
      <c r="C10" s="191" t="s">
        <v>269</v>
      </c>
      <c r="D10" s="168" t="s">
        <v>88</v>
      </c>
      <c r="E10" s="169">
        <v>1</v>
      </c>
      <c r="F10" s="170">
        <f t="shared" si="0"/>
        <v>0</v>
      </c>
      <c r="G10" s="170">
        <f t="shared" si="0"/>
        <v>0</v>
      </c>
      <c r="H10" s="171">
        <v>0</v>
      </c>
      <c r="I10" s="170">
        <f>ROUND(E10*H10,2)</f>
        <v>0</v>
      </c>
      <c r="J10" s="171">
        <v>0</v>
      </c>
      <c r="K10" s="170">
        <f>ROUND(E10*J10,2)</f>
        <v>0</v>
      </c>
      <c r="L10" s="170">
        <v>0</v>
      </c>
      <c r="M10" s="170">
        <f>G10*(1+L10/100)</f>
        <v>0</v>
      </c>
      <c r="N10" s="172">
        <v>0</v>
      </c>
      <c r="O10" s="172">
        <f>ROUND(E10*N10,5)</f>
        <v>0</v>
      </c>
      <c r="P10" s="172">
        <v>0</v>
      </c>
      <c r="Q10" s="172">
        <f>ROUND(E10*P10,5)</f>
        <v>0</v>
      </c>
      <c r="R10" s="140"/>
      <c r="S10" s="140"/>
      <c r="T10" s="141">
        <v>0</v>
      </c>
      <c r="U10" s="140">
        <f>ROUND(E10*T10,2)</f>
        <v>0</v>
      </c>
      <c r="V10" s="131"/>
      <c r="W10" s="131"/>
      <c r="X10" s="131"/>
      <c r="Y10" s="131"/>
      <c r="Z10" s="131"/>
      <c r="AA10" s="131"/>
      <c r="AB10" s="131"/>
      <c r="AC10" s="131"/>
      <c r="AD10" s="131"/>
      <c r="AE10" s="131" t="s">
        <v>70</v>
      </c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</row>
    <row r="11" spans="1:41" ht="22.5">
      <c r="A11" s="192">
        <v>3</v>
      </c>
      <c r="B11" s="165" t="s">
        <v>271</v>
      </c>
      <c r="C11" s="191" t="s">
        <v>272</v>
      </c>
      <c r="D11" s="168" t="s">
        <v>88</v>
      </c>
      <c r="E11" s="169">
        <v>1</v>
      </c>
      <c r="F11" s="170">
        <f t="shared" si="0"/>
        <v>0</v>
      </c>
      <c r="G11" s="170">
        <f t="shared" si="0"/>
        <v>0</v>
      </c>
      <c r="H11" s="171">
        <v>0</v>
      </c>
      <c r="I11" s="170">
        <f>ROUND(E11*H11,2)</f>
        <v>0</v>
      </c>
      <c r="J11" s="171">
        <v>0</v>
      </c>
      <c r="K11" s="170">
        <f>ROUND(E11*J11,2)</f>
        <v>0</v>
      </c>
      <c r="L11" s="170">
        <v>0</v>
      </c>
      <c r="M11" s="170">
        <f>G11*(1+L11/100)</f>
        <v>0</v>
      </c>
      <c r="N11" s="172">
        <v>0</v>
      </c>
      <c r="O11" s="172">
        <f>ROUND(E11*N11,5)</f>
        <v>0</v>
      </c>
      <c r="P11" s="172">
        <v>0</v>
      </c>
      <c r="Q11" s="172">
        <f>ROUND(E11*P11,5)</f>
        <v>0</v>
      </c>
      <c r="R11" s="140"/>
      <c r="S11" s="140"/>
      <c r="T11" s="141">
        <v>0</v>
      </c>
      <c r="U11" s="140">
        <f>ROUND(E11*T11,2)</f>
        <v>0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 t="s">
        <v>70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</row>
    <row r="12" spans="1:41" ht="12.75">
      <c r="A12" s="192">
        <v>4</v>
      </c>
      <c r="B12" s="165" t="s">
        <v>233</v>
      </c>
      <c r="C12" s="191" t="s">
        <v>234</v>
      </c>
      <c r="D12" s="168" t="s">
        <v>73</v>
      </c>
      <c r="E12" s="169">
        <v>1</v>
      </c>
      <c r="F12" s="170">
        <f t="shared" si="0"/>
        <v>0</v>
      </c>
      <c r="G12" s="170">
        <f t="shared" si="0"/>
        <v>0</v>
      </c>
      <c r="H12" s="171">
        <v>0</v>
      </c>
      <c r="I12" s="170">
        <f>ROUND(E12*H12,2)</f>
        <v>0</v>
      </c>
      <c r="J12" s="171">
        <v>0</v>
      </c>
      <c r="K12" s="170">
        <f>ROUND(E12*J12,2)</f>
        <v>0</v>
      </c>
      <c r="L12" s="170">
        <v>0</v>
      </c>
      <c r="M12" s="170">
        <f>G12*(1+L12/100)</f>
        <v>0</v>
      </c>
      <c r="N12" s="172">
        <v>0</v>
      </c>
      <c r="O12" s="172">
        <f>ROUND(E12*N12,5)</f>
        <v>0</v>
      </c>
      <c r="P12" s="172">
        <v>0</v>
      </c>
      <c r="Q12" s="172">
        <f>ROUND(E12*P12,5)</f>
        <v>0</v>
      </c>
      <c r="R12" s="140"/>
      <c r="S12" s="140"/>
      <c r="T12" s="141">
        <v>0</v>
      </c>
      <c r="U12" s="140">
        <f t="shared" si="1"/>
        <v>0</v>
      </c>
      <c r="V12" s="131"/>
      <c r="W12" s="131"/>
      <c r="X12" s="131"/>
      <c r="Y12" s="131"/>
      <c r="Z12" s="131"/>
      <c r="AA12" s="131"/>
      <c r="AB12" s="131"/>
      <c r="AC12" s="131"/>
      <c r="AD12" s="131"/>
      <c r="AE12" s="131" t="s">
        <v>70</v>
      </c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</row>
    <row r="13" spans="1:41" ht="12.75">
      <c r="A13" s="133" t="s">
        <v>67</v>
      </c>
      <c r="B13" s="138" t="s">
        <v>158</v>
      </c>
      <c r="C13" s="159" t="s">
        <v>211</v>
      </c>
      <c r="D13" s="142"/>
      <c r="E13" s="146"/>
      <c r="F13" s="148"/>
      <c r="G13" s="148">
        <f>SUMIF(AE14:AE18,"&lt;&gt;NOR",G14:G18)</f>
        <v>0</v>
      </c>
      <c r="H13" s="148"/>
      <c r="I13" s="148">
        <f>SUM(I14:I18)</f>
        <v>0</v>
      </c>
      <c r="J13" s="148"/>
      <c r="K13" s="148">
        <f>SUM(K14:K18)</f>
        <v>0</v>
      </c>
      <c r="L13" s="148"/>
      <c r="M13" s="148" t="e">
        <f>SUM(#REF!)</f>
        <v>#REF!</v>
      </c>
      <c r="N13" s="143"/>
      <c r="O13" s="143" t="e">
        <f>SUM(#REF!)</f>
        <v>#REF!</v>
      </c>
      <c r="P13" s="143"/>
      <c r="Q13" s="143" t="e">
        <f>SUM(#REF!)</f>
        <v>#REF!</v>
      </c>
      <c r="R13" s="140"/>
      <c r="S13" s="140"/>
      <c r="T13" s="141">
        <v>0</v>
      </c>
      <c r="U13" s="140">
        <f t="shared" si="1"/>
        <v>0</v>
      </c>
      <c r="V13" s="131"/>
      <c r="W13" s="131"/>
      <c r="X13" s="131"/>
      <c r="Y13" s="131"/>
      <c r="Z13" s="131"/>
      <c r="AA13" s="131"/>
      <c r="AB13" s="131"/>
      <c r="AC13" s="131"/>
      <c r="AD13" s="131"/>
      <c r="AE13" s="131" t="s">
        <v>71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</row>
    <row r="14" spans="1:41" ht="22.5">
      <c r="A14" s="192">
        <v>5</v>
      </c>
      <c r="B14" s="165" t="s">
        <v>230</v>
      </c>
      <c r="C14" s="191" t="s">
        <v>231</v>
      </c>
      <c r="D14" s="168" t="s">
        <v>88</v>
      </c>
      <c r="E14" s="169">
        <v>1</v>
      </c>
      <c r="F14" s="170">
        <f aca="true" t="shared" si="2" ref="F14:G18">H14+J14</f>
        <v>0</v>
      </c>
      <c r="G14" s="170">
        <f t="shared" si="2"/>
        <v>0</v>
      </c>
      <c r="H14" s="171">
        <v>0</v>
      </c>
      <c r="I14" s="170">
        <f>ROUND(E14*H14,2)</f>
        <v>0</v>
      </c>
      <c r="J14" s="171">
        <v>0</v>
      </c>
      <c r="K14" s="170">
        <f>ROUND(E14*J14,2)</f>
        <v>0</v>
      </c>
      <c r="L14" s="170">
        <v>0</v>
      </c>
      <c r="M14" s="170">
        <f>G14*(1+L14/100)</f>
        <v>0</v>
      </c>
      <c r="N14" s="172">
        <v>0</v>
      </c>
      <c r="O14" s="172">
        <f>ROUND(E14*N14,5)</f>
        <v>0</v>
      </c>
      <c r="P14" s="172">
        <v>0</v>
      </c>
      <c r="Q14" s="172">
        <f>ROUND(E14*P14,5)</f>
        <v>0</v>
      </c>
      <c r="R14" s="140"/>
      <c r="S14" s="140"/>
      <c r="T14" s="141">
        <v>0</v>
      </c>
      <c r="U14" s="140">
        <f t="shared" si="1"/>
        <v>0</v>
      </c>
      <c r="V14" s="131"/>
      <c r="W14" s="131"/>
      <c r="X14" s="131"/>
      <c r="Y14" s="131"/>
      <c r="Z14" s="131"/>
      <c r="AA14" s="131"/>
      <c r="AB14" s="131"/>
      <c r="AC14" s="131"/>
      <c r="AD14" s="131"/>
      <c r="AE14" s="131" t="s">
        <v>70</v>
      </c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</row>
    <row r="15" spans="1:41" ht="12.75">
      <c r="A15" s="192">
        <v>6</v>
      </c>
      <c r="B15" s="165" t="s">
        <v>83</v>
      </c>
      <c r="C15" s="191" t="s">
        <v>287</v>
      </c>
      <c r="D15" s="168" t="s">
        <v>69</v>
      </c>
      <c r="E15" s="169">
        <v>2</v>
      </c>
      <c r="F15" s="170">
        <f t="shared" si="2"/>
        <v>0</v>
      </c>
      <c r="G15" s="170">
        <f t="shared" si="2"/>
        <v>0</v>
      </c>
      <c r="H15" s="171">
        <v>0</v>
      </c>
      <c r="I15" s="170">
        <f>ROUND(E15*H15,2)</f>
        <v>0</v>
      </c>
      <c r="J15" s="171">
        <v>0</v>
      </c>
      <c r="K15" s="170">
        <f>ROUND(E15*J15,2)</f>
        <v>0</v>
      </c>
      <c r="L15" s="170">
        <v>0</v>
      </c>
      <c r="M15" s="170">
        <f>G15*(1+L15/100)</f>
        <v>0</v>
      </c>
      <c r="N15" s="172">
        <v>0</v>
      </c>
      <c r="O15" s="172">
        <f>ROUND(E15*N15,5)</f>
        <v>0</v>
      </c>
      <c r="P15" s="172">
        <v>0</v>
      </c>
      <c r="Q15" s="172">
        <f>ROUND(E15*P15,5)</f>
        <v>0</v>
      </c>
      <c r="R15" s="140"/>
      <c r="S15" s="140"/>
      <c r="T15" s="141">
        <v>0</v>
      </c>
      <c r="U15" s="140">
        <f t="shared" si="1"/>
        <v>0</v>
      </c>
      <c r="V15" s="131"/>
      <c r="W15" s="131"/>
      <c r="X15" s="131"/>
      <c r="Y15" s="131"/>
      <c r="Z15" s="131"/>
      <c r="AA15" s="131"/>
      <c r="AB15" s="131"/>
      <c r="AC15" s="131"/>
      <c r="AD15" s="131"/>
      <c r="AE15" s="131" t="s">
        <v>70</v>
      </c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</row>
    <row r="16" spans="1:41" ht="22.5">
      <c r="A16" s="192">
        <v>7</v>
      </c>
      <c r="B16" s="165" t="s">
        <v>273</v>
      </c>
      <c r="C16" s="191" t="s">
        <v>274</v>
      </c>
      <c r="D16" s="168" t="s">
        <v>73</v>
      </c>
      <c r="E16" s="169">
        <v>1</v>
      </c>
      <c r="F16" s="170">
        <f t="shared" si="2"/>
        <v>0</v>
      </c>
      <c r="G16" s="170">
        <f t="shared" si="2"/>
        <v>0</v>
      </c>
      <c r="H16" s="171">
        <v>0</v>
      </c>
      <c r="I16" s="170">
        <f>ROUND(E16*H16,2)</f>
        <v>0</v>
      </c>
      <c r="J16" s="171">
        <v>0</v>
      </c>
      <c r="K16" s="170">
        <f>ROUND(E16*J16,2)</f>
        <v>0</v>
      </c>
      <c r="L16" s="170">
        <v>0</v>
      </c>
      <c r="M16" s="170">
        <f>G16*(1+L16/100)</f>
        <v>0</v>
      </c>
      <c r="N16" s="172">
        <v>0</v>
      </c>
      <c r="O16" s="172">
        <f>ROUND(E16*N16,5)</f>
        <v>0</v>
      </c>
      <c r="P16" s="172">
        <v>0</v>
      </c>
      <c r="Q16" s="172">
        <f>ROUND(E16*P16,5)</f>
        <v>0</v>
      </c>
      <c r="R16" s="140"/>
      <c r="S16" s="140"/>
      <c r="T16" s="141">
        <v>0</v>
      </c>
      <c r="U16" s="140">
        <f t="shared" si="1"/>
        <v>0</v>
      </c>
      <c r="V16" s="131"/>
      <c r="W16" s="131"/>
      <c r="X16" s="131"/>
      <c r="Y16" s="131"/>
      <c r="Z16" s="131"/>
      <c r="AA16" s="131"/>
      <c r="AB16" s="131"/>
      <c r="AC16" s="131"/>
      <c r="AD16" s="131"/>
      <c r="AE16" s="131" t="s">
        <v>71</v>
      </c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</row>
    <row r="17" spans="1:41" ht="22.5">
      <c r="A17" s="192">
        <v>8</v>
      </c>
      <c r="B17" s="165" t="s">
        <v>236</v>
      </c>
      <c r="C17" s="191" t="s">
        <v>237</v>
      </c>
      <c r="D17" s="168" t="s">
        <v>73</v>
      </c>
      <c r="E17" s="169">
        <v>1</v>
      </c>
      <c r="F17" s="170">
        <f t="shared" si="2"/>
        <v>0</v>
      </c>
      <c r="G17" s="170">
        <f t="shared" si="2"/>
        <v>0</v>
      </c>
      <c r="H17" s="171">
        <v>0</v>
      </c>
      <c r="I17" s="170">
        <f>ROUND(E17*H17,2)</f>
        <v>0</v>
      </c>
      <c r="J17" s="171">
        <v>0</v>
      </c>
      <c r="K17" s="170">
        <f>ROUND(E17*J17,2)</f>
        <v>0</v>
      </c>
      <c r="L17" s="170">
        <v>0</v>
      </c>
      <c r="M17" s="170">
        <f>G17*(1+L17/100)</f>
        <v>0</v>
      </c>
      <c r="N17" s="172">
        <v>0</v>
      </c>
      <c r="O17" s="172">
        <f>ROUND(E17*N17,5)</f>
        <v>0</v>
      </c>
      <c r="P17" s="172">
        <v>0</v>
      </c>
      <c r="Q17" s="172">
        <f>ROUND(E17*P17,5)</f>
        <v>0</v>
      </c>
      <c r="R17" s="140"/>
      <c r="S17" s="140"/>
      <c r="T17" s="141">
        <v>0</v>
      </c>
      <c r="U17" s="140">
        <f t="shared" si="1"/>
        <v>0</v>
      </c>
      <c r="V17" s="131"/>
      <c r="W17" s="131"/>
      <c r="X17" s="131"/>
      <c r="Y17" s="131"/>
      <c r="Z17" s="131"/>
      <c r="AA17" s="131"/>
      <c r="AB17" s="131"/>
      <c r="AC17" s="131"/>
      <c r="AD17" s="131"/>
      <c r="AE17" s="131" t="s">
        <v>70</v>
      </c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</row>
    <row r="18" spans="1:41" ht="12.75">
      <c r="A18" s="192">
        <v>9</v>
      </c>
      <c r="B18" s="165" t="s">
        <v>238</v>
      </c>
      <c r="C18" s="191" t="s">
        <v>239</v>
      </c>
      <c r="D18" s="168" t="s">
        <v>161</v>
      </c>
      <c r="E18" s="169">
        <v>42</v>
      </c>
      <c r="F18" s="170">
        <f t="shared" si="2"/>
        <v>0</v>
      </c>
      <c r="G18" s="170">
        <f t="shared" si="2"/>
        <v>0</v>
      </c>
      <c r="H18" s="171">
        <v>0</v>
      </c>
      <c r="I18" s="170">
        <f>ROUND(E18*H18,2)</f>
        <v>0</v>
      </c>
      <c r="J18" s="171">
        <v>0</v>
      </c>
      <c r="K18" s="170">
        <f>ROUND(E18*J18,2)</f>
        <v>0</v>
      </c>
      <c r="L18" s="170">
        <v>0</v>
      </c>
      <c r="M18" s="170">
        <f>G18*(1+L18/100)</f>
        <v>0</v>
      </c>
      <c r="N18" s="172">
        <v>0</v>
      </c>
      <c r="O18" s="172">
        <f>ROUND(E18*N18,5)</f>
        <v>0</v>
      </c>
      <c r="P18" s="172">
        <v>0</v>
      </c>
      <c r="Q18" s="172">
        <f>ROUND(E18*P18,5)</f>
        <v>0</v>
      </c>
      <c r="R18" s="140"/>
      <c r="S18" s="140"/>
      <c r="T18" s="141">
        <v>0</v>
      </c>
      <c r="U18" s="140">
        <f t="shared" si="1"/>
        <v>0</v>
      </c>
      <c r="V18" s="131"/>
      <c r="W18" s="131"/>
      <c r="X18" s="131"/>
      <c r="Y18" s="131"/>
      <c r="Z18" s="131"/>
      <c r="AA18" s="131"/>
      <c r="AB18" s="131"/>
      <c r="AC18" s="131"/>
      <c r="AD18" s="131"/>
      <c r="AE18" s="131" t="s">
        <v>71</v>
      </c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</row>
    <row r="19" spans="1:41" ht="12.75">
      <c r="A19" s="133" t="s">
        <v>67</v>
      </c>
      <c r="B19" s="138" t="s">
        <v>235</v>
      </c>
      <c r="C19" s="159" t="s">
        <v>23</v>
      </c>
      <c r="D19" s="142"/>
      <c r="E19" s="146"/>
      <c r="F19" s="148"/>
      <c r="G19" s="148">
        <f>SUMIF(AE20:AE23,"&lt;&gt;NOR",G20:G23)</f>
        <v>0</v>
      </c>
      <c r="H19" s="148"/>
      <c r="I19" s="148">
        <f>SUM(I23:I23)</f>
        <v>0</v>
      </c>
      <c r="J19" s="148"/>
      <c r="K19" s="148">
        <f>SUM(K23:K23)</f>
        <v>0</v>
      </c>
      <c r="L19" s="148"/>
      <c r="M19" s="148">
        <f>SUM(M23:M23)</f>
        <v>0</v>
      </c>
      <c r="N19" s="143"/>
      <c r="O19" s="143">
        <f>SUM(O23:O23)</f>
        <v>0</v>
      </c>
      <c r="P19" s="143"/>
      <c r="Q19" s="143">
        <f>SUM(Q23:Q23)</f>
        <v>0</v>
      </c>
      <c r="R19" s="140"/>
      <c r="S19" s="140"/>
      <c r="T19" s="141">
        <v>0</v>
      </c>
      <c r="U19" s="140">
        <f t="shared" si="1"/>
        <v>0</v>
      </c>
      <c r="V19" s="131"/>
      <c r="W19" s="131"/>
      <c r="X19" s="131"/>
      <c r="Y19" s="131"/>
      <c r="Z19" s="131"/>
      <c r="AA19" s="131"/>
      <c r="AB19" s="131"/>
      <c r="AC19" s="131"/>
      <c r="AD19" s="131"/>
      <c r="AE19" s="131" t="s">
        <v>70</v>
      </c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</row>
    <row r="20" spans="1:41" ht="33.75">
      <c r="A20" s="206">
        <v>10</v>
      </c>
      <c r="B20" s="207" t="s">
        <v>267</v>
      </c>
      <c r="C20" s="208" t="s">
        <v>275</v>
      </c>
      <c r="D20" s="209" t="s">
        <v>88</v>
      </c>
      <c r="E20" s="210">
        <v>1</v>
      </c>
      <c r="F20" s="211">
        <f aca="true" t="shared" si="3" ref="F20:G23">H20+J20</f>
        <v>0</v>
      </c>
      <c r="G20" s="211">
        <f t="shared" si="3"/>
        <v>0</v>
      </c>
      <c r="H20" s="212">
        <v>0</v>
      </c>
      <c r="I20" s="211">
        <f>ROUND(E20*H20,2)</f>
        <v>0</v>
      </c>
      <c r="J20" s="212">
        <v>0</v>
      </c>
      <c r="K20" s="211">
        <f>ROUND(E20*J20,2)</f>
        <v>0</v>
      </c>
      <c r="L20" s="211">
        <v>0</v>
      </c>
      <c r="M20" s="211">
        <f>G20*(1+L20/100)</f>
        <v>0</v>
      </c>
      <c r="N20" s="213">
        <v>0</v>
      </c>
      <c r="O20" s="213">
        <f>ROUND(E20*N20,5)</f>
        <v>0</v>
      </c>
      <c r="P20" s="213">
        <v>0</v>
      </c>
      <c r="Q20" s="213">
        <f>ROUND(E20*P20,5)</f>
        <v>0</v>
      </c>
      <c r="R20" s="140"/>
      <c r="S20" s="140"/>
      <c r="T20" s="141">
        <v>0</v>
      </c>
      <c r="U20" s="140">
        <f>ROUND(E20*T20,2)</f>
        <v>0</v>
      </c>
      <c r="V20" s="131"/>
      <c r="W20" s="131"/>
      <c r="X20" s="131"/>
      <c r="Y20" s="131"/>
      <c r="Z20" s="131"/>
      <c r="AA20" s="131"/>
      <c r="AB20" s="131"/>
      <c r="AC20" s="131"/>
      <c r="AD20" s="131"/>
      <c r="AE20" s="131" t="s">
        <v>71</v>
      </c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</row>
    <row r="21" spans="1:41" ht="12.75">
      <c r="A21" s="192">
        <v>11</v>
      </c>
      <c r="B21" s="166" t="s">
        <v>77</v>
      </c>
      <c r="C21" s="167" t="s">
        <v>276</v>
      </c>
      <c r="D21" s="168" t="s">
        <v>88</v>
      </c>
      <c r="E21" s="169">
        <v>1</v>
      </c>
      <c r="F21" s="170">
        <f t="shared" si="3"/>
        <v>0</v>
      </c>
      <c r="G21" s="170">
        <f t="shared" si="3"/>
        <v>0</v>
      </c>
      <c r="H21" s="171">
        <v>0</v>
      </c>
      <c r="I21" s="170">
        <f>ROUND(E21*H21,2)</f>
        <v>0</v>
      </c>
      <c r="J21" s="171">
        <v>0</v>
      </c>
      <c r="K21" s="170">
        <f>ROUND(E21*J21,2)</f>
        <v>0</v>
      </c>
      <c r="L21" s="170">
        <v>0</v>
      </c>
      <c r="M21" s="170">
        <f>G21*(1+L21/100)</f>
        <v>0</v>
      </c>
      <c r="N21" s="172">
        <v>0</v>
      </c>
      <c r="O21" s="172">
        <f>ROUND(E21*N21,5)</f>
        <v>0</v>
      </c>
      <c r="P21" s="172">
        <v>0</v>
      </c>
      <c r="Q21" s="172">
        <f>ROUND(E21*P21,5)</f>
        <v>0</v>
      </c>
      <c r="R21" s="140"/>
      <c r="S21" s="140"/>
      <c r="T21" s="141">
        <v>0</v>
      </c>
      <c r="U21" s="140">
        <f>ROUND(E21*T21,2)</f>
        <v>0</v>
      </c>
      <c r="V21" s="131"/>
      <c r="W21" s="131"/>
      <c r="X21" s="131"/>
      <c r="Y21" s="131"/>
      <c r="Z21" s="131"/>
      <c r="AA21" s="131"/>
      <c r="AB21" s="131"/>
      <c r="AC21" s="131"/>
      <c r="AD21" s="131"/>
      <c r="AE21" s="131" t="s">
        <v>70</v>
      </c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</row>
    <row r="22" spans="1:41" ht="12.75">
      <c r="A22" s="192">
        <v>12</v>
      </c>
      <c r="B22" s="166" t="s">
        <v>310</v>
      </c>
      <c r="C22" s="167" t="s">
        <v>311</v>
      </c>
      <c r="D22" s="168" t="s">
        <v>88</v>
      </c>
      <c r="E22" s="169">
        <v>1</v>
      </c>
      <c r="F22" s="170">
        <f>H22+J22</f>
        <v>0</v>
      </c>
      <c r="G22" s="170">
        <f>I22+K22</f>
        <v>0</v>
      </c>
      <c r="H22" s="171">
        <v>0</v>
      </c>
      <c r="I22" s="170">
        <f>ROUND(E22*H22,2)</f>
        <v>0</v>
      </c>
      <c r="J22" s="171">
        <v>0</v>
      </c>
      <c r="K22" s="170">
        <f>ROUND(E22*J22,2)</f>
        <v>0</v>
      </c>
      <c r="L22" s="170">
        <v>0</v>
      </c>
      <c r="M22" s="170">
        <f>G22*(1+L22/100)</f>
        <v>0</v>
      </c>
      <c r="N22" s="172">
        <v>0</v>
      </c>
      <c r="O22" s="172">
        <f>ROUND(E22*N22,5)</f>
        <v>0</v>
      </c>
      <c r="P22" s="172">
        <v>0</v>
      </c>
      <c r="Q22" s="172">
        <f>ROUND(E22*P22,5)</f>
        <v>0</v>
      </c>
      <c r="R22" s="140"/>
      <c r="S22" s="140"/>
      <c r="T22" s="141">
        <v>0</v>
      </c>
      <c r="U22" s="140">
        <f>ROUND(E22*T22,2)</f>
        <v>0</v>
      </c>
      <c r="V22" s="131"/>
      <c r="W22" s="131"/>
      <c r="X22" s="131"/>
      <c r="Y22" s="131"/>
      <c r="Z22" s="131"/>
      <c r="AA22" s="131"/>
      <c r="AB22" s="131"/>
      <c r="AC22" s="131"/>
      <c r="AD22" s="131"/>
      <c r="AE22" s="131" t="s">
        <v>70</v>
      </c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</row>
    <row r="23" spans="1:41" ht="12.75">
      <c r="A23" s="204">
        <v>13</v>
      </c>
      <c r="B23" s="197" t="s">
        <v>78</v>
      </c>
      <c r="C23" s="198" t="s">
        <v>79</v>
      </c>
      <c r="D23" s="199" t="s">
        <v>88</v>
      </c>
      <c r="E23" s="200">
        <v>1</v>
      </c>
      <c r="F23" s="201">
        <f t="shared" si="3"/>
        <v>0</v>
      </c>
      <c r="G23" s="201">
        <f t="shared" si="3"/>
        <v>0</v>
      </c>
      <c r="H23" s="202">
        <v>0</v>
      </c>
      <c r="I23" s="201">
        <f>ROUND(E23*H23,2)</f>
        <v>0</v>
      </c>
      <c r="J23" s="202">
        <v>0</v>
      </c>
      <c r="K23" s="201">
        <f>ROUND(E23*J23,2)</f>
        <v>0</v>
      </c>
      <c r="L23" s="201">
        <v>0</v>
      </c>
      <c r="M23" s="201">
        <f>G23*(1+L23/100)</f>
        <v>0</v>
      </c>
      <c r="N23" s="203">
        <v>0</v>
      </c>
      <c r="O23" s="203">
        <f>ROUND(E23*N23,5)</f>
        <v>0</v>
      </c>
      <c r="P23" s="203">
        <v>0</v>
      </c>
      <c r="Q23" s="203">
        <f>ROUND(E23*P23,5)</f>
        <v>0</v>
      </c>
      <c r="R23" s="140"/>
      <c r="S23" s="140"/>
      <c r="T23" s="141">
        <v>0</v>
      </c>
      <c r="U23" s="140">
        <f t="shared" si="1"/>
        <v>0</v>
      </c>
      <c r="V23" s="131"/>
      <c r="W23" s="131"/>
      <c r="X23" s="131"/>
      <c r="Y23" s="131"/>
      <c r="Z23" s="131"/>
      <c r="AA23" s="131"/>
      <c r="AB23" s="131"/>
      <c r="AC23" s="131"/>
      <c r="AD23" s="131"/>
      <c r="AE23" s="131" t="s">
        <v>71</v>
      </c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</row>
    <row r="25" ht="12.75">
      <c r="G25" s="205">
        <f>G8+G13+G19</f>
        <v>0</v>
      </c>
    </row>
  </sheetData>
  <sheetProtection/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"/>
  <sheetViews>
    <sheetView tabSelected="1" zoomScalePageLayoutView="0" workbookViewId="0" topLeftCell="A1">
      <selection activeCell="E28" sqref="E28"/>
    </sheetView>
  </sheetViews>
  <sheetFormatPr defaultColWidth="9.00390625" defaultRowHeight="12.75" outlineLevelRow="1"/>
  <cols>
    <col min="1" max="1" width="4.25390625" style="0" customWidth="1"/>
    <col min="2" max="2" width="14.375" style="93" customWidth="1"/>
    <col min="3" max="3" width="38.25390625" style="93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9" max="9" width="10.125" style="0" bestFit="1" customWidth="1"/>
    <col min="12" max="13" width="0" style="0" hidden="1" customWidth="1"/>
    <col min="18" max="21" width="0" style="0" hidden="1" customWidth="1"/>
    <col min="29" max="39" width="0" style="0" hidden="1" customWidth="1"/>
  </cols>
  <sheetData>
    <row r="1" spans="1:31" ht="15" customHeight="1">
      <c r="A1" s="253" t="s">
        <v>318</v>
      </c>
      <c r="B1" s="253"/>
      <c r="C1" s="253"/>
      <c r="D1" s="253"/>
      <c r="E1" s="253"/>
      <c r="F1" s="253"/>
      <c r="G1" s="253"/>
      <c r="AE1" t="s">
        <v>43</v>
      </c>
    </row>
    <row r="2" spans="1:31" ht="15" customHeight="1">
      <c r="A2" s="123" t="s">
        <v>42</v>
      </c>
      <c r="B2" s="121"/>
      <c r="C2" s="254" t="s">
        <v>89</v>
      </c>
      <c r="D2" s="255"/>
      <c r="E2" s="255"/>
      <c r="F2" s="255"/>
      <c r="G2" s="256"/>
      <c r="AE2" t="s">
        <v>44</v>
      </c>
    </row>
    <row r="3" spans="1:31" ht="15" customHeight="1">
      <c r="A3" s="124" t="s">
        <v>7</v>
      </c>
      <c r="B3" s="122" t="s">
        <v>109</v>
      </c>
      <c r="C3" s="254" t="s">
        <v>89</v>
      </c>
      <c r="D3" s="255"/>
      <c r="E3" s="255"/>
      <c r="F3" s="255"/>
      <c r="G3" s="256"/>
      <c r="AE3" t="s">
        <v>45</v>
      </c>
    </row>
    <row r="4" spans="1:31" ht="15" customHeight="1">
      <c r="A4" s="124" t="s">
        <v>8</v>
      </c>
      <c r="B4" s="122" t="s">
        <v>110</v>
      </c>
      <c r="C4" s="257" t="s">
        <v>111</v>
      </c>
      <c r="D4" s="258"/>
      <c r="E4" s="258"/>
      <c r="F4" s="258"/>
      <c r="G4" s="259"/>
      <c r="AE4" t="s">
        <v>46</v>
      </c>
    </row>
    <row r="5" spans="1:31" ht="15" customHeight="1">
      <c r="A5" s="125" t="s">
        <v>47</v>
      </c>
      <c r="B5" s="126"/>
      <c r="C5" s="127" t="s">
        <v>106</v>
      </c>
      <c r="D5" s="128"/>
      <c r="E5" s="128"/>
      <c r="F5" s="128"/>
      <c r="G5" s="129"/>
      <c r="AE5" t="s">
        <v>48</v>
      </c>
    </row>
    <row r="6" ht="15" customHeight="1"/>
    <row r="7" spans="1:21" ht="38.25">
      <c r="A7" s="134" t="s">
        <v>49</v>
      </c>
      <c r="B7" s="135" t="s">
        <v>50</v>
      </c>
      <c r="C7" s="135" t="s">
        <v>51</v>
      </c>
      <c r="D7" s="134" t="s">
        <v>52</v>
      </c>
      <c r="E7" s="134" t="s">
        <v>53</v>
      </c>
      <c r="F7" s="130" t="s">
        <v>54</v>
      </c>
      <c r="G7" s="149" t="s">
        <v>24</v>
      </c>
      <c r="H7" s="150" t="s">
        <v>25</v>
      </c>
      <c r="I7" s="150" t="s">
        <v>55</v>
      </c>
      <c r="J7" s="150" t="s">
        <v>26</v>
      </c>
      <c r="K7" s="150" t="s">
        <v>56</v>
      </c>
      <c r="L7" s="150" t="s">
        <v>57</v>
      </c>
      <c r="M7" s="150" t="s">
        <v>58</v>
      </c>
      <c r="N7" s="150" t="s">
        <v>59</v>
      </c>
      <c r="O7" s="150" t="s">
        <v>60</v>
      </c>
      <c r="P7" s="150" t="s">
        <v>61</v>
      </c>
      <c r="Q7" s="150" t="s">
        <v>62</v>
      </c>
      <c r="R7" s="150" t="s">
        <v>63</v>
      </c>
      <c r="S7" s="150" t="s">
        <v>64</v>
      </c>
      <c r="T7" s="150" t="s">
        <v>65</v>
      </c>
      <c r="U7" s="137" t="s">
        <v>66</v>
      </c>
    </row>
    <row r="8" spans="1:31" ht="12.75">
      <c r="A8" s="151" t="s">
        <v>67</v>
      </c>
      <c r="B8" s="152" t="s">
        <v>106</v>
      </c>
      <c r="C8" s="153" t="s">
        <v>252</v>
      </c>
      <c r="D8" s="154"/>
      <c r="E8" s="155"/>
      <c r="F8" s="156"/>
      <c r="G8" s="156">
        <f>SUMIF(AE9:AE22,"&lt;&gt;NOR",G9:G22)</f>
        <v>0</v>
      </c>
      <c r="H8" s="156"/>
      <c r="I8" s="156">
        <f>SUM(I9:I22)</f>
        <v>0</v>
      </c>
      <c r="J8" s="156"/>
      <c r="K8" s="156">
        <f>SUM(K9:K22)</f>
        <v>0</v>
      </c>
      <c r="L8" s="156"/>
      <c r="M8" s="156">
        <f>SUM(M9:M17)</f>
        <v>0</v>
      </c>
      <c r="N8" s="136"/>
      <c r="O8" s="136">
        <f>SUM(O9:O17)</f>
        <v>0</v>
      </c>
      <c r="P8" s="136"/>
      <c r="Q8" s="136">
        <f>SUM(Q9:Q17)</f>
        <v>0</v>
      </c>
      <c r="R8" s="136"/>
      <c r="S8" s="136"/>
      <c r="T8" s="151"/>
      <c r="U8" s="136" t="e">
        <f>SUM(#REF!)</f>
        <v>#REF!</v>
      </c>
      <c r="AE8" t="s">
        <v>68</v>
      </c>
    </row>
    <row r="9" spans="1:60" ht="12.75" outlineLevel="1">
      <c r="A9" s="192">
        <v>1</v>
      </c>
      <c r="B9" s="165" t="s">
        <v>240</v>
      </c>
      <c r="C9" s="191" t="s">
        <v>302</v>
      </c>
      <c r="D9" s="168" t="s">
        <v>88</v>
      </c>
      <c r="E9" s="169">
        <v>1</v>
      </c>
      <c r="F9" s="170">
        <f aca="true" t="shared" si="0" ref="F9:F22">H9+J9</f>
        <v>0</v>
      </c>
      <c r="G9" s="170">
        <f aca="true" t="shared" si="1" ref="G9:G22">I9+K9</f>
        <v>0</v>
      </c>
      <c r="H9" s="171">
        <v>0</v>
      </c>
      <c r="I9" s="170">
        <f aca="true" t="shared" si="2" ref="I9:I22">ROUND(E9*H9,2)</f>
        <v>0</v>
      </c>
      <c r="J9" s="171">
        <v>0</v>
      </c>
      <c r="K9" s="170">
        <f aca="true" t="shared" si="3" ref="K9:K22">ROUND(E9*J9,2)</f>
        <v>0</v>
      </c>
      <c r="L9" s="170">
        <v>0</v>
      </c>
      <c r="M9" s="170">
        <f aca="true" t="shared" si="4" ref="M9:M22">G9*(1+L9/100)</f>
        <v>0</v>
      </c>
      <c r="N9" s="172">
        <v>0</v>
      </c>
      <c r="O9" s="172">
        <f aca="true" t="shared" si="5" ref="O9:O22">ROUND(E9*N9,5)</f>
        <v>0</v>
      </c>
      <c r="P9" s="172">
        <v>0</v>
      </c>
      <c r="Q9" s="172">
        <f aca="true" t="shared" si="6" ref="Q9:Q22">ROUND(E9*P9,5)</f>
        <v>0</v>
      </c>
      <c r="R9" s="140"/>
      <c r="S9" s="140"/>
      <c r="T9" s="141">
        <v>0</v>
      </c>
      <c r="U9" s="140">
        <f aca="true" t="shared" si="7" ref="U9:U20">ROUND(E9*T9,2)</f>
        <v>0</v>
      </c>
      <c r="V9" s="131"/>
      <c r="W9" s="131"/>
      <c r="X9" s="131"/>
      <c r="Y9" s="131"/>
      <c r="Z9" s="131"/>
      <c r="AA9" s="131"/>
      <c r="AB9" s="131"/>
      <c r="AC9" s="131"/>
      <c r="AD9" s="131"/>
      <c r="AE9" s="131" t="s">
        <v>70</v>
      </c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</row>
    <row r="10" spans="1:60" ht="12.75" outlineLevel="1">
      <c r="A10" s="192">
        <v>2</v>
      </c>
      <c r="B10" s="165" t="s">
        <v>241</v>
      </c>
      <c r="C10" s="191" t="s">
        <v>242</v>
      </c>
      <c r="D10" s="168" t="s">
        <v>88</v>
      </c>
      <c r="E10" s="169">
        <v>1</v>
      </c>
      <c r="F10" s="170">
        <f t="shared" si="0"/>
        <v>0</v>
      </c>
      <c r="G10" s="170">
        <f t="shared" si="1"/>
        <v>0</v>
      </c>
      <c r="H10" s="171">
        <v>0</v>
      </c>
      <c r="I10" s="170">
        <f t="shared" si="2"/>
        <v>0</v>
      </c>
      <c r="J10" s="171">
        <v>0</v>
      </c>
      <c r="K10" s="170">
        <f t="shared" si="3"/>
        <v>0</v>
      </c>
      <c r="L10" s="170">
        <v>0</v>
      </c>
      <c r="M10" s="170">
        <f t="shared" si="4"/>
        <v>0</v>
      </c>
      <c r="N10" s="172">
        <v>0</v>
      </c>
      <c r="O10" s="172">
        <f t="shared" si="5"/>
        <v>0</v>
      </c>
      <c r="P10" s="172">
        <v>0</v>
      </c>
      <c r="Q10" s="172">
        <f t="shared" si="6"/>
        <v>0</v>
      </c>
      <c r="R10" s="140"/>
      <c r="S10" s="140"/>
      <c r="T10" s="141">
        <v>0</v>
      </c>
      <c r="U10" s="140">
        <f t="shared" si="7"/>
        <v>0</v>
      </c>
      <c r="V10" s="131"/>
      <c r="W10" s="131"/>
      <c r="X10" s="131"/>
      <c r="Y10" s="131"/>
      <c r="Z10" s="131"/>
      <c r="AA10" s="131"/>
      <c r="AB10" s="131"/>
      <c r="AC10" s="131"/>
      <c r="AD10" s="131"/>
      <c r="AE10" s="131" t="s">
        <v>70</v>
      </c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</row>
    <row r="11" spans="1:60" ht="12.75" outlineLevel="1">
      <c r="A11" s="192">
        <v>3</v>
      </c>
      <c r="B11" s="165" t="s">
        <v>243</v>
      </c>
      <c r="C11" s="191" t="s">
        <v>281</v>
      </c>
      <c r="D11" s="168" t="s">
        <v>88</v>
      </c>
      <c r="E11" s="169">
        <v>1</v>
      </c>
      <c r="F11" s="170">
        <f t="shared" si="0"/>
        <v>0</v>
      </c>
      <c r="G11" s="170">
        <f t="shared" si="1"/>
        <v>0</v>
      </c>
      <c r="H11" s="171">
        <v>0</v>
      </c>
      <c r="I11" s="170">
        <f t="shared" si="2"/>
        <v>0</v>
      </c>
      <c r="J11" s="171">
        <v>0</v>
      </c>
      <c r="K11" s="170">
        <f t="shared" si="3"/>
        <v>0</v>
      </c>
      <c r="L11" s="170">
        <v>0</v>
      </c>
      <c r="M11" s="170">
        <f t="shared" si="4"/>
        <v>0</v>
      </c>
      <c r="N11" s="172">
        <v>0</v>
      </c>
      <c r="O11" s="172">
        <f t="shared" si="5"/>
        <v>0</v>
      </c>
      <c r="P11" s="172">
        <v>0</v>
      </c>
      <c r="Q11" s="172">
        <f t="shared" si="6"/>
        <v>0</v>
      </c>
      <c r="R11" s="140"/>
      <c r="S11" s="140"/>
      <c r="T11" s="141">
        <v>0</v>
      </c>
      <c r="U11" s="140">
        <f t="shared" si="7"/>
        <v>0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 t="s">
        <v>70</v>
      </c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</row>
    <row r="12" spans="1:60" ht="22.5" outlineLevel="1">
      <c r="A12" s="192">
        <v>4</v>
      </c>
      <c r="B12" s="165" t="s">
        <v>244</v>
      </c>
      <c r="C12" s="191" t="s">
        <v>245</v>
      </c>
      <c r="D12" s="168" t="s">
        <v>88</v>
      </c>
      <c r="E12" s="169">
        <v>1</v>
      </c>
      <c r="F12" s="170">
        <f t="shared" si="0"/>
        <v>0</v>
      </c>
      <c r="G12" s="170">
        <f t="shared" si="1"/>
        <v>0</v>
      </c>
      <c r="H12" s="171">
        <v>0</v>
      </c>
      <c r="I12" s="170">
        <f t="shared" si="2"/>
        <v>0</v>
      </c>
      <c r="J12" s="171">
        <v>0</v>
      </c>
      <c r="K12" s="170">
        <f t="shared" si="3"/>
        <v>0</v>
      </c>
      <c r="L12" s="170">
        <v>0</v>
      </c>
      <c r="M12" s="170">
        <f t="shared" si="4"/>
        <v>0</v>
      </c>
      <c r="N12" s="172">
        <v>0</v>
      </c>
      <c r="O12" s="172">
        <f t="shared" si="5"/>
        <v>0</v>
      </c>
      <c r="P12" s="172">
        <v>0</v>
      </c>
      <c r="Q12" s="172">
        <f t="shared" si="6"/>
        <v>0</v>
      </c>
      <c r="R12" s="140"/>
      <c r="S12" s="140"/>
      <c r="T12" s="141">
        <v>0</v>
      </c>
      <c r="U12" s="140">
        <f t="shared" si="7"/>
        <v>0</v>
      </c>
      <c r="V12" s="131"/>
      <c r="W12" s="131"/>
      <c r="X12" s="131"/>
      <c r="Y12" s="131"/>
      <c r="Z12" s="131"/>
      <c r="AA12" s="131"/>
      <c r="AB12" s="131"/>
      <c r="AC12" s="131"/>
      <c r="AD12" s="131"/>
      <c r="AE12" s="131" t="s">
        <v>70</v>
      </c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</row>
    <row r="13" spans="1:60" ht="12.75" outlineLevel="1">
      <c r="A13" s="192">
        <v>5</v>
      </c>
      <c r="B13" s="165" t="s">
        <v>246</v>
      </c>
      <c r="C13" s="191" t="s">
        <v>247</v>
      </c>
      <c r="D13" s="168" t="s">
        <v>88</v>
      </c>
      <c r="E13" s="169">
        <v>1</v>
      </c>
      <c r="F13" s="170">
        <f t="shared" si="0"/>
        <v>0</v>
      </c>
      <c r="G13" s="170">
        <f t="shared" si="1"/>
        <v>0</v>
      </c>
      <c r="H13" s="171">
        <v>0</v>
      </c>
      <c r="I13" s="170">
        <f t="shared" si="2"/>
        <v>0</v>
      </c>
      <c r="J13" s="171">
        <v>0</v>
      </c>
      <c r="K13" s="170">
        <f t="shared" si="3"/>
        <v>0</v>
      </c>
      <c r="L13" s="170">
        <v>0</v>
      </c>
      <c r="M13" s="170">
        <f t="shared" si="4"/>
        <v>0</v>
      </c>
      <c r="N13" s="172">
        <v>0</v>
      </c>
      <c r="O13" s="172">
        <f t="shared" si="5"/>
        <v>0</v>
      </c>
      <c r="P13" s="172">
        <v>0</v>
      </c>
      <c r="Q13" s="172">
        <f t="shared" si="6"/>
        <v>0</v>
      </c>
      <c r="R13" s="140"/>
      <c r="S13" s="140"/>
      <c r="T13" s="141">
        <v>0</v>
      </c>
      <c r="U13" s="140">
        <f t="shared" si="7"/>
        <v>0</v>
      </c>
      <c r="V13" s="131"/>
      <c r="W13" s="131"/>
      <c r="X13" s="131"/>
      <c r="Y13" s="131"/>
      <c r="Z13" s="131"/>
      <c r="AA13" s="131"/>
      <c r="AB13" s="131"/>
      <c r="AC13" s="131"/>
      <c r="AD13" s="131"/>
      <c r="AE13" s="131" t="s">
        <v>70</v>
      </c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</row>
    <row r="14" spans="1:60" ht="12.75" outlineLevel="1">
      <c r="A14" s="192">
        <v>6</v>
      </c>
      <c r="B14" s="165" t="s">
        <v>248</v>
      </c>
      <c r="C14" s="191" t="s">
        <v>249</v>
      </c>
      <c r="D14" s="168" t="s">
        <v>88</v>
      </c>
      <c r="E14" s="169">
        <v>1</v>
      </c>
      <c r="F14" s="170">
        <f t="shared" si="0"/>
        <v>0</v>
      </c>
      <c r="G14" s="170">
        <f t="shared" si="1"/>
        <v>0</v>
      </c>
      <c r="H14" s="171">
        <v>0</v>
      </c>
      <c r="I14" s="170">
        <f t="shared" si="2"/>
        <v>0</v>
      </c>
      <c r="J14" s="171">
        <v>0</v>
      </c>
      <c r="K14" s="170">
        <f t="shared" si="3"/>
        <v>0</v>
      </c>
      <c r="L14" s="170">
        <v>0</v>
      </c>
      <c r="M14" s="170">
        <f t="shared" si="4"/>
        <v>0</v>
      </c>
      <c r="N14" s="172">
        <v>0</v>
      </c>
      <c r="O14" s="172">
        <f t="shared" si="5"/>
        <v>0</v>
      </c>
      <c r="P14" s="172">
        <v>0</v>
      </c>
      <c r="Q14" s="172">
        <f t="shared" si="6"/>
        <v>0</v>
      </c>
      <c r="R14" s="140"/>
      <c r="S14" s="140"/>
      <c r="T14" s="141">
        <v>0</v>
      </c>
      <c r="U14" s="140">
        <f t="shared" si="7"/>
        <v>0</v>
      </c>
      <c r="V14" s="131"/>
      <c r="W14" s="131"/>
      <c r="X14" s="131"/>
      <c r="Y14" s="131"/>
      <c r="Z14" s="131"/>
      <c r="AA14" s="131"/>
      <c r="AB14" s="131"/>
      <c r="AC14" s="131"/>
      <c r="AD14" s="131"/>
      <c r="AE14" s="131" t="s">
        <v>70</v>
      </c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</row>
    <row r="15" spans="1:60" ht="22.5" outlineLevel="1">
      <c r="A15" s="192">
        <v>7</v>
      </c>
      <c r="B15" s="165" t="s">
        <v>250</v>
      </c>
      <c r="C15" s="191" t="s">
        <v>251</v>
      </c>
      <c r="D15" s="168" t="s">
        <v>88</v>
      </c>
      <c r="E15" s="169">
        <v>1</v>
      </c>
      <c r="F15" s="170">
        <f t="shared" si="0"/>
        <v>0</v>
      </c>
      <c r="G15" s="170">
        <f t="shared" si="1"/>
        <v>0</v>
      </c>
      <c r="H15" s="171">
        <v>0</v>
      </c>
      <c r="I15" s="170">
        <f t="shared" si="2"/>
        <v>0</v>
      </c>
      <c r="J15" s="171">
        <v>0</v>
      </c>
      <c r="K15" s="170">
        <f t="shared" si="3"/>
        <v>0</v>
      </c>
      <c r="L15" s="170">
        <v>0</v>
      </c>
      <c r="M15" s="170">
        <f t="shared" si="4"/>
        <v>0</v>
      </c>
      <c r="N15" s="172">
        <v>0</v>
      </c>
      <c r="O15" s="172">
        <f t="shared" si="5"/>
        <v>0</v>
      </c>
      <c r="P15" s="172">
        <v>0</v>
      </c>
      <c r="Q15" s="172">
        <f t="shared" si="6"/>
        <v>0</v>
      </c>
      <c r="R15" s="140"/>
      <c r="S15" s="140"/>
      <c r="T15" s="141">
        <v>0</v>
      </c>
      <c r="U15" s="140">
        <f t="shared" si="7"/>
        <v>0</v>
      </c>
      <c r="V15" s="131"/>
      <c r="W15" s="131"/>
      <c r="X15" s="131"/>
      <c r="Y15" s="131"/>
      <c r="Z15" s="131"/>
      <c r="AA15" s="131"/>
      <c r="AB15" s="131"/>
      <c r="AC15" s="131"/>
      <c r="AD15" s="131"/>
      <c r="AE15" s="131" t="s">
        <v>70</v>
      </c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</row>
    <row r="16" spans="1:60" ht="12.75" outlineLevel="1">
      <c r="A16" s="192">
        <v>8</v>
      </c>
      <c r="B16" s="165" t="s">
        <v>253</v>
      </c>
      <c r="C16" s="191" t="s">
        <v>254</v>
      </c>
      <c r="D16" s="168" t="s">
        <v>161</v>
      </c>
      <c r="E16" s="169">
        <v>16</v>
      </c>
      <c r="F16" s="170">
        <f t="shared" si="0"/>
        <v>0</v>
      </c>
      <c r="G16" s="170">
        <f t="shared" si="1"/>
        <v>0</v>
      </c>
      <c r="H16" s="171">
        <v>0</v>
      </c>
      <c r="I16" s="170">
        <f t="shared" si="2"/>
        <v>0</v>
      </c>
      <c r="J16" s="171">
        <v>0</v>
      </c>
      <c r="K16" s="170">
        <f t="shared" si="3"/>
        <v>0</v>
      </c>
      <c r="L16" s="170">
        <v>0</v>
      </c>
      <c r="M16" s="170">
        <f t="shared" si="4"/>
        <v>0</v>
      </c>
      <c r="N16" s="172">
        <v>0</v>
      </c>
      <c r="O16" s="172">
        <f t="shared" si="5"/>
        <v>0</v>
      </c>
      <c r="P16" s="172">
        <v>0</v>
      </c>
      <c r="Q16" s="172">
        <f t="shared" si="6"/>
        <v>0</v>
      </c>
      <c r="R16" s="140"/>
      <c r="S16" s="140"/>
      <c r="T16" s="141">
        <v>0</v>
      </c>
      <c r="U16" s="140">
        <f t="shared" si="7"/>
        <v>0</v>
      </c>
      <c r="V16" s="131"/>
      <c r="W16" s="131"/>
      <c r="X16" s="131"/>
      <c r="Y16" s="131"/>
      <c r="Z16" s="131"/>
      <c r="AA16" s="131"/>
      <c r="AB16" s="131"/>
      <c r="AC16" s="131"/>
      <c r="AD16" s="131"/>
      <c r="AE16" s="131" t="s">
        <v>70</v>
      </c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</row>
    <row r="17" spans="1:60" ht="12.75" outlineLevel="1">
      <c r="A17" s="192">
        <v>9</v>
      </c>
      <c r="B17" s="165" t="s">
        <v>255</v>
      </c>
      <c r="C17" s="191" t="s">
        <v>256</v>
      </c>
      <c r="D17" s="168" t="s">
        <v>161</v>
      </c>
      <c r="E17" s="169">
        <v>8</v>
      </c>
      <c r="F17" s="170">
        <f t="shared" si="0"/>
        <v>0</v>
      </c>
      <c r="G17" s="170">
        <f t="shared" si="1"/>
        <v>0</v>
      </c>
      <c r="H17" s="171">
        <v>0</v>
      </c>
      <c r="I17" s="170">
        <f t="shared" si="2"/>
        <v>0</v>
      </c>
      <c r="J17" s="171">
        <v>0</v>
      </c>
      <c r="K17" s="170">
        <f t="shared" si="3"/>
        <v>0</v>
      </c>
      <c r="L17" s="170">
        <v>0</v>
      </c>
      <c r="M17" s="170">
        <f t="shared" si="4"/>
        <v>0</v>
      </c>
      <c r="N17" s="172">
        <v>0</v>
      </c>
      <c r="O17" s="172">
        <f t="shared" si="5"/>
        <v>0</v>
      </c>
      <c r="P17" s="172">
        <v>0</v>
      </c>
      <c r="Q17" s="172">
        <f t="shared" si="6"/>
        <v>0</v>
      </c>
      <c r="R17" s="140"/>
      <c r="S17" s="140"/>
      <c r="T17" s="141">
        <v>0</v>
      </c>
      <c r="U17" s="140">
        <f t="shared" si="7"/>
        <v>0</v>
      </c>
      <c r="V17" s="131"/>
      <c r="W17" s="131"/>
      <c r="X17" s="131"/>
      <c r="Y17" s="131"/>
      <c r="Z17" s="131"/>
      <c r="AA17" s="131"/>
      <c r="AB17" s="131"/>
      <c r="AC17" s="131"/>
      <c r="AD17" s="131"/>
      <c r="AE17" s="131" t="s">
        <v>70</v>
      </c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</row>
    <row r="18" spans="1:60" ht="12.75" outlineLevel="1">
      <c r="A18" s="192">
        <v>10</v>
      </c>
      <c r="B18" s="165" t="s">
        <v>257</v>
      </c>
      <c r="C18" s="191" t="s">
        <v>258</v>
      </c>
      <c r="D18" s="168" t="s">
        <v>161</v>
      </c>
      <c r="E18" s="169">
        <v>16</v>
      </c>
      <c r="F18" s="170">
        <f t="shared" si="0"/>
        <v>0</v>
      </c>
      <c r="G18" s="170">
        <f t="shared" si="1"/>
        <v>0</v>
      </c>
      <c r="H18" s="171">
        <v>0</v>
      </c>
      <c r="I18" s="170">
        <f t="shared" si="2"/>
        <v>0</v>
      </c>
      <c r="J18" s="171">
        <v>0</v>
      </c>
      <c r="K18" s="170">
        <f t="shared" si="3"/>
        <v>0</v>
      </c>
      <c r="L18" s="170">
        <v>0</v>
      </c>
      <c r="M18" s="170">
        <f t="shared" si="4"/>
        <v>0</v>
      </c>
      <c r="N18" s="172">
        <v>0</v>
      </c>
      <c r="O18" s="172">
        <f t="shared" si="5"/>
        <v>0</v>
      </c>
      <c r="P18" s="172">
        <v>0</v>
      </c>
      <c r="Q18" s="172">
        <f t="shared" si="6"/>
        <v>0</v>
      </c>
      <c r="R18" s="140"/>
      <c r="S18" s="140"/>
      <c r="T18" s="141">
        <v>0</v>
      </c>
      <c r="U18" s="140">
        <f t="shared" si="7"/>
        <v>0</v>
      </c>
      <c r="V18" s="131"/>
      <c r="W18" s="131"/>
      <c r="X18" s="131"/>
      <c r="Y18" s="131"/>
      <c r="Z18" s="131"/>
      <c r="AA18" s="131"/>
      <c r="AB18" s="131"/>
      <c r="AC18" s="131"/>
      <c r="AD18" s="131"/>
      <c r="AE18" s="131" t="s">
        <v>70</v>
      </c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</row>
    <row r="19" spans="1:60" ht="12.75" outlineLevel="1">
      <c r="A19" s="192">
        <v>11</v>
      </c>
      <c r="B19" s="165" t="s">
        <v>259</v>
      </c>
      <c r="C19" s="191" t="s">
        <v>260</v>
      </c>
      <c r="D19" s="168" t="s">
        <v>161</v>
      </c>
      <c r="E19" s="169">
        <v>16</v>
      </c>
      <c r="F19" s="170">
        <f t="shared" si="0"/>
        <v>0</v>
      </c>
      <c r="G19" s="170">
        <f t="shared" si="1"/>
        <v>0</v>
      </c>
      <c r="H19" s="171">
        <v>0</v>
      </c>
      <c r="I19" s="170">
        <f t="shared" si="2"/>
        <v>0</v>
      </c>
      <c r="J19" s="171">
        <v>0</v>
      </c>
      <c r="K19" s="170">
        <f t="shared" si="3"/>
        <v>0</v>
      </c>
      <c r="L19" s="170">
        <v>0</v>
      </c>
      <c r="M19" s="170">
        <f t="shared" si="4"/>
        <v>0</v>
      </c>
      <c r="N19" s="172">
        <v>0</v>
      </c>
      <c r="O19" s="172">
        <f t="shared" si="5"/>
        <v>0</v>
      </c>
      <c r="P19" s="172">
        <v>0</v>
      </c>
      <c r="Q19" s="172">
        <f t="shared" si="6"/>
        <v>0</v>
      </c>
      <c r="R19" s="140"/>
      <c r="S19" s="140"/>
      <c r="T19" s="141">
        <v>0</v>
      </c>
      <c r="U19" s="140">
        <f t="shared" si="7"/>
        <v>0</v>
      </c>
      <c r="V19" s="131"/>
      <c r="W19" s="131"/>
      <c r="X19" s="131"/>
      <c r="Y19" s="131"/>
      <c r="Z19" s="131"/>
      <c r="AA19" s="131"/>
      <c r="AB19" s="131"/>
      <c r="AC19" s="131"/>
      <c r="AD19" s="131"/>
      <c r="AE19" s="131" t="s">
        <v>70</v>
      </c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</row>
    <row r="20" spans="1:60" ht="12.75" outlineLevel="1">
      <c r="A20" s="192">
        <v>12</v>
      </c>
      <c r="B20" s="165" t="s">
        <v>261</v>
      </c>
      <c r="C20" s="191" t="s">
        <v>262</v>
      </c>
      <c r="D20" s="168" t="s">
        <v>161</v>
      </c>
      <c r="E20" s="169">
        <v>24</v>
      </c>
      <c r="F20" s="170">
        <f t="shared" si="0"/>
        <v>0</v>
      </c>
      <c r="G20" s="170">
        <f t="shared" si="1"/>
        <v>0</v>
      </c>
      <c r="H20" s="171">
        <v>0</v>
      </c>
      <c r="I20" s="170">
        <f t="shared" si="2"/>
        <v>0</v>
      </c>
      <c r="J20" s="171">
        <v>0</v>
      </c>
      <c r="K20" s="170">
        <f t="shared" si="3"/>
        <v>0</v>
      </c>
      <c r="L20" s="170">
        <v>0</v>
      </c>
      <c r="M20" s="170">
        <f t="shared" si="4"/>
        <v>0</v>
      </c>
      <c r="N20" s="172">
        <v>0</v>
      </c>
      <c r="O20" s="172">
        <f t="shared" si="5"/>
        <v>0</v>
      </c>
      <c r="P20" s="172">
        <v>0</v>
      </c>
      <c r="Q20" s="172">
        <f t="shared" si="6"/>
        <v>0</v>
      </c>
      <c r="R20" s="140"/>
      <c r="S20" s="140"/>
      <c r="T20" s="141">
        <v>0</v>
      </c>
      <c r="U20" s="140">
        <f t="shared" si="7"/>
        <v>0</v>
      </c>
      <c r="V20" s="131"/>
      <c r="W20" s="131"/>
      <c r="X20" s="131"/>
      <c r="Y20" s="131"/>
      <c r="Z20" s="131"/>
      <c r="AA20" s="131"/>
      <c r="AB20" s="131"/>
      <c r="AC20" s="131"/>
      <c r="AD20" s="131"/>
      <c r="AE20" s="131" t="s">
        <v>70</v>
      </c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</row>
    <row r="21" spans="1:31" ht="22.5">
      <c r="A21" s="192">
        <v>13</v>
      </c>
      <c r="B21" s="165" t="s">
        <v>263</v>
      </c>
      <c r="C21" s="191" t="s">
        <v>264</v>
      </c>
      <c r="D21" s="168" t="s">
        <v>161</v>
      </c>
      <c r="E21" s="169">
        <v>30</v>
      </c>
      <c r="F21" s="170">
        <f t="shared" si="0"/>
        <v>0</v>
      </c>
      <c r="G21" s="170">
        <f t="shared" si="1"/>
        <v>0</v>
      </c>
      <c r="H21" s="171">
        <v>0</v>
      </c>
      <c r="I21" s="170">
        <f t="shared" si="2"/>
        <v>0</v>
      </c>
      <c r="J21" s="171">
        <v>0</v>
      </c>
      <c r="K21" s="170">
        <f t="shared" si="3"/>
        <v>0</v>
      </c>
      <c r="L21" s="170">
        <v>0</v>
      </c>
      <c r="M21" s="170">
        <f t="shared" si="4"/>
        <v>0</v>
      </c>
      <c r="N21" s="172">
        <v>0</v>
      </c>
      <c r="O21" s="172">
        <f t="shared" si="5"/>
        <v>0</v>
      </c>
      <c r="P21" s="172">
        <v>0</v>
      </c>
      <c r="Q21" s="172">
        <f t="shared" si="6"/>
        <v>0</v>
      </c>
      <c r="R21" s="143"/>
      <c r="S21" s="143"/>
      <c r="T21" s="144"/>
      <c r="U21" s="143">
        <f>SUM(U22:U22)</f>
        <v>0</v>
      </c>
      <c r="AE21" t="s">
        <v>68</v>
      </c>
    </row>
    <row r="22" spans="1:60" ht="12.75" outlineLevel="1">
      <c r="A22" s="204">
        <v>14</v>
      </c>
      <c r="B22" s="197" t="s">
        <v>265</v>
      </c>
      <c r="C22" s="198" t="s">
        <v>266</v>
      </c>
      <c r="D22" s="199" t="s">
        <v>161</v>
      </c>
      <c r="E22" s="200">
        <v>28</v>
      </c>
      <c r="F22" s="201">
        <f t="shared" si="0"/>
        <v>0</v>
      </c>
      <c r="G22" s="201">
        <f t="shared" si="1"/>
        <v>0</v>
      </c>
      <c r="H22" s="202">
        <v>0</v>
      </c>
      <c r="I22" s="201">
        <f t="shared" si="2"/>
        <v>0</v>
      </c>
      <c r="J22" s="202">
        <v>0</v>
      </c>
      <c r="K22" s="201">
        <f t="shared" si="3"/>
        <v>0</v>
      </c>
      <c r="L22" s="201">
        <v>0</v>
      </c>
      <c r="M22" s="201">
        <f t="shared" si="4"/>
        <v>0</v>
      </c>
      <c r="N22" s="203">
        <v>0</v>
      </c>
      <c r="O22" s="203">
        <f t="shared" si="5"/>
        <v>0</v>
      </c>
      <c r="P22" s="203">
        <v>0</v>
      </c>
      <c r="Q22" s="203">
        <f t="shared" si="6"/>
        <v>0</v>
      </c>
      <c r="R22" s="140"/>
      <c r="S22" s="140"/>
      <c r="T22" s="141">
        <v>0</v>
      </c>
      <c r="U22" s="140">
        <f>ROUND(E22*T22,2)</f>
        <v>0</v>
      </c>
      <c r="V22" s="131"/>
      <c r="W22" s="131"/>
      <c r="X22" s="131"/>
      <c r="Y22" s="131"/>
      <c r="Z22" s="131"/>
      <c r="AA22" s="131"/>
      <c r="AB22" s="131"/>
      <c r="AC22" s="131"/>
      <c r="AD22" s="131"/>
      <c r="AE22" s="131" t="s">
        <v>70</v>
      </c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</row>
    <row r="23" spans="18:31" ht="12.75">
      <c r="R23" s="143"/>
      <c r="S23" s="143"/>
      <c r="T23" s="144"/>
      <c r="U23" s="143">
        <f>SUM(U24:U29)</f>
        <v>0</v>
      </c>
      <c r="AE23" t="s">
        <v>68</v>
      </c>
    </row>
    <row r="24" spans="7:60" ht="12.75" outlineLevel="1">
      <c r="G24" s="205">
        <f>G8</f>
        <v>0</v>
      </c>
      <c r="R24" s="140"/>
      <c r="S24" s="140"/>
      <c r="T24" s="141"/>
      <c r="U24" s="140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</row>
    <row r="25" spans="18:60" ht="12.75" outlineLevel="1">
      <c r="R25" s="140"/>
      <c r="S25" s="140"/>
      <c r="T25" s="141">
        <v>0</v>
      </c>
      <c r="U25" s="140">
        <f>ROUND(E25*T25,2)</f>
        <v>0</v>
      </c>
      <c r="V25" s="131"/>
      <c r="W25" s="131"/>
      <c r="X25" s="131"/>
      <c r="Y25" s="131"/>
      <c r="Z25" s="131"/>
      <c r="AA25" s="131"/>
      <c r="AB25" s="131"/>
      <c r="AC25" s="131"/>
      <c r="AD25" s="131"/>
      <c r="AE25" s="131" t="s">
        <v>70</v>
      </c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</row>
    <row r="26" spans="18:60" ht="12.75" outlineLevel="1">
      <c r="R26" s="140"/>
      <c r="S26" s="140"/>
      <c r="T26" s="141"/>
      <c r="U26" s="140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</row>
    <row r="27" spans="18:60" ht="12.75" outlineLevel="1">
      <c r="R27" s="140"/>
      <c r="S27" s="140"/>
      <c r="T27" s="141">
        <v>0</v>
      </c>
      <c r="U27" s="140">
        <f>ROUND(E27*T27,2)</f>
        <v>0</v>
      </c>
      <c r="V27" s="131"/>
      <c r="W27" s="131"/>
      <c r="X27" s="131"/>
      <c r="Y27" s="131"/>
      <c r="Z27" s="131"/>
      <c r="AA27" s="131"/>
      <c r="AB27" s="131"/>
      <c r="AC27" s="131"/>
      <c r="AD27" s="131"/>
      <c r="AE27" s="131" t="s">
        <v>70</v>
      </c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</row>
    <row r="28" spans="18:60" ht="12.75" outlineLevel="1">
      <c r="R28" s="140"/>
      <c r="S28" s="140"/>
      <c r="T28" s="141">
        <v>0</v>
      </c>
      <c r="U28" s="140">
        <f>ROUND(E28*T28,2)</f>
        <v>0</v>
      </c>
      <c r="V28" s="131"/>
      <c r="W28" s="131"/>
      <c r="X28" s="131"/>
      <c r="Y28" s="131"/>
      <c r="Z28" s="131"/>
      <c r="AA28" s="131"/>
      <c r="AB28" s="131"/>
      <c r="AC28" s="131"/>
      <c r="AD28" s="131"/>
      <c r="AE28" s="131" t="s">
        <v>70</v>
      </c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</row>
    <row r="29" spans="18:60" ht="12.75" outlineLevel="1">
      <c r="R29" s="140"/>
      <c r="S29" s="140"/>
      <c r="T29" s="141"/>
      <c r="U29" s="140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</row>
    <row r="30" spans="18:31" ht="12.75">
      <c r="R30" s="143"/>
      <c r="S30" s="143"/>
      <c r="T30" s="144"/>
      <c r="U30" s="143">
        <f>SUM(U31:U33)</f>
        <v>0</v>
      </c>
      <c r="AE30" t="s">
        <v>68</v>
      </c>
    </row>
    <row r="31" spans="18:60" ht="12.75" outlineLevel="1">
      <c r="R31" s="140"/>
      <c r="S31" s="140"/>
      <c r="T31" s="141">
        <v>0</v>
      </c>
      <c r="U31" s="140">
        <f>ROUND(E31*T31,2)</f>
        <v>0</v>
      </c>
      <c r="V31" s="131"/>
      <c r="W31" s="131"/>
      <c r="X31" s="131"/>
      <c r="Y31" s="131"/>
      <c r="Z31" s="131"/>
      <c r="AA31" s="131"/>
      <c r="AB31" s="131"/>
      <c r="AC31" s="131"/>
      <c r="AD31" s="131"/>
      <c r="AE31" s="131" t="s">
        <v>71</v>
      </c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</row>
    <row r="32" spans="18:60" ht="12.75" outlineLevel="1">
      <c r="R32" s="140"/>
      <c r="S32" s="140"/>
      <c r="T32" s="141">
        <v>0</v>
      </c>
      <c r="U32" s="140">
        <f>ROUND(E32*T32,2)</f>
        <v>0</v>
      </c>
      <c r="V32" s="131"/>
      <c r="W32" s="131"/>
      <c r="X32" s="131"/>
      <c r="Y32" s="131"/>
      <c r="Z32" s="131"/>
      <c r="AA32" s="131"/>
      <c r="AB32" s="131"/>
      <c r="AC32" s="131"/>
      <c r="AD32" s="131"/>
      <c r="AE32" s="131" t="s">
        <v>71</v>
      </c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</row>
    <row r="33" spans="18:60" ht="12.75" outlineLevel="1">
      <c r="R33" s="157"/>
      <c r="S33" s="157"/>
      <c r="T33" s="158">
        <v>0</v>
      </c>
      <c r="U33" s="157">
        <f>ROUND(E33*T33,2)</f>
        <v>0</v>
      </c>
      <c r="V33" s="131"/>
      <c r="W33" s="131"/>
      <c r="X33" s="131"/>
      <c r="Y33" s="131"/>
      <c r="Z33" s="131"/>
      <c r="AA33" s="131"/>
      <c r="AB33" s="131"/>
      <c r="AC33" s="131"/>
      <c r="AD33" s="131"/>
      <c r="AE33" s="131" t="s">
        <v>71</v>
      </c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</row>
    <row r="34" spans="18:30" ht="12.75">
      <c r="R34" s="6"/>
      <c r="S34" s="6"/>
      <c r="T34" s="6"/>
      <c r="U34" s="6"/>
      <c r="AC34">
        <v>15</v>
      </c>
      <c r="AD34">
        <v>21</v>
      </c>
    </row>
    <row r="35" ht="12.75">
      <c r="AE35" t="s">
        <v>81</v>
      </c>
    </row>
  </sheetData>
  <sheetProtection/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S</dc:creator>
  <cp:keywords/>
  <dc:description/>
  <cp:lastModifiedBy>Petr Soldán</cp:lastModifiedBy>
  <cp:lastPrinted>2024-05-30T06:30:47Z</cp:lastPrinted>
  <dcterms:created xsi:type="dcterms:W3CDTF">2009-04-08T07:15:50Z</dcterms:created>
  <dcterms:modified xsi:type="dcterms:W3CDTF">2024-05-30T06:31:07Z</dcterms:modified>
  <cp:category/>
  <cp:version/>
  <cp:contentType/>
  <cp:contentStatus/>
</cp:coreProperties>
</file>